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89" i="8" l="1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C190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T190" i="8" s="1"/>
  <c r="S190" i="8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S191" i="8" s="1"/>
  <c r="R191" i="8"/>
  <c r="T191" i="8" s="1"/>
  <c r="C192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T192" i="8"/>
  <c r="C193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C194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T194" i="8" s="1"/>
  <c r="S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S195" i="8" s="1"/>
  <c r="R195" i="8"/>
  <c r="T195" i="8" s="1"/>
  <c r="C196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S196" i="8" s="1"/>
  <c r="R196" i="8"/>
  <c r="T196" i="8"/>
  <c r="C197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T198" i="8" s="1"/>
  <c r="S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S199" i="8" s="1"/>
  <c r="R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 s="1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S203" i="8" s="1"/>
  <c r="R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S206" i="8" s="1"/>
  <c r="R206" i="8"/>
  <c r="T206" i="8" s="1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S207" i="8" s="1"/>
  <c r="R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S211" i="8" s="1"/>
  <c r="R211" i="8"/>
  <c r="T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S215" i="8" s="1"/>
  <c r="R215" i="8"/>
  <c r="T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S219" i="8" s="1"/>
  <c r="R219" i="8"/>
  <c r="T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C221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 s="1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S223" i="8" s="1"/>
  <c r="R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 s="1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S227" i="8" s="1"/>
  <c r="R227" i="8"/>
  <c r="T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 s="1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S231" i="8" s="1"/>
  <c r="R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 s="1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S235" i="8" s="1"/>
  <c r="R235" i="8"/>
  <c r="T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 s="1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S239" i="8" s="1"/>
  <c r="R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S242" i="8" s="1"/>
  <c r="R242" i="8"/>
  <c r="T242" i="8" s="1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S243" i="8" s="1"/>
  <c r="R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 s="1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S247" i="8" s="1"/>
  <c r="R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S250" i="8" s="1"/>
  <c r="R250" i="8"/>
  <c r="T250" i="8" s="1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S251" i="8" s="1"/>
  <c r="R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 s="1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S255" i="8" s="1"/>
  <c r="R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S258" i="8" s="1"/>
  <c r="R258" i="8"/>
  <c r="T258" i="8" s="1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S259" i="8" s="1"/>
  <c r="R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 s="1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S263" i="8" s="1"/>
  <c r="R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S266" i="8" s="1"/>
  <c r="R266" i="8"/>
  <c r="T266" i="8" s="1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S267" i="8" s="1"/>
  <c r="R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T269" i="8" s="1"/>
  <c r="S269" i="8"/>
  <c r="C270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S270" i="8" s="1"/>
  <c r="R270" i="8"/>
  <c r="T270" i="8" s="1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S271" i="8" s="1"/>
  <c r="R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T273" i="8" s="1"/>
  <c r="S273" i="8"/>
  <c r="C274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S274" i="8" s="1"/>
  <c r="R274" i="8"/>
  <c r="T274" i="8" s="1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S275" i="8" s="1"/>
  <c r="R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T277" i="8" s="1"/>
  <c r="S277" i="8"/>
  <c r="C278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S278" i="8" s="1"/>
  <c r="R278" i="8"/>
  <c r="T278" i="8" s="1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S279" i="8" s="1"/>
  <c r="R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T281" i="8" s="1"/>
  <c r="S281" i="8"/>
  <c r="C282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S282" i="8" s="1"/>
  <c r="R282" i="8"/>
  <c r="T282" i="8" s="1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S283" i="8" s="1"/>
  <c r="R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 s="1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S287" i="8" s="1"/>
  <c r="R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S291" i="8" s="1"/>
  <c r="R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 s="1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S295" i="8" s="1"/>
  <c r="R295" i="8"/>
  <c r="T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 s="1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S299" i="8" s="1"/>
  <c r="R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 s="1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S303" i="8" s="1"/>
  <c r="R303" i="8"/>
  <c r="T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 s="1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S307" i="8" s="1"/>
  <c r="R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 s="1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S311" i="8" s="1"/>
  <c r="R311" i="8"/>
  <c r="T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 s="1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S315" i="8" s="1"/>
  <c r="R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 s="1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S319" i="8" s="1"/>
  <c r="R319" i="8"/>
  <c r="T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S320" i="8"/>
  <c r="T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T321" i="8" s="1"/>
  <c r="S321" i="8"/>
  <c r="C322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S322" i="8" s="1"/>
  <c r="R322" i="8"/>
  <c r="T322" i="8" s="1"/>
  <c r="C323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S323" i="8" s="1"/>
  <c r="R323" i="8"/>
  <c r="T323" i="8"/>
  <c r="C324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C325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T325" i="8" s="1"/>
  <c r="S325" i="8"/>
  <c r="C326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S326" i="8" s="1"/>
  <c r="R326" i="8"/>
  <c r="T326" i="8" s="1"/>
  <c r="C327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S327" i="8" s="1"/>
  <c r="R327" i="8"/>
  <c r="T327" i="8"/>
  <c r="C328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C329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T329" i="8" s="1"/>
  <c r="S329" i="8"/>
  <c r="C330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S330" i="8" s="1"/>
  <c r="R330" i="8"/>
  <c r="T330" i="8" s="1"/>
  <c r="C331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S331" i="8" s="1"/>
  <c r="R331" i="8"/>
  <c r="T331" i="8"/>
  <c r="C332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C333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T333" i="8" s="1"/>
  <c r="S333" i="8"/>
  <c r="C334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S334" i="8" s="1"/>
  <c r="R334" i="8"/>
  <c r="T334" i="8" s="1"/>
  <c r="C335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S335" i="8" s="1"/>
  <c r="R335" i="8"/>
  <c r="T335" i="8"/>
  <c r="C336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C337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T337" i="8" s="1"/>
  <c r="S337" i="8"/>
  <c r="C338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S338" i="8" s="1"/>
  <c r="R338" i="8"/>
  <c r="T338" i="8" s="1"/>
  <c r="C339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S339" i="8" s="1"/>
  <c r="R339" i="8"/>
  <c r="T339" i="8"/>
  <c r="C340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C341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T341" i="8" s="1"/>
  <c r="S341" i="8"/>
  <c r="C342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S342" i="8" s="1"/>
  <c r="R342" i="8"/>
  <c r="T342" i="8" s="1"/>
  <c r="C343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S343" i="8" s="1"/>
  <c r="R343" i="8"/>
  <c r="T343" i="8"/>
  <c r="C344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C345" i="8"/>
  <c r="D345" i="8"/>
  <c r="E345" i="8"/>
  <c r="F345" i="8"/>
  <c r="G345" i="8"/>
  <c r="H345" i="8"/>
  <c r="I345" i="8"/>
  <c r="J345" i="8"/>
  <c r="K345" i="8"/>
  <c r="L345" i="8"/>
  <c r="M345" i="8"/>
  <c r="O345" i="8"/>
  <c r="S345" i="8" s="1"/>
  <c r="P345" i="8"/>
  <c r="Q345" i="8"/>
  <c r="R345" i="8"/>
  <c r="T345" i="8" s="1"/>
  <c r="C346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S346" i="8" s="1"/>
  <c r="R346" i="8"/>
  <c r="T346" i="8" s="1"/>
  <c r="C347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S347" i="8" s="1"/>
  <c r="R347" i="8"/>
  <c r="T347" i="8"/>
  <c r="C348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T348" i="8" s="1"/>
  <c r="Q348" i="8"/>
  <c r="R348" i="8"/>
  <c r="S348" i="8"/>
  <c r="C349" i="8"/>
  <c r="D349" i="8"/>
  <c r="E349" i="8"/>
  <c r="F349" i="8"/>
  <c r="G349" i="8"/>
  <c r="H349" i="8"/>
  <c r="I349" i="8"/>
  <c r="J349" i="8"/>
  <c r="K349" i="8"/>
  <c r="L349" i="8"/>
  <c r="M349" i="8"/>
  <c r="O349" i="8"/>
  <c r="S349" i="8" s="1"/>
  <c r="P349" i="8"/>
  <c r="Q349" i="8"/>
  <c r="R349" i="8"/>
  <c r="T349" i="8" s="1"/>
  <c r="C350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S350" i="8" s="1"/>
  <c r="R350" i="8"/>
  <c r="T350" i="8" s="1"/>
  <c r="C351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S351" i="8" s="1"/>
  <c r="R351" i="8"/>
  <c r="T351" i="8"/>
  <c r="C352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T352" i="8" s="1"/>
  <c r="Q352" i="8"/>
  <c r="R352" i="8"/>
  <c r="S352" i="8"/>
  <c r="C353" i="8"/>
  <c r="D353" i="8"/>
  <c r="E353" i="8"/>
  <c r="F353" i="8"/>
  <c r="G353" i="8"/>
  <c r="H353" i="8"/>
  <c r="I353" i="8"/>
  <c r="J353" i="8"/>
  <c r="K353" i="8"/>
  <c r="L353" i="8"/>
  <c r="M353" i="8"/>
  <c r="O353" i="8"/>
  <c r="S353" i="8" s="1"/>
  <c r="P353" i="8"/>
  <c r="Q353" i="8"/>
  <c r="R353" i="8"/>
  <c r="T353" i="8" s="1"/>
  <c r="C354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S354" i="8" s="1"/>
  <c r="R354" i="8"/>
  <c r="T354" i="8" s="1"/>
  <c r="C355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S355" i="8" s="1"/>
  <c r="R355" i="8"/>
  <c r="T355" i="8"/>
  <c r="C356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C357" i="8"/>
  <c r="D357" i="8"/>
  <c r="E357" i="8"/>
  <c r="F357" i="8"/>
  <c r="G357" i="8"/>
  <c r="H357" i="8"/>
  <c r="I357" i="8"/>
  <c r="J357" i="8"/>
  <c r="K357" i="8"/>
  <c r="L357" i="8"/>
  <c r="M357" i="8"/>
  <c r="O357" i="8"/>
  <c r="S357" i="8" s="1"/>
  <c r="P357" i="8"/>
  <c r="Q357" i="8"/>
  <c r="R357" i="8"/>
  <c r="T357" i="8" s="1"/>
  <c r="C358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S358" i="8" s="1"/>
  <c r="R358" i="8"/>
  <c r="T358" i="8" s="1"/>
  <c r="C359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C360" i="8"/>
  <c r="D360" i="8"/>
  <c r="E360" i="8"/>
  <c r="F360" i="8"/>
  <c r="G360" i="8"/>
  <c r="H360" i="8"/>
  <c r="I360" i="8"/>
  <c r="J360" i="8"/>
  <c r="K360" i="8"/>
  <c r="L360" i="8"/>
  <c r="M360" i="8"/>
  <c r="O360" i="8"/>
  <c r="S360" i="8" s="1"/>
  <c r="P360" i="8"/>
  <c r="Q360" i="8"/>
  <c r="R360" i="8"/>
  <c r="T360" i="8" s="1"/>
  <c r="C361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S361" i="8" s="1"/>
  <c r="R361" i="8"/>
  <c r="T361" i="8"/>
  <c r="C362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C363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T363" i="8" s="1"/>
  <c r="Q363" i="8"/>
  <c r="R363" i="8"/>
  <c r="S363" i="8"/>
  <c r="C364" i="8"/>
  <c r="D364" i="8"/>
  <c r="E364" i="8"/>
  <c r="F364" i="8"/>
  <c r="G364" i="8"/>
  <c r="H364" i="8"/>
  <c r="I364" i="8"/>
  <c r="J364" i="8"/>
  <c r="K364" i="8"/>
  <c r="L364" i="8"/>
  <c r="M364" i="8"/>
  <c r="O364" i="8"/>
  <c r="S364" i="8" s="1"/>
  <c r="P364" i="8"/>
  <c r="Q364" i="8"/>
  <c r="R364" i="8"/>
  <c r="T364" i="8" s="1"/>
  <c r="C365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S365" i="8" s="1"/>
  <c r="R365" i="8"/>
  <c r="T365" i="8"/>
  <c r="C366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C367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T367" i="8" s="1"/>
  <c r="S367" i="8"/>
  <c r="C368" i="8"/>
  <c r="D368" i="8"/>
  <c r="E368" i="8"/>
  <c r="F368" i="8"/>
  <c r="G368" i="8"/>
  <c r="H368" i="8"/>
  <c r="I368" i="8"/>
  <c r="J368" i="8"/>
  <c r="K368" i="8"/>
  <c r="L368" i="8"/>
  <c r="M368" i="8"/>
  <c r="O368" i="8"/>
  <c r="S368" i="8" s="1"/>
  <c r="P368" i="8"/>
  <c r="Q368" i="8"/>
  <c r="R368" i="8"/>
  <c r="T368" i="8" s="1"/>
  <c r="C369" i="8"/>
  <c r="D369" i="8"/>
  <c r="E369" i="8"/>
  <c r="M369" i="8" s="1"/>
  <c r="F369" i="8"/>
  <c r="G369" i="8"/>
  <c r="H369" i="8"/>
  <c r="I369" i="8"/>
  <c r="J369" i="8"/>
  <c r="K369" i="8"/>
  <c r="L369" i="8"/>
  <c r="O369" i="8"/>
  <c r="P369" i="8"/>
  <c r="Q369" i="8"/>
  <c r="S369" i="8" s="1"/>
  <c r="R369" i="8"/>
  <c r="T369" i="8"/>
  <c r="C370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C371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T371" i="8" s="1"/>
  <c r="S371" i="8"/>
  <c r="C372" i="8"/>
  <c r="D372" i="8"/>
  <c r="E372" i="8"/>
  <c r="F372" i="8"/>
  <c r="G372" i="8"/>
  <c r="H372" i="8"/>
  <c r="I372" i="8"/>
  <c r="J372" i="8"/>
  <c r="K372" i="8"/>
  <c r="L372" i="8"/>
  <c r="M372" i="8"/>
  <c r="O372" i="8"/>
  <c r="S372" i="8" s="1"/>
  <c r="P372" i="8"/>
  <c r="Q372" i="8"/>
  <c r="R372" i="8"/>
  <c r="T372" i="8" s="1"/>
  <c r="C373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S373" i="8" s="1"/>
  <c r="R373" i="8"/>
  <c r="T373" i="8"/>
  <c r="C374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C375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T375" i="8" s="1"/>
  <c r="S375" i="8"/>
  <c r="C376" i="8"/>
  <c r="D376" i="8"/>
  <c r="E376" i="8"/>
  <c r="F376" i="8"/>
  <c r="G376" i="8"/>
  <c r="H376" i="8"/>
  <c r="I376" i="8"/>
  <c r="J376" i="8"/>
  <c r="K376" i="8"/>
  <c r="L376" i="8"/>
  <c r="M376" i="8"/>
  <c r="O376" i="8"/>
  <c r="S376" i="8" s="1"/>
  <c r="P376" i="8"/>
  <c r="Q376" i="8"/>
  <c r="R376" i="8"/>
  <c r="T376" i="8" s="1"/>
  <c r="U189" i="2"/>
  <c r="V189" i="2"/>
  <c r="W189" i="2"/>
  <c r="X189" i="2"/>
  <c r="AA189" i="2" s="1"/>
  <c r="Y189" i="2"/>
  <c r="Z189" i="2"/>
  <c r="AC189" i="2" s="1"/>
  <c r="AB189" i="2"/>
  <c r="U190" i="2"/>
  <c r="V190" i="2"/>
  <c r="W190" i="2"/>
  <c r="AC190" i="2" s="1"/>
  <c r="X190" i="2"/>
  <c r="Y190" i="2"/>
  <c r="AB190" i="2" s="1"/>
  <c r="Z190" i="2"/>
  <c r="AA190" i="2"/>
  <c r="U191" i="2"/>
  <c r="V191" i="2"/>
  <c r="AB191" i="2" s="1"/>
  <c r="W191" i="2"/>
  <c r="X191" i="2"/>
  <c r="AA191" i="2" s="1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C193" i="2" s="1"/>
  <c r="AB193" i="2"/>
  <c r="U194" i="2"/>
  <c r="V194" i="2"/>
  <c r="W194" i="2"/>
  <c r="AC194" i="2" s="1"/>
  <c r="X194" i="2"/>
  <c r="Y194" i="2"/>
  <c r="AB194" i="2" s="1"/>
  <c r="Z194" i="2"/>
  <c r="AA194" i="2"/>
  <c r="U195" i="2"/>
  <c r="V195" i="2"/>
  <c r="AB195" i="2" s="1"/>
  <c r="W195" i="2"/>
  <c r="X195" i="2"/>
  <c r="AA195" i="2" s="1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C197" i="2" s="1"/>
  <c r="AB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C201" i="2" s="1"/>
  <c r="AB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AA203" i="2" s="1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C205" i="2" s="1"/>
  <c r="AB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V211" i="2"/>
  <c r="AB211" i="2" s="1"/>
  <c r="W211" i="2"/>
  <c r="X211" i="2"/>
  <c r="AA211" i="2" s="1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V223" i="2"/>
  <c r="AB223" i="2" s="1"/>
  <c r="W223" i="2"/>
  <c r="X223" i="2"/>
  <c r="AA223" i="2" s="1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X225" i="2"/>
  <c r="AA225" i="2" s="1"/>
  <c r="Y225" i="2"/>
  <c r="Z225" i="2"/>
  <c r="AC225" i="2" s="1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V235" i="2"/>
  <c r="AB235" i="2" s="1"/>
  <c r="W235" i="2"/>
  <c r="X235" i="2"/>
  <c r="AA235" i="2" s="1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W238" i="2"/>
  <c r="AC238" i="2" s="1"/>
  <c r="X238" i="2"/>
  <c r="Y238" i="2"/>
  <c r="AB238" i="2" s="1"/>
  <c r="Z238" i="2"/>
  <c r="AA238" i="2"/>
  <c r="U239" i="2"/>
  <c r="V239" i="2"/>
  <c r="AB239" i="2" s="1"/>
  <c r="W239" i="2"/>
  <c r="X239" i="2"/>
  <c r="AA239" i="2" s="1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AA257" i="2" s="1"/>
  <c r="V257" i="2"/>
  <c r="W257" i="2"/>
  <c r="X257" i="2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V263" i="2"/>
  <c r="AB263" i="2" s="1"/>
  <c r="W263" i="2"/>
  <c r="X263" i="2"/>
  <c r="AA263" i="2" s="1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V267" i="2"/>
  <c r="AB267" i="2" s="1"/>
  <c r="W267" i="2"/>
  <c r="X267" i="2"/>
  <c r="AA267" i="2" s="1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V271" i="2"/>
  <c r="AB271" i="2" s="1"/>
  <c r="W271" i="2"/>
  <c r="X271" i="2"/>
  <c r="AA271" i="2" s="1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X273" i="2"/>
  <c r="AA273" i="2" s="1"/>
  <c r="Y273" i="2"/>
  <c r="Z273" i="2"/>
  <c r="AC273" i="2" s="1"/>
  <c r="AB273" i="2"/>
  <c r="U274" i="2"/>
  <c r="V274" i="2"/>
  <c r="W274" i="2"/>
  <c r="AC274" i="2" s="1"/>
  <c r="X274" i="2"/>
  <c r="Y274" i="2"/>
  <c r="AB274" i="2" s="1"/>
  <c r="Z274" i="2"/>
  <c r="AA274" i="2"/>
  <c r="U275" i="2"/>
  <c r="V275" i="2"/>
  <c r="AB275" i="2" s="1"/>
  <c r="W275" i="2"/>
  <c r="X275" i="2"/>
  <c r="AA275" i="2" s="1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C277" i="2" s="1"/>
  <c r="AB277" i="2"/>
  <c r="U278" i="2"/>
  <c r="V278" i="2"/>
  <c r="W278" i="2"/>
  <c r="AC278" i="2" s="1"/>
  <c r="X278" i="2"/>
  <c r="Y278" i="2"/>
  <c r="AB278" i="2" s="1"/>
  <c r="Z278" i="2"/>
  <c r="AA278" i="2"/>
  <c r="U279" i="2"/>
  <c r="V279" i="2"/>
  <c r="AB279" i="2" s="1"/>
  <c r="W279" i="2"/>
  <c r="X279" i="2"/>
  <c r="AA279" i="2" s="1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X281" i="2"/>
  <c r="AA281" i="2" s="1"/>
  <c r="Y281" i="2"/>
  <c r="Z281" i="2"/>
  <c r="AC281" i="2" s="1"/>
  <c r="AB281" i="2"/>
  <c r="U282" i="2"/>
  <c r="V282" i="2"/>
  <c r="W282" i="2"/>
  <c r="AC282" i="2" s="1"/>
  <c r="X282" i="2"/>
  <c r="Y282" i="2"/>
  <c r="AB282" i="2" s="1"/>
  <c r="Z282" i="2"/>
  <c r="AA282" i="2"/>
  <c r="U283" i="2"/>
  <c r="V283" i="2"/>
  <c r="AB283" i="2" s="1"/>
  <c r="W283" i="2"/>
  <c r="X283" i="2"/>
  <c r="AA283" i="2" s="1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X285" i="2"/>
  <c r="AA285" i="2" s="1"/>
  <c r="Y285" i="2"/>
  <c r="Z285" i="2"/>
  <c r="AC285" i="2" s="1"/>
  <c r="AB285" i="2"/>
  <c r="U286" i="2"/>
  <c r="V286" i="2"/>
  <c r="W286" i="2"/>
  <c r="AC286" i="2" s="1"/>
  <c r="X286" i="2"/>
  <c r="Y286" i="2"/>
  <c r="AB286" i="2" s="1"/>
  <c r="Z286" i="2"/>
  <c r="AA286" i="2"/>
  <c r="U287" i="2"/>
  <c r="V287" i="2"/>
  <c r="AB287" i="2" s="1"/>
  <c r="W287" i="2"/>
  <c r="X287" i="2"/>
  <c r="AA287" i="2" s="1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X289" i="2"/>
  <c r="AA289" i="2" s="1"/>
  <c r="Y289" i="2"/>
  <c r="Z289" i="2"/>
  <c r="AC289" i="2" s="1"/>
  <c r="AB289" i="2"/>
  <c r="U290" i="2"/>
  <c r="V290" i="2"/>
  <c r="W290" i="2"/>
  <c r="AC290" i="2" s="1"/>
  <c r="X290" i="2"/>
  <c r="Y290" i="2"/>
  <c r="AB290" i="2" s="1"/>
  <c r="Z290" i="2"/>
  <c r="AA290" i="2"/>
  <c r="U291" i="2"/>
  <c r="V291" i="2"/>
  <c r="AB291" i="2" s="1"/>
  <c r="W291" i="2"/>
  <c r="X291" i="2"/>
  <c r="AA291" i="2" s="1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X293" i="2"/>
  <c r="AA293" i="2" s="1"/>
  <c r="Y293" i="2"/>
  <c r="Z293" i="2"/>
  <c r="AC293" i="2" s="1"/>
  <c r="AB293" i="2"/>
  <c r="U294" i="2"/>
  <c r="V294" i="2"/>
  <c r="W294" i="2"/>
  <c r="AC294" i="2" s="1"/>
  <c r="X294" i="2"/>
  <c r="Y294" i="2"/>
  <c r="AB294" i="2" s="1"/>
  <c r="Z294" i="2"/>
  <c r="AA294" i="2"/>
  <c r="U295" i="2"/>
  <c r="V295" i="2"/>
  <c r="AB295" i="2" s="1"/>
  <c r="W295" i="2"/>
  <c r="X295" i="2"/>
  <c r="AA295" i="2" s="1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X297" i="2"/>
  <c r="AA297" i="2" s="1"/>
  <c r="Y297" i="2"/>
  <c r="Z297" i="2"/>
  <c r="AC297" i="2" s="1"/>
  <c r="AB297" i="2"/>
  <c r="U298" i="2"/>
  <c r="V298" i="2"/>
  <c r="W298" i="2"/>
  <c r="AC298" i="2" s="1"/>
  <c r="X298" i="2"/>
  <c r="Y298" i="2"/>
  <c r="AB298" i="2" s="1"/>
  <c r="Z298" i="2"/>
  <c r="AA298" i="2"/>
  <c r="U299" i="2"/>
  <c r="V299" i="2"/>
  <c r="AB299" i="2" s="1"/>
  <c r="W299" i="2"/>
  <c r="X299" i="2"/>
  <c r="AA299" i="2" s="1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X301" i="2"/>
  <c r="AA301" i="2" s="1"/>
  <c r="Y301" i="2"/>
  <c r="Z301" i="2"/>
  <c r="AB301" i="2"/>
  <c r="AC301" i="2"/>
  <c r="U302" i="2"/>
  <c r="V302" i="2"/>
  <c r="W302" i="2"/>
  <c r="X302" i="2"/>
  <c r="Y302" i="2"/>
  <c r="Z302" i="2"/>
  <c r="AC302" i="2" s="1"/>
  <c r="AB302" i="2"/>
  <c r="U303" i="2"/>
  <c r="V303" i="2"/>
  <c r="W303" i="2"/>
  <c r="AC303" i="2" s="1"/>
  <c r="X303" i="2"/>
  <c r="Y303" i="2"/>
  <c r="AB303" i="2" s="1"/>
  <c r="Z303" i="2"/>
  <c r="AA303" i="2"/>
  <c r="U304" i="2"/>
  <c r="V304" i="2"/>
  <c r="AB304" i="2" s="1"/>
  <c r="W304" i="2"/>
  <c r="X304" i="2"/>
  <c r="Y304" i="2"/>
  <c r="Z304" i="2"/>
  <c r="AA304" i="2"/>
  <c r="U305" i="2"/>
  <c r="AA305" i="2" s="1"/>
  <c r="V305" i="2"/>
  <c r="W305" i="2"/>
  <c r="X305" i="2"/>
  <c r="Y305" i="2"/>
  <c r="Z305" i="2"/>
  <c r="AC305" i="2"/>
  <c r="U306" i="2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X308" i="2"/>
  <c r="Y308" i="2"/>
  <c r="Z308" i="2"/>
  <c r="AA308" i="2"/>
  <c r="U309" i="2"/>
  <c r="AA309" i="2" s="1"/>
  <c r="V309" i="2"/>
  <c r="W309" i="2"/>
  <c r="X309" i="2"/>
  <c r="Y309" i="2"/>
  <c r="Z309" i="2"/>
  <c r="AC309" i="2"/>
  <c r="U310" i="2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X312" i="2"/>
  <c r="Y312" i="2"/>
  <c r="Z312" i="2"/>
  <c r="AA312" i="2"/>
  <c r="U313" i="2"/>
  <c r="AA313" i="2" s="1"/>
  <c r="V313" i="2"/>
  <c r="W313" i="2"/>
  <c r="X313" i="2"/>
  <c r="Y313" i="2"/>
  <c r="Z313" i="2"/>
  <c r="AC313" i="2"/>
  <c r="U314" i="2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X316" i="2"/>
  <c r="Y316" i="2"/>
  <c r="Z316" i="2"/>
  <c r="AA316" i="2"/>
  <c r="U317" i="2"/>
  <c r="AA317" i="2" s="1"/>
  <c r="V317" i="2"/>
  <c r="W317" i="2"/>
  <c r="X317" i="2"/>
  <c r="Y317" i="2"/>
  <c r="Z317" i="2"/>
  <c r="AC317" i="2"/>
  <c r="U318" i="2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U320" i="2"/>
  <c r="V320" i="2"/>
  <c r="AB320" i="2" s="1"/>
  <c r="W320" i="2"/>
  <c r="X320" i="2"/>
  <c r="Y320" i="2"/>
  <c r="Z320" i="2"/>
  <c r="AA320" i="2"/>
  <c r="U321" i="2"/>
  <c r="AA321" i="2" s="1"/>
  <c r="V321" i="2"/>
  <c r="W321" i="2"/>
  <c r="X321" i="2"/>
  <c r="Y321" i="2"/>
  <c r="Z321" i="2"/>
  <c r="AC321" i="2"/>
  <c r="U322" i="2"/>
  <c r="V322" i="2"/>
  <c r="W322" i="2"/>
  <c r="X322" i="2"/>
  <c r="Y322" i="2"/>
  <c r="Z322" i="2"/>
  <c r="AB322" i="2"/>
  <c r="AC322" i="2"/>
  <c r="U323" i="2"/>
  <c r="V323" i="2"/>
  <c r="W323" i="2"/>
  <c r="AC323" i="2" s="1"/>
  <c r="X323" i="2"/>
  <c r="Y323" i="2"/>
  <c r="Z323" i="2"/>
  <c r="AA323" i="2"/>
  <c r="AB323" i="2"/>
  <c r="U324" i="2"/>
  <c r="V324" i="2"/>
  <c r="AB324" i="2" s="1"/>
  <c r="W324" i="2"/>
  <c r="X324" i="2"/>
  <c r="Y324" i="2"/>
  <c r="Z324" i="2"/>
  <c r="AA324" i="2"/>
  <c r="U325" i="2"/>
  <c r="AA325" i="2" s="1"/>
  <c r="V325" i="2"/>
  <c r="W325" i="2"/>
  <c r="X325" i="2"/>
  <c r="Y325" i="2"/>
  <c r="Z325" i="2"/>
  <c r="AC325" i="2"/>
  <c r="U326" i="2"/>
  <c r="V326" i="2"/>
  <c r="W326" i="2"/>
  <c r="X326" i="2"/>
  <c r="Y326" i="2"/>
  <c r="Z326" i="2"/>
  <c r="AB326" i="2"/>
  <c r="AC326" i="2"/>
  <c r="U327" i="2"/>
  <c r="V327" i="2"/>
  <c r="W327" i="2"/>
  <c r="AC327" i="2" s="1"/>
  <c r="X327" i="2"/>
  <c r="Y327" i="2"/>
  <c r="Z327" i="2"/>
  <c r="AA327" i="2"/>
  <c r="AB327" i="2"/>
  <c r="U328" i="2"/>
  <c r="V328" i="2"/>
  <c r="AB328" i="2" s="1"/>
  <c r="W328" i="2"/>
  <c r="X328" i="2"/>
  <c r="Y328" i="2"/>
  <c r="Z328" i="2"/>
  <c r="AA328" i="2"/>
  <c r="U329" i="2"/>
  <c r="AA329" i="2" s="1"/>
  <c r="V329" i="2"/>
  <c r="W329" i="2"/>
  <c r="X329" i="2"/>
  <c r="Y329" i="2"/>
  <c r="Z329" i="2"/>
  <c r="AC329" i="2"/>
  <c r="U330" i="2"/>
  <c r="V330" i="2"/>
  <c r="W330" i="2"/>
  <c r="X330" i="2"/>
  <c r="Y330" i="2"/>
  <c r="Z330" i="2"/>
  <c r="AB330" i="2"/>
  <c r="AC330" i="2"/>
  <c r="U331" i="2"/>
  <c r="V331" i="2"/>
  <c r="W331" i="2"/>
  <c r="AC331" i="2" s="1"/>
  <c r="X331" i="2"/>
  <c r="Y331" i="2"/>
  <c r="Z331" i="2"/>
  <c r="AA331" i="2"/>
  <c r="AB331" i="2"/>
  <c r="U332" i="2"/>
  <c r="V332" i="2"/>
  <c r="AB332" i="2" s="1"/>
  <c r="W332" i="2"/>
  <c r="X332" i="2"/>
  <c r="Y332" i="2"/>
  <c r="Z332" i="2"/>
  <c r="AA332" i="2"/>
  <c r="U333" i="2"/>
  <c r="AA333" i="2" s="1"/>
  <c r="V333" i="2"/>
  <c r="W333" i="2"/>
  <c r="X333" i="2"/>
  <c r="Y333" i="2"/>
  <c r="Z333" i="2"/>
  <c r="AC333" i="2"/>
  <c r="U334" i="2"/>
  <c r="V334" i="2"/>
  <c r="W334" i="2"/>
  <c r="X334" i="2"/>
  <c r="Y334" i="2"/>
  <c r="Z334" i="2"/>
  <c r="AB334" i="2"/>
  <c r="AC334" i="2"/>
  <c r="U335" i="2"/>
  <c r="V335" i="2"/>
  <c r="W335" i="2"/>
  <c r="AC335" i="2" s="1"/>
  <c r="X335" i="2"/>
  <c r="Y335" i="2"/>
  <c r="Z335" i="2"/>
  <c r="AA335" i="2"/>
  <c r="AB335" i="2"/>
  <c r="U336" i="2"/>
  <c r="V336" i="2"/>
  <c r="AB336" i="2" s="1"/>
  <c r="W336" i="2"/>
  <c r="X336" i="2"/>
  <c r="Y336" i="2"/>
  <c r="Z336" i="2"/>
  <c r="AA336" i="2"/>
  <c r="U337" i="2"/>
  <c r="AA337" i="2" s="1"/>
  <c r="V337" i="2"/>
  <c r="W337" i="2"/>
  <c r="X337" i="2"/>
  <c r="Y337" i="2"/>
  <c r="Z337" i="2"/>
  <c r="AC337" i="2"/>
  <c r="U338" i="2"/>
  <c r="V338" i="2"/>
  <c r="W338" i="2"/>
  <c r="X338" i="2"/>
  <c r="Y338" i="2"/>
  <c r="Z338" i="2"/>
  <c r="AB338" i="2"/>
  <c r="AC338" i="2"/>
  <c r="U339" i="2"/>
  <c r="V339" i="2"/>
  <c r="W339" i="2"/>
  <c r="AC339" i="2" s="1"/>
  <c r="X339" i="2"/>
  <c r="Y339" i="2"/>
  <c r="Z339" i="2"/>
  <c r="AA339" i="2"/>
  <c r="AB339" i="2"/>
  <c r="U340" i="2"/>
  <c r="V340" i="2"/>
  <c r="AB340" i="2" s="1"/>
  <c r="W340" i="2"/>
  <c r="X340" i="2"/>
  <c r="Y340" i="2"/>
  <c r="Z340" i="2"/>
  <c r="AA340" i="2"/>
  <c r="U341" i="2"/>
  <c r="AA341" i="2" s="1"/>
  <c r="V341" i="2"/>
  <c r="W341" i="2"/>
  <c r="X341" i="2"/>
  <c r="Y341" i="2"/>
  <c r="Z341" i="2"/>
  <c r="AC341" i="2"/>
  <c r="U342" i="2"/>
  <c r="V342" i="2"/>
  <c r="W342" i="2"/>
  <c r="X342" i="2"/>
  <c r="Y342" i="2"/>
  <c r="Z342" i="2"/>
  <c r="AB342" i="2"/>
  <c r="AC342" i="2"/>
  <c r="U343" i="2"/>
  <c r="V343" i="2"/>
  <c r="W343" i="2"/>
  <c r="AC343" i="2" s="1"/>
  <c r="X343" i="2"/>
  <c r="Y343" i="2"/>
  <c r="Z343" i="2"/>
  <c r="AA343" i="2"/>
  <c r="AB343" i="2"/>
  <c r="U344" i="2"/>
  <c r="V344" i="2"/>
  <c r="AB344" i="2" s="1"/>
  <c r="W344" i="2"/>
  <c r="X344" i="2"/>
  <c r="Y344" i="2"/>
  <c r="Z344" i="2"/>
  <c r="AA344" i="2"/>
  <c r="U345" i="2"/>
  <c r="AA345" i="2" s="1"/>
  <c r="V345" i="2"/>
  <c r="W345" i="2"/>
  <c r="X345" i="2"/>
  <c r="Y345" i="2"/>
  <c r="Z345" i="2"/>
  <c r="AC345" i="2"/>
  <c r="U346" i="2"/>
  <c r="V346" i="2"/>
  <c r="W346" i="2"/>
  <c r="X346" i="2"/>
  <c r="Y346" i="2"/>
  <c r="Z346" i="2"/>
  <c r="AB346" i="2"/>
  <c r="AC346" i="2"/>
  <c r="U347" i="2"/>
  <c r="V347" i="2"/>
  <c r="W347" i="2"/>
  <c r="AC347" i="2" s="1"/>
  <c r="X347" i="2"/>
  <c r="Y347" i="2"/>
  <c r="Z347" i="2"/>
  <c r="AA347" i="2"/>
  <c r="AB347" i="2"/>
  <c r="U348" i="2"/>
  <c r="V348" i="2"/>
  <c r="AB348" i="2" s="1"/>
  <c r="W348" i="2"/>
  <c r="X348" i="2"/>
  <c r="Y348" i="2"/>
  <c r="Z348" i="2"/>
  <c r="AA348" i="2"/>
  <c r="U349" i="2"/>
  <c r="AA349" i="2" s="1"/>
  <c r="V349" i="2"/>
  <c r="W349" i="2"/>
  <c r="X349" i="2"/>
  <c r="Y349" i="2"/>
  <c r="Z349" i="2"/>
  <c r="AC349" i="2"/>
  <c r="U350" i="2"/>
  <c r="V350" i="2"/>
  <c r="W350" i="2"/>
  <c r="X350" i="2"/>
  <c r="Y350" i="2"/>
  <c r="Z350" i="2"/>
  <c r="AB350" i="2"/>
  <c r="AC350" i="2"/>
  <c r="U351" i="2"/>
  <c r="V351" i="2"/>
  <c r="W351" i="2"/>
  <c r="AC351" i="2" s="1"/>
  <c r="X351" i="2"/>
  <c r="Y351" i="2"/>
  <c r="Z351" i="2"/>
  <c r="AA351" i="2"/>
  <c r="AB351" i="2"/>
  <c r="U352" i="2"/>
  <c r="V352" i="2"/>
  <c r="AB352" i="2" s="1"/>
  <c r="W352" i="2"/>
  <c r="X352" i="2"/>
  <c r="Y352" i="2"/>
  <c r="Z352" i="2"/>
  <c r="AA352" i="2"/>
  <c r="U353" i="2"/>
  <c r="AA353" i="2" s="1"/>
  <c r="V353" i="2"/>
  <c r="W353" i="2"/>
  <c r="X353" i="2"/>
  <c r="Y353" i="2"/>
  <c r="Z353" i="2"/>
  <c r="AC353" i="2"/>
  <c r="U354" i="2"/>
  <c r="V354" i="2"/>
  <c r="W354" i="2"/>
  <c r="X354" i="2"/>
  <c r="Y354" i="2"/>
  <c r="Z354" i="2"/>
  <c r="AB354" i="2"/>
  <c r="AC354" i="2"/>
  <c r="U355" i="2"/>
  <c r="V355" i="2"/>
  <c r="W355" i="2"/>
  <c r="AC355" i="2" s="1"/>
  <c r="X355" i="2"/>
  <c r="Y355" i="2"/>
  <c r="Z355" i="2"/>
  <c r="AA355" i="2"/>
  <c r="AB355" i="2"/>
  <c r="U356" i="2"/>
  <c r="V356" i="2"/>
  <c r="AB356" i="2" s="1"/>
  <c r="W356" i="2"/>
  <c r="X356" i="2"/>
  <c r="Y356" i="2"/>
  <c r="Z356" i="2"/>
  <c r="AA356" i="2"/>
  <c r="U357" i="2"/>
  <c r="AA357" i="2" s="1"/>
  <c r="V357" i="2"/>
  <c r="W357" i="2"/>
  <c r="X357" i="2"/>
  <c r="Y357" i="2"/>
  <c r="Z357" i="2"/>
  <c r="AC357" i="2"/>
  <c r="U358" i="2"/>
  <c r="V358" i="2"/>
  <c r="W358" i="2"/>
  <c r="X358" i="2"/>
  <c r="Y358" i="2"/>
  <c r="Z358" i="2"/>
  <c r="AB358" i="2"/>
  <c r="AC358" i="2"/>
  <c r="U359" i="2"/>
  <c r="V359" i="2"/>
  <c r="W359" i="2"/>
  <c r="AC359" i="2" s="1"/>
  <c r="X359" i="2"/>
  <c r="Y359" i="2"/>
  <c r="Z359" i="2"/>
  <c r="AA359" i="2"/>
  <c r="AB359" i="2"/>
  <c r="U360" i="2"/>
  <c r="V360" i="2"/>
  <c r="AB360" i="2" s="1"/>
  <c r="W360" i="2"/>
  <c r="X360" i="2"/>
  <c r="Y360" i="2"/>
  <c r="Z360" i="2"/>
  <c r="AA360" i="2"/>
  <c r="U361" i="2"/>
  <c r="AA361" i="2" s="1"/>
  <c r="V361" i="2"/>
  <c r="W361" i="2"/>
  <c r="X361" i="2"/>
  <c r="Y361" i="2"/>
  <c r="Z361" i="2"/>
  <c r="AC361" i="2"/>
  <c r="U362" i="2"/>
  <c r="V362" i="2"/>
  <c r="W362" i="2"/>
  <c r="X362" i="2"/>
  <c r="Y362" i="2"/>
  <c r="Z362" i="2"/>
  <c r="AB362" i="2"/>
  <c r="AC362" i="2"/>
  <c r="U363" i="2"/>
  <c r="V363" i="2"/>
  <c r="W363" i="2"/>
  <c r="AC363" i="2" s="1"/>
  <c r="X363" i="2"/>
  <c r="Y363" i="2"/>
  <c r="Z363" i="2"/>
  <c r="AA363" i="2"/>
  <c r="AB363" i="2"/>
  <c r="U364" i="2"/>
  <c r="V364" i="2"/>
  <c r="AB364" i="2" s="1"/>
  <c r="W364" i="2"/>
  <c r="X364" i="2"/>
  <c r="Y364" i="2"/>
  <c r="Z364" i="2"/>
  <c r="AA364" i="2"/>
  <c r="U365" i="2"/>
  <c r="AA365" i="2" s="1"/>
  <c r="V365" i="2"/>
  <c r="W365" i="2"/>
  <c r="X365" i="2"/>
  <c r="Y365" i="2"/>
  <c r="Z365" i="2"/>
  <c r="AC365" i="2"/>
  <c r="U366" i="2"/>
  <c r="V366" i="2"/>
  <c r="W366" i="2"/>
  <c r="X366" i="2"/>
  <c r="Y366" i="2"/>
  <c r="Z366" i="2"/>
  <c r="AB366" i="2"/>
  <c r="AC366" i="2"/>
  <c r="U367" i="2"/>
  <c r="V367" i="2"/>
  <c r="W367" i="2"/>
  <c r="AC367" i="2" s="1"/>
  <c r="X367" i="2"/>
  <c r="Y367" i="2"/>
  <c r="Z367" i="2"/>
  <c r="AA367" i="2"/>
  <c r="AB367" i="2"/>
  <c r="U368" i="2"/>
  <c r="V368" i="2"/>
  <c r="AB368" i="2" s="1"/>
  <c r="W368" i="2"/>
  <c r="X368" i="2"/>
  <c r="Y368" i="2"/>
  <c r="Z368" i="2"/>
  <c r="AA368" i="2"/>
  <c r="U369" i="2"/>
  <c r="AA369" i="2" s="1"/>
  <c r="V369" i="2"/>
  <c r="W369" i="2"/>
  <c r="X369" i="2"/>
  <c r="Y369" i="2"/>
  <c r="Z369" i="2"/>
  <c r="AC369" i="2"/>
  <c r="U370" i="2"/>
  <c r="V370" i="2"/>
  <c r="W370" i="2"/>
  <c r="X370" i="2"/>
  <c r="Y370" i="2"/>
  <c r="Z370" i="2"/>
  <c r="AB370" i="2"/>
  <c r="AC370" i="2"/>
  <c r="U371" i="2"/>
  <c r="V371" i="2"/>
  <c r="W371" i="2"/>
  <c r="AC371" i="2" s="1"/>
  <c r="X371" i="2"/>
  <c r="Y371" i="2"/>
  <c r="Z371" i="2"/>
  <c r="AA371" i="2"/>
  <c r="AB371" i="2"/>
  <c r="U372" i="2"/>
  <c r="V372" i="2"/>
  <c r="AB372" i="2" s="1"/>
  <c r="W372" i="2"/>
  <c r="X372" i="2"/>
  <c r="Y372" i="2"/>
  <c r="Z372" i="2"/>
  <c r="AA372" i="2"/>
  <c r="U373" i="2"/>
  <c r="AA373" i="2" s="1"/>
  <c r="V373" i="2"/>
  <c r="W373" i="2"/>
  <c r="X373" i="2"/>
  <c r="Y373" i="2"/>
  <c r="Z373" i="2"/>
  <c r="AC373" i="2"/>
  <c r="U374" i="2"/>
  <c r="V374" i="2"/>
  <c r="W374" i="2"/>
  <c r="X374" i="2"/>
  <c r="Y374" i="2"/>
  <c r="Z374" i="2"/>
  <c r="AB374" i="2"/>
  <c r="AC374" i="2"/>
  <c r="U375" i="2"/>
  <c r="V375" i="2"/>
  <c r="W375" i="2"/>
  <c r="AC375" i="2" s="1"/>
  <c r="X375" i="2"/>
  <c r="Y375" i="2"/>
  <c r="Z375" i="2"/>
  <c r="AA375" i="2"/>
  <c r="AB375" i="2"/>
  <c r="U376" i="2"/>
  <c r="V376" i="2"/>
  <c r="AB376" i="2" s="1"/>
  <c r="W376" i="2"/>
  <c r="X376" i="2"/>
  <c r="Y376" i="2"/>
  <c r="Z376" i="2"/>
  <c r="AA376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H288" i="2"/>
  <c r="I288" i="2"/>
  <c r="J288" i="2"/>
  <c r="K288" i="2"/>
  <c r="L288" i="2"/>
  <c r="M288" i="2"/>
  <c r="O288" i="2"/>
  <c r="P288" i="2"/>
  <c r="E289" i="2"/>
  <c r="N289" i="2" s="1"/>
  <c r="F289" i="2"/>
  <c r="G289" i="2"/>
  <c r="H289" i="2"/>
  <c r="I289" i="2"/>
  <c r="J289" i="2"/>
  <c r="K289" i="2"/>
  <c r="L289" i="2"/>
  <c r="M289" i="2"/>
  <c r="O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AA374" i="2" l="1"/>
  <c r="AC372" i="2"/>
  <c r="AB369" i="2"/>
  <c r="AA366" i="2"/>
  <c r="AC364" i="2"/>
  <c r="AB361" i="2"/>
  <c r="AA358" i="2"/>
  <c r="AC356" i="2"/>
  <c r="AB353" i="2"/>
  <c r="AA350" i="2"/>
  <c r="AC348" i="2"/>
  <c r="AB345" i="2"/>
  <c r="AA342" i="2"/>
  <c r="AC340" i="2"/>
  <c r="AB337" i="2"/>
  <c r="AA334" i="2"/>
  <c r="AC332" i="2"/>
  <c r="AB329" i="2"/>
  <c r="AA326" i="2"/>
  <c r="AC324" i="2"/>
  <c r="AB321" i="2"/>
  <c r="AA318" i="2"/>
  <c r="AC316" i="2"/>
  <c r="AB313" i="2"/>
  <c r="AA310" i="2"/>
  <c r="AC308" i="2"/>
  <c r="AB305" i="2"/>
  <c r="AC376" i="2"/>
  <c r="AB373" i="2"/>
  <c r="AA370" i="2"/>
  <c r="AC368" i="2"/>
  <c r="AB365" i="2"/>
  <c r="AA362" i="2"/>
  <c r="AC360" i="2"/>
  <c r="AB357" i="2"/>
  <c r="AA354" i="2"/>
  <c r="AC352" i="2"/>
  <c r="AB349" i="2"/>
  <c r="AA346" i="2"/>
  <c r="AC344" i="2"/>
  <c r="AB341" i="2"/>
  <c r="AA338" i="2"/>
  <c r="AC336" i="2"/>
  <c r="AB333" i="2"/>
  <c r="AA330" i="2"/>
  <c r="AC328" i="2"/>
  <c r="AB325" i="2"/>
  <c r="AA322" i="2"/>
  <c r="AC320" i="2"/>
  <c r="AB317" i="2"/>
  <c r="AA314" i="2"/>
  <c r="AC312" i="2"/>
  <c r="AB309" i="2"/>
  <c r="AA306" i="2"/>
  <c r="AC304" i="2"/>
  <c r="AA302" i="2"/>
  <c r="AA261" i="2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U155" i="2"/>
  <c r="V155" i="2"/>
  <c r="W155" i="2"/>
  <c r="X155" i="2"/>
  <c r="AA155" i="2" s="1"/>
  <c r="Y155" i="2"/>
  <c r="Z155" i="2"/>
  <c r="AC155" i="2" s="1"/>
  <c r="AB155" i="2"/>
  <c r="U156" i="2"/>
  <c r="V156" i="2"/>
  <c r="W156" i="2"/>
  <c r="X156" i="2"/>
  <c r="Y156" i="2"/>
  <c r="AB156" i="2" s="1"/>
  <c r="Z156" i="2"/>
  <c r="AA156" i="2"/>
  <c r="AC156" i="2"/>
  <c r="U157" i="2"/>
  <c r="V157" i="2"/>
  <c r="W157" i="2"/>
  <c r="X157" i="2"/>
  <c r="AA157" i="2" s="1"/>
  <c r="Y157" i="2"/>
  <c r="Z157" i="2"/>
  <c r="AC157" i="2" s="1"/>
  <c r="AB157" i="2"/>
  <c r="U158" i="2"/>
  <c r="V158" i="2"/>
  <c r="W158" i="2"/>
  <c r="X158" i="2"/>
  <c r="Y158" i="2"/>
  <c r="AB158" i="2" s="1"/>
  <c r="Z158" i="2"/>
  <c r="AA158" i="2"/>
  <c r="AC158" i="2"/>
  <c r="U159" i="2"/>
  <c r="V159" i="2"/>
  <c r="W159" i="2"/>
  <c r="X159" i="2"/>
  <c r="AA159" i="2" s="1"/>
  <c r="Y159" i="2"/>
  <c r="Z159" i="2"/>
  <c r="AC159" i="2" s="1"/>
  <c r="AB159" i="2"/>
  <c r="U160" i="2"/>
  <c r="V160" i="2"/>
  <c r="W160" i="2"/>
  <c r="X160" i="2"/>
  <c r="Y160" i="2"/>
  <c r="AB160" i="2" s="1"/>
  <c r="Z160" i="2"/>
  <c r="AA160" i="2"/>
  <c r="AC160" i="2"/>
  <c r="U161" i="2"/>
  <c r="V161" i="2"/>
  <c r="W161" i="2"/>
  <c r="X161" i="2"/>
  <c r="AA161" i="2" s="1"/>
  <c r="Y161" i="2"/>
  <c r="Z161" i="2"/>
  <c r="AC161" i="2" s="1"/>
  <c r="AB161" i="2"/>
  <c r="U162" i="2"/>
  <c r="V162" i="2"/>
  <c r="W162" i="2"/>
  <c r="X162" i="2"/>
  <c r="Y162" i="2"/>
  <c r="AB162" i="2" s="1"/>
  <c r="Z162" i="2"/>
  <c r="AA162" i="2"/>
  <c r="AC162" i="2"/>
  <c r="U163" i="2"/>
  <c r="V163" i="2"/>
  <c r="W163" i="2"/>
  <c r="X163" i="2"/>
  <c r="AA163" i="2" s="1"/>
  <c r="Y163" i="2"/>
  <c r="Z163" i="2"/>
  <c r="AC163" i="2" s="1"/>
  <c r="AB163" i="2"/>
  <c r="U164" i="2"/>
  <c r="V164" i="2"/>
  <c r="W164" i="2"/>
  <c r="X164" i="2"/>
  <c r="Y164" i="2"/>
  <c r="AB164" i="2" s="1"/>
  <c r="Z164" i="2"/>
  <c r="AA164" i="2"/>
  <c r="AC164" i="2"/>
  <c r="U165" i="2"/>
  <c r="V165" i="2"/>
  <c r="W165" i="2"/>
  <c r="X165" i="2"/>
  <c r="AA165" i="2" s="1"/>
  <c r="Y165" i="2"/>
  <c r="Z165" i="2"/>
  <c r="AC165" i="2" s="1"/>
  <c r="AB165" i="2"/>
  <c r="U166" i="2"/>
  <c r="V166" i="2"/>
  <c r="W166" i="2"/>
  <c r="X166" i="2"/>
  <c r="Y166" i="2"/>
  <c r="AB166" i="2" s="1"/>
  <c r="Z166" i="2"/>
  <c r="AA166" i="2"/>
  <c r="AC166" i="2"/>
  <c r="U167" i="2"/>
  <c r="V167" i="2"/>
  <c r="W167" i="2"/>
  <c r="X167" i="2"/>
  <c r="AA167" i="2" s="1"/>
  <c r="Y167" i="2"/>
  <c r="Z167" i="2"/>
  <c r="AC167" i="2" s="1"/>
  <c r="AB167" i="2"/>
  <c r="U168" i="2"/>
  <c r="V168" i="2"/>
  <c r="W168" i="2"/>
  <c r="X168" i="2"/>
  <c r="Y168" i="2"/>
  <c r="AB168" i="2" s="1"/>
  <c r="Z168" i="2"/>
  <c r="AA168" i="2"/>
  <c r="AC168" i="2"/>
  <c r="U169" i="2"/>
  <c r="V169" i="2"/>
  <c r="W169" i="2"/>
  <c r="X169" i="2"/>
  <c r="AA169" i="2" s="1"/>
  <c r="Y169" i="2"/>
  <c r="Z169" i="2"/>
  <c r="AC169" i="2" s="1"/>
  <c r="AB169" i="2"/>
  <c r="U170" i="2"/>
  <c r="V170" i="2"/>
  <c r="W170" i="2"/>
  <c r="X170" i="2"/>
  <c r="Y170" i="2"/>
  <c r="AB170" i="2" s="1"/>
  <c r="Z170" i="2"/>
  <c r="AA170" i="2"/>
  <c r="AC170" i="2"/>
  <c r="U171" i="2"/>
  <c r="V171" i="2"/>
  <c r="W171" i="2"/>
  <c r="X171" i="2"/>
  <c r="AA171" i="2" s="1"/>
  <c r="Y171" i="2"/>
  <c r="Z171" i="2"/>
  <c r="AC171" i="2" s="1"/>
  <c r="AB171" i="2"/>
  <c r="U172" i="2"/>
  <c r="V172" i="2"/>
  <c r="W172" i="2"/>
  <c r="X172" i="2"/>
  <c r="Y172" i="2"/>
  <c r="AB172" i="2" s="1"/>
  <c r="Z172" i="2"/>
  <c r="AA172" i="2"/>
  <c r="AC172" i="2"/>
  <c r="U173" i="2"/>
  <c r="V173" i="2"/>
  <c r="W173" i="2"/>
  <c r="X173" i="2"/>
  <c r="AA173" i="2" s="1"/>
  <c r="Y173" i="2"/>
  <c r="Z173" i="2"/>
  <c r="AC173" i="2" s="1"/>
  <c r="AB173" i="2"/>
  <c r="U174" i="2"/>
  <c r="V174" i="2"/>
  <c r="W174" i="2"/>
  <c r="X174" i="2"/>
  <c r="Y174" i="2"/>
  <c r="AB174" i="2" s="1"/>
  <c r="Z174" i="2"/>
  <c r="AA174" i="2"/>
  <c r="AC174" i="2"/>
  <c r="U175" i="2"/>
  <c r="V175" i="2"/>
  <c r="W175" i="2"/>
  <c r="X175" i="2"/>
  <c r="AA175" i="2" s="1"/>
  <c r="Y175" i="2"/>
  <c r="Z175" i="2"/>
  <c r="AC175" i="2" s="1"/>
  <c r="AB175" i="2"/>
  <c r="U176" i="2"/>
  <c r="V176" i="2"/>
  <c r="W176" i="2"/>
  <c r="X176" i="2"/>
  <c r="Y176" i="2"/>
  <c r="AB176" i="2" s="1"/>
  <c r="Z176" i="2"/>
  <c r="AA176" i="2"/>
  <c r="AC176" i="2"/>
  <c r="U177" i="2"/>
  <c r="V177" i="2"/>
  <c r="W177" i="2"/>
  <c r="X177" i="2"/>
  <c r="AA177" i="2" s="1"/>
  <c r="Y177" i="2"/>
  <c r="Z177" i="2"/>
  <c r="AC177" i="2" s="1"/>
  <c r="AB177" i="2"/>
  <c r="U178" i="2"/>
  <c r="V178" i="2"/>
  <c r="W178" i="2"/>
  <c r="X178" i="2"/>
  <c r="Y178" i="2"/>
  <c r="AB178" i="2" s="1"/>
  <c r="Z178" i="2"/>
  <c r="AA178" i="2"/>
  <c r="AC178" i="2"/>
  <c r="U179" i="2"/>
  <c r="V179" i="2"/>
  <c r="W179" i="2"/>
  <c r="X179" i="2"/>
  <c r="AA179" i="2" s="1"/>
  <c r="Y179" i="2"/>
  <c r="Z179" i="2"/>
  <c r="AC179" i="2" s="1"/>
  <c r="AB179" i="2"/>
  <c r="U180" i="2"/>
  <c r="V180" i="2"/>
  <c r="W180" i="2"/>
  <c r="X180" i="2"/>
  <c r="Y180" i="2"/>
  <c r="AB180" i="2" s="1"/>
  <c r="Z180" i="2"/>
  <c r="AA180" i="2"/>
  <c r="AC180" i="2"/>
  <c r="U181" i="2"/>
  <c r="V181" i="2"/>
  <c r="W181" i="2"/>
  <c r="X181" i="2"/>
  <c r="AA181" i="2" s="1"/>
  <c r="Y181" i="2"/>
  <c r="Z181" i="2"/>
  <c r="AC181" i="2" s="1"/>
  <c r="AB181" i="2"/>
  <c r="U182" i="2"/>
  <c r="V182" i="2"/>
  <c r="W182" i="2"/>
  <c r="X182" i="2"/>
  <c r="Y182" i="2"/>
  <c r="AB182" i="2" s="1"/>
  <c r="Z182" i="2"/>
  <c r="AA182" i="2"/>
  <c r="AC182" i="2"/>
  <c r="U183" i="2"/>
  <c r="V183" i="2"/>
  <c r="W183" i="2"/>
  <c r="X183" i="2"/>
  <c r="AA183" i="2" s="1"/>
  <c r="Y183" i="2"/>
  <c r="Z183" i="2"/>
  <c r="AC183" i="2" s="1"/>
  <c r="AB183" i="2"/>
  <c r="U184" i="2"/>
  <c r="V184" i="2"/>
  <c r="W184" i="2"/>
  <c r="X184" i="2"/>
  <c r="Y184" i="2"/>
  <c r="AB184" i="2" s="1"/>
  <c r="Z184" i="2"/>
  <c r="AA184" i="2"/>
  <c r="AC184" i="2"/>
  <c r="U185" i="2"/>
  <c r="V185" i="2"/>
  <c r="W185" i="2"/>
  <c r="X185" i="2"/>
  <c r="AA185" i="2" s="1"/>
  <c r="Y185" i="2"/>
  <c r="Z185" i="2"/>
  <c r="AC185" i="2" s="1"/>
  <c r="AB185" i="2"/>
  <c r="U186" i="2"/>
  <c r="V186" i="2"/>
  <c r="W186" i="2"/>
  <c r="X186" i="2"/>
  <c r="Y186" i="2"/>
  <c r="AB186" i="2" s="1"/>
  <c r="Z186" i="2"/>
  <c r="AA186" i="2"/>
  <c r="AC186" i="2"/>
  <c r="U187" i="2"/>
  <c r="V187" i="2"/>
  <c r="W187" i="2"/>
  <c r="X187" i="2"/>
  <c r="AA187" i="2" s="1"/>
  <c r="Y187" i="2"/>
  <c r="Z187" i="2"/>
  <c r="AC187" i="2" s="1"/>
  <c r="AB187" i="2"/>
  <c r="U188" i="2"/>
  <c r="AA188" i="2" s="1"/>
  <c r="V188" i="2"/>
  <c r="W188" i="2"/>
  <c r="X188" i="2"/>
  <c r="Y188" i="2"/>
  <c r="AB188" i="2" s="1"/>
  <c r="Z188" i="2"/>
  <c r="AC188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O176" i="2" s="1"/>
  <c r="G176" i="2"/>
  <c r="H176" i="2"/>
  <c r="I176" i="2"/>
  <c r="J176" i="2"/>
  <c r="K176" i="2"/>
  <c r="L176" i="2"/>
  <c r="M176" i="2"/>
  <c r="N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4" i="8" l="1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S44" i="8" s="1"/>
  <c r="R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S45" i="8" s="1"/>
  <c r="R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S46" i="8" s="1"/>
  <c r="R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S52" i="8" s="1"/>
  <c r="R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S53" i="8" s="1"/>
  <c r="R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S54" i="8" s="1"/>
  <c r="R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S55" i="8" s="1"/>
  <c r="R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S56" i="8" s="1"/>
  <c r="R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S57" i="8" s="1"/>
  <c r="R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S58" i="8" s="1"/>
  <c r="R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S59" i="8" s="1"/>
  <c r="R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S60" i="8" s="1"/>
  <c r="R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S62" i="8" s="1"/>
  <c r="R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S64" i="8" s="1"/>
  <c r="R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S66" i="8" s="1"/>
  <c r="R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S68" i="8" s="1"/>
  <c r="R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S72" i="8" s="1"/>
  <c r="R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S73" i="8" s="1"/>
  <c r="R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S74" i="8" s="1"/>
  <c r="R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S78" i="8" s="1"/>
  <c r="R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S82" i="8" s="1"/>
  <c r="R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S86" i="8" s="1"/>
  <c r="R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S88" i="8" s="1"/>
  <c r="R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S92" i="8" s="1"/>
  <c r="R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S100" i="8" s="1"/>
  <c r="R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S104" i="8" s="1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S108" i="8" s="1"/>
  <c r="R108" i="8"/>
  <c r="D109" i="8"/>
  <c r="L109" i="8" s="1"/>
  <c r="E109" i="8"/>
  <c r="F109" i="8"/>
  <c r="G109" i="8"/>
  <c r="H109" i="8"/>
  <c r="I109" i="8"/>
  <c r="J109" i="8"/>
  <c r="K109" i="8"/>
  <c r="M109" i="8"/>
  <c r="O109" i="8"/>
  <c r="P109" i="8"/>
  <c r="Q109" i="8"/>
  <c r="S109" i="8" s="1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S112" i="8" s="1"/>
  <c r="R112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Q113" i="8"/>
  <c r="S113" i="8" s="1"/>
  <c r="R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S114" i="8" s="1"/>
  <c r="R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L117" i="8" s="1"/>
  <c r="E117" i="8"/>
  <c r="F117" i="8"/>
  <c r="G117" i="8"/>
  <c r="H117" i="8"/>
  <c r="I117" i="8"/>
  <c r="J117" i="8"/>
  <c r="K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L121" i="8" s="1"/>
  <c r="E121" i="8"/>
  <c r="F121" i="8"/>
  <c r="G121" i="8"/>
  <c r="H121" i="8"/>
  <c r="I121" i="8"/>
  <c r="J121" i="8"/>
  <c r="K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S124" i="8" s="1"/>
  <c r="R124" i="8"/>
  <c r="D125" i="8"/>
  <c r="L125" i="8" s="1"/>
  <c r="E125" i="8"/>
  <c r="F125" i="8"/>
  <c r="G125" i="8"/>
  <c r="H125" i="8"/>
  <c r="I125" i="8"/>
  <c r="J125" i="8"/>
  <c r="K125" i="8"/>
  <c r="M125" i="8"/>
  <c r="O125" i="8"/>
  <c r="P125" i="8"/>
  <c r="Q125" i="8"/>
  <c r="S125" i="8" s="1"/>
  <c r="R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S126" i="8" s="1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S127" i="8" s="1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L129" i="8" s="1"/>
  <c r="E129" i="8"/>
  <c r="F129" i="8"/>
  <c r="G129" i="8"/>
  <c r="H129" i="8"/>
  <c r="I129" i="8"/>
  <c r="J129" i="8"/>
  <c r="K129" i="8"/>
  <c r="M129" i="8"/>
  <c r="O129" i="8"/>
  <c r="P129" i="8"/>
  <c r="Q129" i="8"/>
  <c r="S129" i="8" s="1"/>
  <c r="R129" i="8"/>
  <c r="T129" i="8"/>
  <c r="D130" i="8"/>
  <c r="L130" i="8" s="1"/>
  <c r="E130" i="8"/>
  <c r="F130" i="8"/>
  <c r="G130" i="8"/>
  <c r="H130" i="8"/>
  <c r="I130" i="8"/>
  <c r="J130" i="8"/>
  <c r="K130" i="8"/>
  <c r="M130" i="8"/>
  <c r="O130" i="8"/>
  <c r="P130" i="8"/>
  <c r="Q130" i="8"/>
  <c r="S130" i="8" s="1"/>
  <c r="R130" i="8"/>
  <c r="T130" i="8"/>
  <c r="D131" i="8"/>
  <c r="L131" i="8" s="1"/>
  <c r="E131" i="8"/>
  <c r="F131" i="8"/>
  <c r="G131" i="8"/>
  <c r="H131" i="8"/>
  <c r="I131" i="8"/>
  <c r="J131" i="8"/>
  <c r="K131" i="8"/>
  <c r="M131" i="8"/>
  <c r="O131" i="8"/>
  <c r="P131" i="8"/>
  <c r="Q131" i="8"/>
  <c r="S131" i="8" s="1"/>
  <c r="R131" i="8"/>
  <c r="T131" i="8"/>
  <c r="D132" i="8"/>
  <c r="L132" i="8" s="1"/>
  <c r="E132" i="8"/>
  <c r="F132" i="8"/>
  <c r="G132" i="8"/>
  <c r="H132" i="8"/>
  <c r="I132" i="8"/>
  <c r="J132" i="8"/>
  <c r="K132" i="8"/>
  <c r="M132" i="8"/>
  <c r="O132" i="8"/>
  <c r="P132" i="8"/>
  <c r="Q132" i="8"/>
  <c r="S132" i="8" s="1"/>
  <c r="R132" i="8"/>
  <c r="T132" i="8"/>
  <c r="D133" i="8"/>
  <c r="L133" i="8" s="1"/>
  <c r="E133" i="8"/>
  <c r="F133" i="8"/>
  <c r="G133" i="8"/>
  <c r="H133" i="8"/>
  <c r="I133" i="8"/>
  <c r="J133" i="8"/>
  <c r="K133" i="8"/>
  <c r="M133" i="8"/>
  <c r="O133" i="8"/>
  <c r="P133" i="8"/>
  <c r="Q133" i="8"/>
  <c r="S133" i="8" s="1"/>
  <c r="R133" i="8"/>
  <c r="T133" i="8"/>
  <c r="D134" i="8"/>
  <c r="L134" i="8" s="1"/>
  <c r="E134" i="8"/>
  <c r="F134" i="8"/>
  <c r="G134" i="8"/>
  <c r="H134" i="8"/>
  <c r="I134" i="8"/>
  <c r="J134" i="8"/>
  <c r="K134" i="8"/>
  <c r="M134" i="8"/>
  <c r="O134" i="8"/>
  <c r="P134" i="8"/>
  <c r="Q134" i="8"/>
  <c r="S134" i="8" s="1"/>
  <c r="R134" i="8"/>
  <c r="T134" i="8"/>
  <c r="D135" i="8"/>
  <c r="L135" i="8" s="1"/>
  <c r="E135" i="8"/>
  <c r="F135" i="8"/>
  <c r="G135" i="8"/>
  <c r="H135" i="8"/>
  <c r="I135" i="8"/>
  <c r="J135" i="8"/>
  <c r="K135" i="8"/>
  <c r="M135" i="8"/>
  <c r="O135" i="8"/>
  <c r="P135" i="8"/>
  <c r="Q135" i="8"/>
  <c r="S135" i="8" s="1"/>
  <c r="R135" i="8"/>
  <c r="T135" i="8"/>
  <c r="D136" i="8"/>
  <c r="L136" i="8" s="1"/>
  <c r="E136" i="8"/>
  <c r="F136" i="8"/>
  <c r="G136" i="8"/>
  <c r="H136" i="8"/>
  <c r="I136" i="8"/>
  <c r="J136" i="8"/>
  <c r="K136" i="8"/>
  <c r="M136" i="8"/>
  <c r="O136" i="8"/>
  <c r="P136" i="8"/>
  <c r="Q136" i="8"/>
  <c r="S136" i="8" s="1"/>
  <c r="R136" i="8"/>
  <c r="T136" i="8"/>
  <c r="D137" i="8"/>
  <c r="L137" i="8" s="1"/>
  <c r="E137" i="8"/>
  <c r="F137" i="8"/>
  <c r="G137" i="8"/>
  <c r="H137" i="8"/>
  <c r="I137" i="8"/>
  <c r="J137" i="8"/>
  <c r="K137" i="8"/>
  <c r="M137" i="8"/>
  <c r="O137" i="8"/>
  <c r="P137" i="8"/>
  <c r="Q137" i="8"/>
  <c r="S137" i="8" s="1"/>
  <c r="R137" i="8"/>
  <c r="T137" i="8"/>
  <c r="D138" i="8"/>
  <c r="L138" i="8" s="1"/>
  <c r="E138" i="8"/>
  <c r="F138" i="8"/>
  <c r="G138" i="8"/>
  <c r="H138" i="8"/>
  <c r="I138" i="8"/>
  <c r="J138" i="8"/>
  <c r="K138" i="8"/>
  <c r="M138" i="8"/>
  <c r="O138" i="8"/>
  <c r="P138" i="8"/>
  <c r="Q138" i="8"/>
  <c r="S138" i="8" s="1"/>
  <c r="R138" i="8"/>
  <c r="T138" i="8"/>
  <c r="D139" i="8"/>
  <c r="L139" i="8" s="1"/>
  <c r="E139" i="8"/>
  <c r="F139" i="8"/>
  <c r="G139" i="8"/>
  <c r="H139" i="8"/>
  <c r="I139" i="8"/>
  <c r="J139" i="8"/>
  <c r="K139" i="8"/>
  <c r="M139" i="8"/>
  <c r="O139" i="8"/>
  <c r="P139" i="8"/>
  <c r="Q139" i="8"/>
  <c r="S139" i="8" s="1"/>
  <c r="R139" i="8"/>
  <c r="T139" i="8"/>
  <c r="D140" i="8"/>
  <c r="L140" i="8" s="1"/>
  <c r="E140" i="8"/>
  <c r="F140" i="8"/>
  <c r="G140" i="8"/>
  <c r="H140" i="8"/>
  <c r="I140" i="8"/>
  <c r="J140" i="8"/>
  <c r="K140" i="8"/>
  <c r="M140" i="8"/>
  <c r="O140" i="8"/>
  <c r="P140" i="8"/>
  <c r="Q140" i="8"/>
  <c r="S140" i="8" s="1"/>
  <c r="R140" i="8"/>
  <c r="T140" i="8"/>
  <c r="D141" i="8"/>
  <c r="L141" i="8" s="1"/>
  <c r="E141" i="8"/>
  <c r="F141" i="8"/>
  <c r="G141" i="8"/>
  <c r="H141" i="8"/>
  <c r="I141" i="8"/>
  <c r="J141" i="8"/>
  <c r="K141" i="8"/>
  <c r="M141" i="8"/>
  <c r="O141" i="8"/>
  <c r="P141" i="8"/>
  <c r="Q141" i="8"/>
  <c r="S141" i="8" s="1"/>
  <c r="R141" i="8"/>
  <c r="T141" i="8"/>
  <c r="D142" i="8"/>
  <c r="L142" i="8" s="1"/>
  <c r="E142" i="8"/>
  <c r="F142" i="8"/>
  <c r="G142" i="8"/>
  <c r="H142" i="8"/>
  <c r="I142" i="8"/>
  <c r="J142" i="8"/>
  <c r="K142" i="8"/>
  <c r="M142" i="8"/>
  <c r="O142" i="8"/>
  <c r="P142" i="8"/>
  <c r="Q142" i="8"/>
  <c r="S142" i="8" s="1"/>
  <c r="R142" i="8"/>
  <c r="T142" i="8"/>
  <c r="D143" i="8"/>
  <c r="L143" i="8" s="1"/>
  <c r="E143" i="8"/>
  <c r="F143" i="8"/>
  <c r="G143" i="8"/>
  <c r="H143" i="8"/>
  <c r="I143" i="8"/>
  <c r="J143" i="8"/>
  <c r="K143" i="8"/>
  <c r="M143" i="8"/>
  <c r="O143" i="8"/>
  <c r="P143" i="8"/>
  <c r="Q143" i="8"/>
  <c r="S143" i="8" s="1"/>
  <c r="R143" i="8"/>
  <c r="T143" i="8"/>
  <c r="D144" i="8"/>
  <c r="L144" i="8" s="1"/>
  <c r="E144" i="8"/>
  <c r="F144" i="8"/>
  <c r="G144" i="8"/>
  <c r="H144" i="8"/>
  <c r="I144" i="8"/>
  <c r="J144" i="8"/>
  <c r="K144" i="8"/>
  <c r="M144" i="8"/>
  <c r="O144" i="8"/>
  <c r="P144" i="8"/>
  <c r="Q144" i="8"/>
  <c r="S144" i="8" s="1"/>
  <c r="R144" i="8"/>
  <c r="T144" i="8"/>
  <c r="D145" i="8"/>
  <c r="L145" i="8" s="1"/>
  <c r="E145" i="8"/>
  <c r="F145" i="8"/>
  <c r="G145" i="8"/>
  <c r="H145" i="8"/>
  <c r="I145" i="8"/>
  <c r="J145" i="8"/>
  <c r="K145" i="8"/>
  <c r="M145" i="8"/>
  <c r="O145" i="8"/>
  <c r="P145" i="8"/>
  <c r="Q145" i="8"/>
  <c r="S145" i="8" s="1"/>
  <c r="R145" i="8"/>
  <c r="T145" i="8"/>
  <c r="D146" i="8"/>
  <c r="L146" i="8" s="1"/>
  <c r="E146" i="8"/>
  <c r="F146" i="8"/>
  <c r="G146" i="8"/>
  <c r="H146" i="8"/>
  <c r="I146" i="8"/>
  <c r="J146" i="8"/>
  <c r="K146" i="8"/>
  <c r="M146" i="8"/>
  <c r="O146" i="8"/>
  <c r="P146" i="8"/>
  <c r="Q146" i="8"/>
  <c r="S146" i="8" s="1"/>
  <c r="R146" i="8"/>
  <c r="T146" i="8"/>
  <c r="D147" i="8"/>
  <c r="L147" i="8" s="1"/>
  <c r="E147" i="8"/>
  <c r="F147" i="8"/>
  <c r="G147" i="8"/>
  <c r="H147" i="8"/>
  <c r="I147" i="8"/>
  <c r="J147" i="8"/>
  <c r="K147" i="8"/>
  <c r="M147" i="8"/>
  <c r="O147" i="8"/>
  <c r="P147" i="8"/>
  <c r="Q147" i="8"/>
  <c r="S147" i="8" s="1"/>
  <c r="R147" i="8"/>
  <c r="T147" i="8"/>
  <c r="D148" i="8"/>
  <c r="L148" i="8" s="1"/>
  <c r="E148" i="8"/>
  <c r="F148" i="8"/>
  <c r="G148" i="8"/>
  <c r="H148" i="8"/>
  <c r="I148" i="8"/>
  <c r="J148" i="8"/>
  <c r="K148" i="8"/>
  <c r="M148" i="8"/>
  <c r="O148" i="8"/>
  <c r="P148" i="8"/>
  <c r="Q148" i="8"/>
  <c r="S148" i="8" s="1"/>
  <c r="R148" i="8"/>
  <c r="T148" i="8"/>
  <c r="D149" i="8"/>
  <c r="L149" i="8" s="1"/>
  <c r="E149" i="8"/>
  <c r="F149" i="8"/>
  <c r="G149" i="8"/>
  <c r="H149" i="8"/>
  <c r="I149" i="8"/>
  <c r="J149" i="8"/>
  <c r="K149" i="8"/>
  <c r="M149" i="8"/>
  <c r="O149" i="8"/>
  <c r="P149" i="8"/>
  <c r="Q149" i="8"/>
  <c r="S149" i="8" s="1"/>
  <c r="R149" i="8"/>
  <c r="T149" i="8"/>
  <c r="D150" i="8"/>
  <c r="L150" i="8" s="1"/>
  <c r="E150" i="8"/>
  <c r="F150" i="8"/>
  <c r="G150" i="8"/>
  <c r="H150" i="8"/>
  <c r="I150" i="8"/>
  <c r="J150" i="8"/>
  <c r="K150" i="8"/>
  <c r="M150" i="8"/>
  <c r="O150" i="8"/>
  <c r="P150" i="8"/>
  <c r="Q150" i="8"/>
  <c r="S150" i="8" s="1"/>
  <c r="R150" i="8"/>
  <c r="T150" i="8"/>
  <c r="D151" i="8"/>
  <c r="L151" i="8" s="1"/>
  <c r="E151" i="8"/>
  <c r="F151" i="8"/>
  <c r="G151" i="8"/>
  <c r="H151" i="8"/>
  <c r="I151" i="8"/>
  <c r="J151" i="8"/>
  <c r="K151" i="8"/>
  <c r="M151" i="8"/>
  <c r="O151" i="8"/>
  <c r="P151" i="8"/>
  <c r="Q151" i="8"/>
  <c r="S151" i="8" s="1"/>
  <c r="R151" i="8"/>
  <c r="T151" i="8"/>
  <c r="D152" i="8"/>
  <c r="L152" i="8" s="1"/>
  <c r="E152" i="8"/>
  <c r="F152" i="8"/>
  <c r="G152" i="8"/>
  <c r="H152" i="8"/>
  <c r="I152" i="8"/>
  <c r="J152" i="8"/>
  <c r="K152" i="8"/>
  <c r="M152" i="8"/>
  <c r="O152" i="8"/>
  <c r="P152" i="8"/>
  <c r="Q152" i="8"/>
  <c r="S152" i="8" s="1"/>
  <c r="R152" i="8"/>
  <c r="T152" i="8"/>
  <c r="D153" i="8"/>
  <c r="L153" i="8" s="1"/>
  <c r="E153" i="8"/>
  <c r="F153" i="8"/>
  <c r="G153" i="8"/>
  <c r="H153" i="8"/>
  <c r="I153" i="8"/>
  <c r="J153" i="8"/>
  <c r="K153" i="8"/>
  <c r="M153" i="8"/>
  <c r="O153" i="8"/>
  <c r="P153" i="8"/>
  <c r="Q153" i="8"/>
  <c r="S153" i="8" s="1"/>
  <c r="R153" i="8"/>
  <c r="T153" i="8"/>
  <c r="D154" i="8"/>
  <c r="L154" i="8" s="1"/>
  <c r="E154" i="8"/>
  <c r="F154" i="8"/>
  <c r="G154" i="8"/>
  <c r="H154" i="8"/>
  <c r="I154" i="8"/>
  <c r="J154" i="8"/>
  <c r="K154" i="8"/>
  <c r="M154" i="8"/>
  <c r="O154" i="8"/>
  <c r="P154" i="8"/>
  <c r="Q154" i="8"/>
  <c r="S154" i="8" s="1"/>
  <c r="R154" i="8"/>
  <c r="T15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U154" i="2"/>
  <c r="V154" i="2"/>
  <c r="W154" i="2"/>
  <c r="X154" i="2"/>
  <c r="Y154" i="2"/>
  <c r="Z154" i="2"/>
  <c r="AB154" i="2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X6" i="2"/>
  <c r="Y6" i="2"/>
  <c r="Z6" i="2"/>
  <c r="AC6" i="2" s="1"/>
  <c r="AA6" i="2"/>
  <c r="U7" i="2"/>
  <c r="AA7" i="2" s="1"/>
  <c r="V7" i="2"/>
  <c r="W7" i="2"/>
  <c r="X7" i="2"/>
  <c r="Y7" i="2"/>
  <c r="AB7" i="2" s="1"/>
  <c r="Z7" i="2"/>
  <c r="AC7" i="2"/>
  <c r="U8" i="2"/>
  <c r="V8" i="2"/>
  <c r="W8" i="2"/>
  <c r="X8" i="2"/>
  <c r="AA8" i="2" s="1"/>
  <c r="Y8" i="2"/>
  <c r="Z8" i="2"/>
  <c r="AB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C10" i="2" s="1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Y13" i="2"/>
  <c r="Z13" i="2"/>
  <c r="AA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Z16" i="2"/>
  <c r="AB16" i="2"/>
  <c r="AC16" i="2"/>
  <c r="U17" i="2"/>
  <c r="V17" i="2"/>
  <c r="W17" i="2"/>
  <c r="AC17" i="2" s="1"/>
  <c r="X17" i="2"/>
  <c r="Y17" i="2"/>
  <c r="AB17" i="2" s="1"/>
  <c r="Z17" i="2"/>
  <c r="AA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AA20" i="2" s="1"/>
  <c r="V20" i="2"/>
  <c r="W20" i="2"/>
  <c r="X20" i="2"/>
  <c r="Y20" i="2"/>
  <c r="Z20" i="2"/>
  <c r="AB20" i="2"/>
  <c r="AC20" i="2"/>
  <c r="U21" i="2"/>
  <c r="V21" i="2"/>
  <c r="W21" i="2"/>
  <c r="AC21" i="2" s="1"/>
  <c r="X21" i="2"/>
  <c r="Y21" i="2"/>
  <c r="Z21" i="2"/>
  <c r="AA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/>
  <c r="U24" i="2"/>
  <c r="AA24" i="2" s="1"/>
  <c r="V24" i="2"/>
  <c r="W24" i="2"/>
  <c r="X24" i="2"/>
  <c r="Y24" i="2"/>
  <c r="Z24" i="2"/>
  <c r="AB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AA28" i="2" s="1"/>
  <c r="V28" i="2"/>
  <c r="W28" i="2"/>
  <c r="X28" i="2"/>
  <c r="Y28" i="2"/>
  <c r="Z28" i="2"/>
  <c r="AB28" i="2"/>
  <c r="AC28" i="2"/>
  <c r="U29" i="2"/>
  <c r="V29" i="2"/>
  <c r="W29" i="2"/>
  <c r="AC29" i="2" s="1"/>
  <c r="X29" i="2"/>
  <c r="Y29" i="2"/>
  <c r="Z29" i="2"/>
  <c r="AA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/>
  <c r="U32" i="2"/>
  <c r="AA32" i="2" s="1"/>
  <c r="V32" i="2"/>
  <c r="W32" i="2"/>
  <c r="X32" i="2"/>
  <c r="Y32" i="2"/>
  <c r="Z32" i="2"/>
  <c r="AB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AA36" i="2" s="1"/>
  <c r="V36" i="2"/>
  <c r="W36" i="2"/>
  <c r="X36" i="2"/>
  <c r="Y36" i="2"/>
  <c r="Z36" i="2"/>
  <c r="AB36" i="2"/>
  <c r="AC36" i="2"/>
  <c r="U37" i="2"/>
  <c r="V37" i="2"/>
  <c r="W37" i="2"/>
  <c r="AC37" i="2" s="1"/>
  <c r="X37" i="2"/>
  <c r="Y37" i="2"/>
  <c r="Z37" i="2"/>
  <c r="AA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/>
  <c r="U40" i="2"/>
  <c r="AA40" i="2" s="1"/>
  <c r="V40" i="2"/>
  <c r="W40" i="2"/>
  <c r="X40" i="2"/>
  <c r="Y40" i="2"/>
  <c r="Z40" i="2"/>
  <c r="AB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W43" i="2"/>
  <c r="X43" i="2"/>
  <c r="Y43" i="2"/>
  <c r="Z43" i="2"/>
  <c r="AC43" i="2"/>
  <c r="U44" i="2"/>
  <c r="AA44" i="2" s="1"/>
  <c r="V44" i="2"/>
  <c r="W44" i="2"/>
  <c r="X44" i="2"/>
  <c r="Y44" i="2"/>
  <c r="Z44" i="2"/>
  <c r="AB44" i="2"/>
  <c r="AC44" i="2"/>
  <c r="U45" i="2"/>
  <c r="V45" i="2"/>
  <c r="W45" i="2"/>
  <c r="AC45" i="2" s="1"/>
  <c r="X45" i="2"/>
  <c r="Y45" i="2"/>
  <c r="Z45" i="2"/>
  <c r="AA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/>
  <c r="U48" i="2"/>
  <c r="V48" i="2"/>
  <c r="W48" i="2"/>
  <c r="X48" i="2"/>
  <c r="Y48" i="2"/>
  <c r="Z48" i="2"/>
  <c r="AB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W51" i="2"/>
  <c r="X51" i="2"/>
  <c r="Y51" i="2"/>
  <c r="Z51" i="2"/>
  <c r="AC51" i="2"/>
  <c r="U52" i="2"/>
  <c r="AA52" i="2" s="1"/>
  <c r="V52" i="2"/>
  <c r="W52" i="2"/>
  <c r="X52" i="2"/>
  <c r="Y52" i="2"/>
  <c r="Z52" i="2"/>
  <c r="AB52" i="2"/>
  <c r="AC52" i="2"/>
  <c r="U53" i="2"/>
  <c r="V53" i="2"/>
  <c r="W53" i="2"/>
  <c r="AC53" i="2" s="1"/>
  <c r="X53" i="2"/>
  <c r="Y53" i="2"/>
  <c r="Z53" i="2"/>
  <c r="AA53" i="2"/>
  <c r="AB53" i="2"/>
  <c r="U54" i="2"/>
  <c r="V54" i="2"/>
  <c r="AB54" i="2" s="1"/>
  <c r="W54" i="2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/>
  <c r="U56" i="2"/>
  <c r="V56" i="2"/>
  <c r="W56" i="2"/>
  <c r="X56" i="2"/>
  <c r="Y56" i="2"/>
  <c r="Z56" i="2"/>
  <c r="AB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W59" i="2"/>
  <c r="X59" i="2"/>
  <c r="Y59" i="2"/>
  <c r="Z59" i="2"/>
  <c r="AC59" i="2"/>
  <c r="U60" i="2"/>
  <c r="AA60" i="2" s="1"/>
  <c r="V60" i="2"/>
  <c r="W60" i="2"/>
  <c r="X60" i="2"/>
  <c r="Y60" i="2"/>
  <c r="Z60" i="2"/>
  <c r="AB60" i="2"/>
  <c r="AC60" i="2"/>
  <c r="U61" i="2"/>
  <c r="V61" i="2"/>
  <c r="W61" i="2"/>
  <c r="AC61" i="2" s="1"/>
  <c r="X61" i="2"/>
  <c r="Y61" i="2"/>
  <c r="Z61" i="2"/>
  <c r="AA61" i="2"/>
  <c r="AB61" i="2"/>
  <c r="U62" i="2"/>
  <c r="V62" i="2"/>
  <c r="AB62" i="2" s="1"/>
  <c r="W62" i="2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/>
  <c r="U64" i="2"/>
  <c r="V64" i="2"/>
  <c r="W64" i="2"/>
  <c r="X64" i="2"/>
  <c r="Y64" i="2"/>
  <c r="Z64" i="2"/>
  <c r="AB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W67" i="2"/>
  <c r="X67" i="2"/>
  <c r="Y67" i="2"/>
  <c r="Z67" i="2"/>
  <c r="AC67" i="2"/>
  <c r="U68" i="2"/>
  <c r="AA68" i="2" s="1"/>
  <c r="V68" i="2"/>
  <c r="W68" i="2"/>
  <c r="X68" i="2"/>
  <c r="Y68" i="2"/>
  <c r="Z68" i="2"/>
  <c r="AB68" i="2"/>
  <c r="AC68" i="2"/>
  <c r="U69" i="2"/>
  <c r="V69" i="2"/>
  <c r="W69" i="2"/>
  <c r="AC69" i="2" s="1"/>
  <c r="X69" i="2"/>
  <c r="Y69" i="2"/>
  <c r="Z69" i="2"/>
  <c r="AA69" i="2"/>
  <c r="AB69" i="2"/>
  <c r="U70" i="2"/>
  <c r="V70" i="2"/>
  <c r="AB70" i="2" s="1"/>
  <c r="W70" i="2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/>
  <c r="U72" i="2"/>
  <c r="V72" i="2"/>
  <c r="W72" i="2"/>
  <c r="X72" i="2"/>
  <c r="Y72" i="2"/>
  <c r="Z72" i="2"/>
  <c r="AB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W75" i="2"/>
  <c r="X75" i="2"/>
  <c r="Y75" i="2"/>
  <c r="Z75" i="2"/>
  <c r="AC75" i="2"/>
  <c r="U76" i="2"/>
  <c r="AA76" i="2" s="1"/>
  <c r="V76" i="2"/>
  <c r="W76" i="2"/>
  <c r="X76" i="2"/>
  <c r="Y76" i="2"/>
  <c r="Z76" i="2"/>
  <c r="AB76" i="2"/>
  <c r="AC76" i="2"/>
  <c r="U77" i="2"/>
  <c r="V77" i="2"/>
  <c r="W77" i="2"/>
  <c r="AC77" i="2" s="1"/>
  <c r="X77" i="2"/>
  <c r="Y77" i="2"/>
  <c r="Z77" i="2"/>
  <c r="AA77" i="2"/>
  <c r="AB77" i="2"/>
  <c r="U78" i="2"/>
  <c r="V78" i="2"/>
  <c r="AB78" i="2" s="1"/>
  <c r="W78" i="2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/>
  <c r="U80" i="2"/>
  <c r="V80" i="2"/>
  <c r="W80" i="2"/>
  <c r="X80" i="2"/>
  <c r="Y80" i="2"/>
  <c r="Z80" i="2"/>
  <c r="AB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W83" i="2"/>
  <c r="X83" i="2"/>
  <c r="Y83" i="2"/>
  <c r="Z83" i="2"/>
  <c r="AC83" i="2"/>
  <c r="U84" i="2"/>
  <c r="AA84" i="2" s="1"/>
  <c r="V84" i="2"/>
  <c r="W84" i="2"/>
  <c r="X84" i="2"/>
  <c r="Y84" i="2"/>
  <c r="Z84" i="2"/>
  <c r="AB84" i="2"/>
  <c r="AC84" i="2"/>
  <c r="U85" i="2"/>
  <c r="V85" i="2"/>
  <c r="W85" i="2"/>
  <c r="AC85" i="2" s="1"/>
  <c r="X85" i="2"/>
  <c r="Y85" i="2"/>
  <c r="Z85" i="2"/>
  <c r="AA85" i="2"/>
  <c r="AB85" i="2"/>
  <c r="U86" i="2"/>
  <c r="V86" i="2"/>
  <c r="AB86" i="2" s="1"/>
  <c r="W86" i="2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/>
  <c r="U88" i="2"/>
  <c r="V88" i="2"/>
  <c r="W88" i="2"/>
  <c r="X88" i="2"/>
  <c r="Y88" i="2"/>
  <c r="Z88" i="2"/>
  <c r="AB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W91" i="2"/>
  <c r="X91" i="2"/>
  <c r="Y91" i="2"/>
  <c r="Z91" i="2"/>
  <c r="AC91" i="2"/>
  <c r="U92" i="2"/>
  <c r="AA92" i="2" s="1"/>
  <c r="V92" i="2"/>
  <c r="W92" i="2"/>
  <c r="X92" i="2"/>
  <c r="Y92" i="2"/>
  <c r="Z92" i="2"/>
  <c r="AB92" i="2"/>
  <c r="AC92" i="2"/>
  <c r="U93" i="2"/>
  <c r="V93" i="2"/>
  <c r="W93" i="2"/>
  <c r="AC93" i="2" s="1"/>
  <c r="X93" i="2"/>
  <c r="Y93" i="2"/>
  <c r="Z93" i="2"/>
  <c r="AA93" i="2"/>
  <c r="AB93" i="2"/>
  <c r="U94" i="2"/>
  <c r="V94" i="2"/>
  <c r="AB94" i="2" s="1"/>
  <c r="W94" i="2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/>
  <c r="U96" i="2"/>
  <c r="V96" i="2"/>
  <c r="W96" i="2"/>
  <c r="X96" i="2"/>
  <c r="Y96" i="2"/>
  <c r="Z96" i="2"/>
  <c r="AB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W99" i="2"/>
  <c r="X99" i="2"/>
  <c r="Y99" i="2"/>
  <c r="Z99" i="2"/>
  <c r="AC99" i="2"/>
  <c r="U100" i="2"/>
  <c r="AA100" i="2" s="1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Y101" i="2"/>
  <c r="Z101" i="2"/>
  <c r="AA101" i="2"/>
  <c r="AB101" i="2"/>
  <c r="U102" i="2"/>
  <c r="V102" i="2"/>
  <c r="AB102" i="2" s="1"/>
  <c r="W102" i="2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/>
  <c r="U104" i="2"/>
  <c r="V104" i="2"/>
  <c r="W104" i="2"/>
  <c r="X104" i="2"/>
  <c r="Y104" i="2"/>
  <c r="Z104" i="2"/>
  <c r="AB104" i="2"/>
  <c r="AC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V112" i="2"/>
  <c r="W112" i="2"/>
  <c r="X112" i="2"/>
  <c r="Y112" i="2"/>
  <c r="Z112" i="2"/>
  <c r="AB112" i="2"/>
  <c r="AC112" i="2"/>
  <c r="U113" i="2"/>
  <c r="V113" i="2"/>
  <c r="W113" i="2"/>
  <c r="AC113" i="2" s="1"/>
  <c r="X113" i="2"/>
  <c r="Y113" i="2"/>
  <c r="Z113" i="2"/>
  <c r="AA113" i="2"/>
  <c r="AB113" i="2"/>
  <c r="U114" i="2"/>
  <c r="V114" i="2"/>
  <c r="AB114" i="2" s="1"/>
  <c r="W114" i="2"/>
  <c r="AC114" i="2" s="1"/>
  <c r="X114" i="2"/>
  <c r="Y114" i="2"/>
  <c r="Z114" i="2"/>
  <c r="AA114" i="2"/>
  <c r="U115" i="2"/>
  <c r="V115" i="2"/>
  <c r="AB115" i="2" s="1"/>
  <c r="W115" i="2"/>
  <c r="AC115" i="2" s="1"/>
  <c r="X115" i="2"/>
  <c r="Y115" i="2"/>
  <c r="Z115" i="2"/>
  <c r="AA115" i="2"/>
  <c r="U116" i="2"/>
  <c r="V116" i="2"/>
  <c r="W116" i="2"/>
  <c r="X116" i="2"/>
  <c r="Y116" i="2"/>
  <c r="Z116" i="2"/>
  <c r="AC116" i="2" s="1"/>
  <c r="AB116" i="2"/>
  <c r="U117" i="2"/>
  <c r="V117" i="2"/>
  <c r="AB117" i="2" s="1"/>
  <c r="W117" i="2"/>
  <c r="AC117" i="2" s="1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 s="1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AB151" i="2" s="1"/>
  <c r="Z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AC153" i="2" s="1"/>
  <c r="X153" i="2"/>
  <c r="Y153" i="2"/>
  <c r="Z153" i="2"/>
  <c r="AA153" i="2"/>
  <c r="D5" i="2"/>
  <c r="E5" i="2"/>
  <c r="N5" i="2" s="1"/>
  <c r="F5" i="2"/>
  <c r="G5" i="2"/>
  <c r="P5" i="2" s="1"/>
  <c r="H5" i="2"/>
  <c r="I5" i="2"/>
  <c r="J5" i="2"/>
  <c r="K5" i="2"/>
  <c r="L5" i="2"/>
  <c r="M5" i="2"/>
  <c r="O5" i="2"/>
  <c r="D6" i="2"/>
  <c r="E6" i="2"/>
  <c r="F6" i="2"/>
  <c r="O6" i="2" s="1"/>
  <c r="G6" i="2"/>
  <c r="H6" i="2"/>
  <c r="I6" i="2"/>
  <c r="J6" i="2"/>
  <c r="K6" i="2"/>
  <c r="L6" i="2"/>
  <c r="M6" i="2"/>
  <c r="N6" i="2"/>
  <c r="P6" i="2"/>
  <c r="D7" i="2"/>
  <c r="E7" i="2"/>
  <c r="N7" i="2" s="1"/>
  <c r="F7" i="2"/>
  <c r="G7" i="2"/>
  <c r="P7" i="2" s="1"/>
  <c r="H7" i="2"/>
  <c r="I7" i="2"/>
  <c r="J7" i="2"/>
  <c r="K7" i="2"/>
  <c r="L7" i="2"/>
  <c r="M7" i="2"/>
  <c r="O7" i="2"/>
  <c r="D8" i="2"/>
  <c r="E8" i="2"/>
  <c r="F8" i="2"/>
  <c r="O8" i="2" s="1"/>
  <c r="G8" i="2"/>
  <c r="H8" i="2"/>
  <c r="I8" i="2"/>
  <c r="J8" i="2"/>
  <c r="K8" i="2"/>
  <c r="L8" i="2"/>
  <c r="M8" i="2"/>
  <c r="N8" i="2"/>
  <c r="P8" i="2"/>
  <c r="D9" i="2"/>
  <c r="E9" i="2"/>
  <c r="N9" i="2" s="1"/>
  <c r="F9" i="2"/>
  <c r="G9" i="2"/>
  <c r="P9" i="2" s="1"/>
  <c r="H9" i="2"/>
  <c r="I9" i="2"/>
  <c r="J9" i="2"/>
  <c r="K9" i="2"/>
  <c r="L9" i="2"/>
  <c r="M9" i="2"/>
  <c r="O9" i="2"/>
  <c r="D10" i="2"/>
  <c r="E10" i="2"/>
  <c r="F10" i="2"/>
  <c r="O10" i="2" s="1"/>
  <c r="G10" i="2"/>
  <c r="H10" i="2"/>
  <c r="I10" i="2"/>
  <c r="J10" i="2"/>
  <c r="K10" i="2"/>
  <c r="L10" i="2"/>
  <c r="M10" i="2"/>
  <c r="N10" i="2"/>
  <c r="P10" i="2"/>
  <c r="D11" i="2"/>
  <c r="E11" i="2"/>
  <c r="N11" i="2" s="1"/>
  <c r="F11" i="2"/>
  <c r="G11" i="2"/>
  <c r="P11" i="2" s="1"/>
  <c r="H11" i="2"/>
  <c r="I11" i="2"/>
  <c r="J11" i="2"/>
  <c r="K11" i="2"/>
  <c r="L11" i="2"/>
  <c r="M11" i="2"/>
  <c r="O11" i="2"/>
  <c r="D12" i="2"/>
  <c r="E12" i="2"/>
  <c r="F12" i="2"/>
  <c r="O12" i="2" s="1"/>
  <c r="G12" i="2"/>
  <c r="H12" i="2"/>
  <c r="I12" i="2"/>
  <c r="J12" i="2"/>
  <c r="K12" i="2"/>
  <c r="L12" i="2"/>
  <c r="M12" i="2"/>
  <c r="N12" i="2"/>
  <c r="P12" i="2"/>
  <c r="D13" i="2"/>
  <c r="E13" i="2"/>
  <c r="N13" i="2" s="1"/>
  <c r="F13" i="2"/>
  <c r="G13" i="2"/>
  <c r="P13" i="2" s="1"/>
  <c r="H13" i="2"/>
  <c r="I13" i="2"/>
  <c r="J13" i="2"/>
  <c r="K13" i="2"/>
  <c r="L13" i="2"/>
  <c r="M13" i="2"/>
  <c r="O13" i="2"/>
  <c r="D14" i="2"/>
  <c r="E14" i="2"/>
  <c r="F14" i="2"/>
  <c r="O14" i="2" s="1"/>
  <c r="G14" i="2"/>
  <c r="H14" i="2"/>
  <c r="I14" i="2"/>
  <c r="J14" i="2"/>
  <c r="K14" i="2"/>
  <c r="L14" i="2"/>
  <c r="M14" i="2"/>
  <c r="N14" i="2"/>
  <c r="P14" i="2"/>
  <c r="D15" i="2"/>
  <c r="E15" i="2"/>
  <c r="N15" i="2" s="1"/>
  <c r="F15" i="2"/>
  <c r="G15" i="2"/>
  <c r="P15" i="2" s="1"/>
  <c r="H15" i="2"/>
  <c r="I15" i="2"/>
  <c r="J15" i="2"/>
  <c r="K15" i="2"/>
  <c r="L15" i="2"/>
  <c r="M15" i="2"/>
  <c r="O15" i="2"/>
  <c r="D16" i="2"/>
  <c r="E16" i="2"/>
  <c r="F16" i="2"/>
  <c r="O16" i="2" s="1"/>
  <c r="G16" i="2"/>
  <c r="H16" i="2"/>
  <c r="I16" i="2"/>
  <c r="J16" i="2"/>
  <c r="K16" i="2"/>
  <c r="L16" i="2"/>
  <c r="M16" i="2"/>
  <c r="N16" i="2"/>
  <c r="P16" i="2"/>
  <c r="D17" i="2"/>
  <c r="E17" i="2"/>
  <c r="N17" i="2" s="1"/>
  <c r="F17" i="2"/>
  <c r="G17" i="2"/>
  <c r="P17" i="2" s="1"/>
  <c r="H17" i="2"/>
  <c r="I17" i="2"/>
  <c r="J17" i="2"/>
  <c r="K17" i="2"/>
  <c r="L17" i="2"/>
  <c r="M17" i="2"/>
  <c r="O17" i="2"/>
  <c r="D18" i="2"/>
  <c r="E18" i="2"/>
  <c r="F18" i="2"/>
  <c r="O18" i="2" s="1"/>
  <c r="G18" i="2"/>
  <c r="H18" i="2"/>
  <c r="I18" i="2"/>
  <c r="J18" i="2"/>
  <c r="K18" i="2"/>
  <c r="L18" i="2"/>
  <c r="M18" i="2"/>
  <c r="N18" i="2"/>
  <c r="P18" i="2"/>
  <c r="D19" i="2"/>
  <c r="E19" i="2"/>
  <c r="N19" i="2" s="1"/>
  <c r="F19" i="2"/>
  <c r="G19" i="2"/>
  <c r="P19" i="2" s="1"/>
  <c r="H19" i="2"/>
  <c r="I19" i="2"/>
  <c r="J19" i="2"/>
  <c r="K19" i="2"/>
  <c r="L19" i="2"/>
  <c r="M19" i="2"/>
  <c r="O19" i="2"/>
  <c r="D20" i="2"/>
  <c r="E20" i="2"/>
  <c r="F20" i="2"/>
  <c r="O20" i="2" s="1"/>
  <c r="G20" i="2"/>
  <c r="H20" i="2"/>
  <c r="I20" i="2"/>
  <c r="J20" i="2"/>
  <c r="K20" i="2"/>
  <c r="L20" i="2"/>
  <c r="M20" i="2"/>
  <c r="N20" i="2"/>
  <c r="P20" i="2"/>
  <c r="D21" i="2"/>
  <c r="E21" i="2"/>
  <c r="N21" i="2" s="1"/>
  <c r="F21" i="2"/>
  <c r="G21" i="2"/>
  <c r="P21" i="2" s="1"/>
  <c r="H21" i="2"/>
  <c r="I21" i="2"/>
  <c r="J21" i="2"/>
  <c r="K21" i="2"/>
  <c r="L21" i="2"/>
  <c r="M21" i="2"/>
  <c r="O21" i="2"/>
  <c r="D22" i="2"/>
  <c r="E22" i="2"/>
  <c r="F22" i="2"/>
  <c r="O22" i="2" s="1"/>
  <c r="G22" i="2"/>
  <c r="H22" i="2"/>
  <c r="I22" i="2"/>
  <c r="J22" i="2"/>
  <c r="K22" i="2"/>
  <c r="L22" i="2"/>
  <c r="M22" i="2"/>
  <c r="N22" i="2"/>
  <c r="P22" i="2"/>
  <c r="D23" i="2"/>
  <c r="E23" i="2"/>
  <c r="N23" i="2" s="1"/>
  <c r="F23" i="2"/>
  <c r="G23" i="2"/>
  <c r="H23" i="2"/>
  <c r="I23" i="2"/>
  <c r="J23" i="2"/>
  <c r="K23" i="2"/>
  <c r="L23" i="2"/>
  <c r="M23" i="2"/>
  <c r="O23" i="2"/>
  <c r="P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D25" i="2"/>
  <c r="E25" i="2"/>
  <c r="F25" i="2"/>
  <c r="G25" i="2"/>
  <c r="P25" i="2" s="1"/>
  <c r="H25" i="2"/>
  <c r="I25" i="2"/>
  <c r="J25" i="2"/>
  <c r="K25" i="2"/>
  <c r="L25" i="2"/>
  <c r="M25" i="2"/>
  <c r="N25" i="2"/>
  <c r="O25" i="2"/>
  <c r="D26" i="2"/>
  <c r="E26" i="2"/>
  <c r="F26" i="2"/>
  <c r="O26" i="2" s="1"/>
  <c r="G26" i="2"/>
  <c r="H26" i="2"/>
  <c r="I26" i="2"/>
  <c r="J26" i="2"/>
  <c r="K26" i="2"/>
  <c r="L26" i="2"/>
  <c r="M26" i="2"/>
  <c r="N26" i="2"/>
  <c r="P26" i="2"/>
  <c r="D27" i="2"/>
  <c r="E27" i="2"/>
  <c r="N27" i="2" s="1"/>
  <c r="F27" i="2"/>
  <c r="G27" i="2"/>
  <c r="H27" i="2"/>
  <c r="I27" i="2"/>
  <c r="J27" i="2"/>
  <c r="K27" i="2"/>
  <c r="L27" i="2"/>
  <c r="M27" i="2"/>
  <c r="O27" i="2"/>
  <c r="P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D29" i="2"/>
  <c r="E29" i="2"/>
  <c r="F29" i="2"/>
  <c r="G29" i="2"/>
  <c r="P29" i="2" s="1"/>
  <c r="H29" i="2"/>
  <c r="I29" i="2"/>
  <c r="J29" i="2"/>
  <c r="K29" i="2"/>
  <c r="L29" i="2"/>
  <c r="M29" i="2"/>
  <c r="N29" i="2"/>
  <c r="O29" i="2"/>
  <c r="D30" i="2"/>
  <c r="E30" i="2"/>
  <c r="F30" i="2"/>
  <c r="O30" i="2" s="1"/>
  <c r="G30" i="2"/>
  <c r="H30" i="2"/>
  <c r="I30" i="2"/>
  <c r="J30" i="2"/>
  <c r="K30" i="2"/>
  <c r="L30" i="2"/>
  <c r="M30" i="2"/>
  <c r="N30" i="2"/>
  <c r="P30" i="2"/>
  <c r="D31" i="2"/>
  <c r="E31" i="2"/>
  <c r="N31" i="2" s="1"/>
  <c r="F31" i="2"/>
  <c r="G31" i="2"/>
  <c r="H31" i="2"/>
  <c r="I31" i="2"/>
  <c r="J31" i="2"/>
  <c r="K31" i="2"/>
  <c r="L31" i="2"/>
  <c r="M31" i="2"/>
  <c r="O31" i="2"/>
  <c r="P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D33" i="2"/>
  <c r="E33" i="2"/>
  <c r="F33" i="2"/>
  <c r="G33" i="2"/>
  <c r="P33" i="2" s="1"/>
  <c r="H33" i="2"/>
  <c r="I33" i="2"/>
  <c r="J33" i="2"/>
  <c r="K33" i="2"/>
  <c r="L33" i="2"/>
  <c r="M33" i="2"/>
  <c r="N33" i="2"/>
  <c r="O33" i="2"/>
  <c r="D34" i="2"/>
  <c r="E34" i="2"/>
  <c r="F34" i="2"/>
  <c r="O34" i="2" s="1"/>
  <c r="G34" i="2"/>
  <c r="H34" i="2"/>
  <c r="I34" i="2"/>
  <c r="J34" i="2"/>
  <c r="K34" i="2"/>
  <c r="L34" i="2"/>
  <c r="M34" i="2"/>
  <c r="N34" i="2"/>
  <c r="P34" i="2"/>
  <c r="D35" i="2"/>
  <c r="E35" i="2"/>
  <c r="N35" i="2" s="1"/>
  <c r="F35" i="2"/>
  <c r="G35" i="2"/>
  <c r="H35" i="2"/>
  <c r="I35" i="2"/>
  <c r="J35" i="2"/>
  <c r="K35" i="2"/>
  <c r="L35" i="2"/>
  <c r="M35" i="2"/>
  <c r="O35" i="2"/>
  <c r="P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D37" i="2"/>
  <c r="E37" i="2"/>
  <c r="F37" i="2"/>
  <c r="G37" i="2"/>
  <c r="P37" i="2" s="1"/>
  <c r="H37" i="2"/>
  <c r="I37" i="2"/>
  <c r="J37" i="2"/>
  <c r="K37" i="2"/>
  <c r="L37" i="2"/>
  <c r="M37" i="2"/>
  <c r="N37" i="2"/>
  <c r="O37" i="2"/>
  <c r="D38" i="2"/>
  <c r="E38" i="2"/>
  <c r="F38" i="2"/>
  <c r="O38" i="2" s="1"/>
  <c r="G38" i="2"/>
  <c r="H38" i="2"/>
  <c r="I38" i="2"/>
  <c r="J38" i="2"/>
  <c r="K38" i="2"/>
  <c r="L38" i="2"/>
  <c r="M38" i="2"/>
  <c r="N38" i="2"/>
  <c r="P38" i="2"/>
  <c r="D39" i="2"/>
  <c r="E39" i="2"/>
  <c r="N39" i="2" s="1"/>
  <c r="F39" i="2"/>
  <c r="G39" i="2"/>
  <c r="H39" i="2"/>
  <c r="I39" i="2"/>
  <c r="J39" i="2"/>
  <c r="K39" i="2"/>
  <c r="L39" i="2"/>
  <c r="M39" i="2"/>
  <c r="O39" i="2"/>
  <c r="P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D41" i="2"/>
  <c r="E41" i="2"/>
  <c r="F41" i="2"/>
  <c r="G41" i="2"/>
  <c r="P41" i="2" s="1"/>
  <c r="H41" i="2"/>
  <c r="I41" i="2"/>
  <c r="J41" i="2"/>
  <c r="K41" i="2"/>
  <c r="L41" i="2"/>
  <c r="M41" i="2"/>
  <c r="N41" i="2"/>
  <c r="O41" i="2"/>
  <c r="D42" i="2"/>
  <c r="E42" i="2"/>
  <c r="F42" i="2"/>
  <c r="O42" i="2" s="1"/>
  <c r="G42" i="2"/>
  <c r="H42" i="2"/>
  <c r="I42" i="2"/>
  <c r="J42" i="2"/>
  <c r="K42" i="2"/>
  <c r="L42" i="2"/>
  <c r="M42" i="2"/>
  <c r="N42" i="2"/>
  <c r="P42" i="2"/>
  <c r="D43" i="2"/>
  <c r="E43" i="2"/>
  <c r="N43" i="2" s="1"/>
  <c r="F43" i="2"/>
  <c r="G43" i="2"/>
  <c r="H43" i="2"/>
  <c r="I43" i="2"/>
  <c r="J43" i="2"/>
  <c r="K43" i="2"/>
  <c r="L43" i="2"/>
  <c r="M43" i="2"/>
  <c r="O43" i="2"/>
  <c r="P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D45" i="2"/>
  <c r="E45" i="2"/>
  <c r="F45" i="2"/>
  <c r="G45" i="2"/>
  <c r="P45" i="2" s="1"/>
  <c r="H45" i="2"/>
  <c r="I45" i="2"/>
  <c r="J45" i="2"/>
  <c r="K45" i="2"/>
  <c r="L45" i="2"/>
  <c r="M45" i="2"/>
  <c r="N45" i="2"/>
  <c r="O45" i="2"/>
  <c r="D46" i="2"/>
  <c r="E46" i="2"/>
  <c r="F46" i="2"/>
  <c r="O46" i="2" s="1"/>
  <c r="G46" i="2"/>
  <c r="H46" i="2"/>
  <c r="I46" i="2"/>
  <c r="J46" i="2"/>
  <c r="K46" i="2"/>
  <c r="L46" i="2"/>
  <c r="M46" i="2"/>
  <c r="N46" i="2"/>
  <c r="P46" i="2"/>
  <c r="D47" i="2"/>
  <c r="E47" i="2"/>
  <c r="N47" i="2" s="1"/>
  <c r="F47" i="2"/>
  <c r="G47" i="2"/>
  <c r="H47" i="2"/>
  <c r="I47" i="2"/>
  <c r="J47" i="2"/>
  <c r="K47" i="2"/>
  <c r="L47" i="2"/>
  <c r="M47" i="2"/>
  <c r="O47" i="2"/>
  <c r="P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D49" i="2"/>
  <c r="E49" i="2"/>
  <c r="F49" i="2"/>
  <c r="G49" i="2"/>
  <c r="P49" i="2" s="1"/>
  <c r="H49" i="2"/>
  <c r="I49" i="2"/>
  <c r="J49" i="2"/>
  <c r="K49" i="2"/>
  <c r="L49" i="2"/>
  <c r="M49" i="2"/>
  <c r="N49" i="2"/>
  <c r="O49" i="2"/>
  <c r="D50" i="2"/>
  <c r="E50" i="2"/>
  <c r="F50" i="2"/>
  <c r="O50" i="2" s="1"/>
  <c r="G50" i="2"/>
  <c r="H50" i="2"/>
  <c r="I50" i="2"/>
  <c r="J50" i="2"/>
  <c r="K50" i="2"/>
  <c r="L50" i="2"/>
  <c r="M50" i="2"/>
  <c r="N50" i="2"/>
  <c r="P50" i="2"/>
  <c r="D51" i="2"/>
  <c r="E51" i="2"/>
  <c r="N51" i="2" s="1"/>
  <c r="F51" i="2"/>
  <c r="G51" i="2"/>
  <c r="H51" i="2"/>
  <c r="I51" i="2"/>
  <c r="J51" i="2"/>
  <c r="K51" i="2"/>
  <c r="L51" i="2"/>
  <c r="M51" i="2"/>
  <c r="O51" i="2"/>
  <c r="P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D53" i="2"/>
  <c r="E53" i="2"/>
  <c r="F53" i="2"/>
  <c r="G53" i="2"/>
  <c r="P53" i="2" s="1"/>
  <c r="H53" i="2"/>
  <c r="I53" i="2"/>
  <c r="J53" i="2"/>
  <c r="K53" i="2"/>
  <c r="L53" i="2"/>
  <c r="M53" i="2"/>
  <c r="N53" i="2"/>
  <c r="O53" i="2"/>
  <c r="D54" i="2"/>
  <c r="E54" i="2"/>
  <c r="F54" i="2"/>
  <c r="O54" i="2" s="1"/>
  <c r="G54" i="2"/>
  <c r="H54" i="2"/>
  <c r="I54" i="2"/>
  <c r="J54" i="2"/>
  <c r="K54" i="2"/>
  <c r="L54" i="2"/>
  <c r="M54" i="2"/>
  <c r="N54" i="2"/>
  <c r="P54" i="2"/>
  <c r="D55" i="2"/>
  <c r="E55" i="2"/>
  <c r="N55" i="2" s="1"/>
  <c r="F55" i="2"/>
  <c r="G55" i="2"/>
  <c r="H55" i="2"/>
  <c r="I55" i="2"/>
  <c r="J55" i="2"/>
  <c r="K55" i="2"/>
  <c r="L55" i="2"/>
  <c r="M55" i="2"/>
  <c r="O55" i="2"/>
  <c r="P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D57" i="2"/>
  <c r="E57" i="2"/>
  <c r="F57" i="2"/>
  <c r="G57" i="2"/>
  <c r="P57" i="2" s="1"/>
  <c r="H57" i="2"/>
  <c r="I57" i="2"/>
  <c r="J57" i="2"/>
  <c r="K57" i="2"/>
  <c r="L57" i="2"/>
  <c r="M57" i="2"/>
  <c r="N57" i="2"/>
  <c r="O57" i="2"/>
  <c r="D58" i="2"/>
  <c r="E58" i="2"/>
  <c r="F58" i="2"/>
  <c r="O58" i="2" s="1"/>
  <c r="G58" i="2"/>
  <c r="H58" i="2"/>
  <c r="I58" i="2"/>
  <c r="J58" i="2"/>
  <c r="K58" i="2"/>
  <c r="L58" i="2"/>
  <c r="M58" i="2"/>
  <c r="N58" i="2"/>
  <c r="P58" i="2"/>
  <c r="D59" i="2"/>
  <c r="E59" i="2"/>
  <c r="N59" i="2" s="1"/>
  <c r="F59" i="2"/>
  <c r="G59" i="2"/>
  <c r="H59" i="2"/>
  <c r="I59" i="2"/>
  <c r="J59" i="2"/>
  <c r="K59" i="2"/>
  <c r="L59" i="2"/>
  <c r="M59" i="2"/>
  <c r="O59" i="2"/>
  <c r="P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D61" i="2"/>
  <c r="E61" i="2"/>
  <c r="F61" i="2"/>
  <c r="G61" i="2"/>
  <c r="P61" i="2" s="1"/>
  <c r="H61" i="2"/>
  <c r="I61" i="2"/>
  <c r="J61" i="2"/>
  <c r="K61" i="2"/>
  <c r="L61" i="2"/>
  <c r="M61" i="2"/>
  <c r="N61" i="2"/>
  <c r="O61" i="2"/>
  <c r="D62" i="2"/>
  <c r="E62" i="2"/>
  <c r="F62" i="2"/>
  <c r="O62" i="2" s="1"/>
  <c r="G62" i="2"/>
  <c r="H62" i="2"/>
  <c r="I62" i="2"/>
  <c r="J62" i="2"/>
  <c r="K62" i="2"/>
  <c r="L62" i="2"/>
  <c r="M62" i="2"/>
  <c r="N62" i="2"/>
  <c r="P62" i="2"/>
  <c r="D63" i="2"/>
  <c r="E63" i="2"/>
  <c r="N63" i="2" s="1"/>
  <c r="F63" i="2"/>
  <c r="G63" i="2"/>
  <c r="H63" i="2"/>
  <c r="I63" i="2"/>
  <c r="J63" i="2"/>
  <c r="K63" i="2"/>
  <c r="L63" i="2"/>
  <c r="M63" i="2"/>
  <c r="O63" i="2"/>
  <c r="P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D65" i="2"/>
  <c r="E65" i="2"/>
  <c r="F65" i="2"/>
  <c r="G65" i="2"/>
  <c r="P65" i="2" s="1"/>
  <c r="H65" i="2"/>
  <c r="I65" i="2"/>
  <c r="J65" i="2"/>
  <c r="K65" i="2"/>
  <c r="L65" i="2"/>
  <c r="M65" i="2"/>
  <c r="N65" i="2"/>
  <c r="O65" i="2"/>
  <c r="D66" i="2"/>
  <c r="E66" i="2"/>
  <c r="F66" i="2"/>
  <c r="O66" i="2" s="1"/>
  <c r="G66" i="2"/>
  <c r="H66" i="2"/>
  <c r="I66" i="2"/>
  <c r="J66" i="2"/>
  <c r="K66" i="2"/>
  <c r="L66" i="2"/>
  <c r="M66" i="2"/>
  <c r="N66" i="2"/>
  <c r="P66" i="2"/>
  <c r="D67" i="2"/>
  <c r="E67" i="2"/>
  <c r="N67" i="2" s="1"/>
  <c r="F67" i="2"/>
  <c r="G67" i="2"/>
  <c r="H67" i="2"/>
  <c r="I67" i="2"/>
  <c r="J67" i="2"/>
  <c r="K67" i="2"/>
  <c r="L67" i="2"/>
  <c r="M67" i="2"/>
  <c r="O67" i="2"/>
  <c r="P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D69" i="2"/>
  <c r="E69" i="2"/>
  <c r="F69" i="2"/>
  <c r="G69" i="2"/>
  <c r="P69" i="2" s="1"/>
  <c r="H69" i="2"/>
  <c r="I69" i="2"/>
  <c r="J69" i="2"/>
  <c r="K69" i="2"/>
  <c r="L69" i="2"/>
  <c r="M69" i="2"/>
  <c r="N69" i="2"/>
  <c r="O69" i="2"/>
  <c r="D70" i="2"/>
  <c r="E70" i="2"/>
  <c r="F70" i="2"/>
  <c r="O70" i="2" s="1"/>
  <c r="G70" i="2"/>
  <c r="H70" i="2"/>
  <c r="I70" i="2"/>
  <c r="J70" i="2"/>
  <c r="K70" i="2"/>
  <c r="L70" i="2"/>
  <c r="M70" i="2"/>
  <c r="N70" i="2"/>
  <c r="P70" i="2"/>
  <c r="D71" i="2"/>
  <c r="E71" i="2"/>
  <c r="N71" i="2" s="1"/>
  <c r="F71" i="2"/>
  <c r="G71" i="2"/>
  <c r="H71" i="2"/>
  <c r="I71" i="2"/>
  <c r="J71" i="2"/>
  <c r="K71" i="2"/>
  <c r="L71" i="2"/>
  <c r="M71" i="2"/>
  <c r="O71" i="2"/>
  <c r="P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D73" i="2"/>
  <c r="E73" i="2"/>
  <c r="F73" i="2"/>
  <c r="G73" i="2"/>
  <c r="P73" i="2" s="1"/>
  <c r="H73" i="2"/>
  <c r="I73" i="2"/>
  <c r="J73" i="2"/>
  <c r="K73" i="2"/>
  <c r="L73" i="2"/>
  <c r="M73" i="2"/>
  <c r="N73" i="2"/>
  <c r="O73" i="2"/>
  <c r="D74" i="2"/>
  <c r="E74" i="2"/>
  <c r="F74" i="2"/>
  <c r="O74" i="2" s="1"/>
  <c r="G74" i="2"/>
  <c r="H74" i="2"/>
  <c r="I74" i="2"/>
  <c r="J74" i="2"/>
  <c r="K74" i="2"/>
  <c r="L74" i="2"/>
  <c r="M74" i="2"/>
  <c r="N74" i="2"/>
  <c r="P74" i="2"/>
  <c r="D75" i="2"/>
  <c r="E75" i="2"/>
  <c r="N75" i="2" s="1"/>
  <c r="F75" i="2"/>
  <c r="G75" i="2"/>
  <c r="H75" i="2"/>
  <c r="I75" i="2"/>
  <c r="J75" i="2"/>
  <c r="K75" i="2"/>
  <c r="L75" i="2"/>
  <c r="M75" i="2"/>
  <c r="O75" i="2"/>
  <c r="P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D77" i="2"/>
  <c r="E77" i="2"/>
  <c r="F77" i="2"/>
  <c r="G77" i="2"/>
  <c r="P77" i="2" s="1"/>
  <c r="H77" i="2"/>
  <c r="I77" i="2"/>
  <c r="J77" i="2"/>
  <c r="K77" i="2"/>
  <c r="L77" i="2"/>
  <c r="M77" i="2"/>
  <c r="N77" i="2"/>
  <c r="O77" i="2"/>
  <c r="D78" i="2"/>
  <c r="E78" i="2"/>
  <c r="F78" i="2"/>
  <c r="O78" i="2" s="1"/>
  <c r="G78" i="2"/>
  <c r="H78" i="2"/>
  <c r="I78" i="2"/>
  <c r="J78" i="2"/>
  <c r="K78" i="2"/>
  <c r="L78" i="2"/>
  <c r="M78" i="2"/>
  <c r="N78" i="2"/>
  <c r="P78" i="2"/>
  <c r="D79" i="2"/>
  <c r="E79" i="2"/>
  <c r="N79" i="2" s="1"/>
  <c r="F79" i="2"/>
  <c r="G79" i="2"/>
  <c r="H79" i="2"/>
  <c r="I79" i="2"/>
  <c r="J79" i="2"/>
  <c r="K79" i="2"/>
  <c r="L79" i="2"/>
  <c r="M79" i="2"/>
  <c r="O79" i="2"/>
  <c r="P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D81" i="2"/>
  <c r="E81" i="2"/>
  <c r="F81" i="2"/>
  <c r="G81" i="2"/>
  <c r="P81" i="2" s="1"/>
  <c r="H81" i="2"/>
  <c r="I81" i="2"/>
  <c r="J81" i="2"/>
  <c r="K81" i="2"/>
  <c r="L81" i="2"/>
  <c r="M81" i="2"/>
  <c r="N81" i="2"/>
  <c r="O81" i="2"/>
  <c r="D82" i="2"/>
  <c r="E82" i="2"/>
  <c r="F82" i="2"/>
  <c r="O82" i="2" s="1"/>
  <c r="G82" i="2"/>
  <c r="H82" i="2"/>
  <c r="I82" i="2"/>
  <c r="J82" i="2"/>
  <c r="K82" i="2"/>
  <c r="L82" i="2"/>
  <c r="M82" i="2"/>
  <c r="N82" i="2"/>
  <c r="P82" i="2"/>
  <c r="D83" i="2"/>
  <c r="E83" i="2"/>
  <c r="N83" i="2" s="1"/>
  <c r="F83" i="2"/>
  <c r="G83" i="2"/>
  <c r="H83" i="2"/>
  <c r="I83" i="2"/>
  <c r="J83" i="2"/>
  <c r="K83" i="2"/>
  <c r="L83" i="2"/>
  <c r="M83" i="2"/>
  <c r="O83" i="2"/>
  <c r="P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D85" i="2"/>
  <c r="E85" i="2"/>
  <c r="F85" i="2"/>
  <c r="G85" i="2"/>
  <c r="P85" i="2" s="1"/>
  <c r="H85" i="2"/>
  <c r="I85" i="2"/>
  <c r="J85" i="2"/>
  <c r="K85" i="2"/>
  <c r="L85" i="2"/>
  <c r="M85" i="2"/>
  <c r="N85" i="2"/>
  <c r="O85" i="2"/>
  <c r="D86" i="2"/>
  <c r="E86" i="2"/>
  <c r="F86" i="2"/>
  <c r="O86" i="2" s="1"/>
  <c r="G86" i="2"/>
  <c r="H86" i="2"/>
  <c r="I86" i="2"/>
  <c r="J86" i="2"/>
  <c r="K86" i="2"/>
  <c r="L86" i="2"/>
  <c r="M86" i="2"/>
  <c r="N86" i="2"/>
  <c r="P86" i="2"/>
  <c r="D87" i="2"/>
  <c r="E87" i="2"/>
  <c r="N87" i="2" s="1"/>
  <c r="F87" i="2"/>
  <c r="G87" i="2"/>
  <c r="H87" i="2"/>
  <c r="I87" i="2"/>
  <c r="J87" i="2"/>
  <c r="K87" i="2"/>
  <c r="L87" i="2"/>
  <c r="M87" i="2"/>
  <c r="O87" i="2"/>
  <c r="P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D89" i="2"/>
  <c r="E89" i="2"/>
  <c r="F89" i="2"/>
  <c r="G89" i="2"/>
  <c r="P89" i="2" s="1"/>
  <c r="H89" i="2"/>
  <c r="I89" i="2"/>
  <c r="J89" i="2"/>
  <c r="K89" i="2"/>
  <c r="L89" i="2"/>
  <c r="M89" i="2"/>
  <c r="N89" i="2"/>
  <c r="O89" i="2"/>
  <c r="D90" i="2"/>
  <c r="E90" i="2"/>
  <c r="F90" i="2"/>
  <c r="O90" i="2" s="1"/>
  <c r="G90" i="2"/>
  <c r="H90" i="2"/>
  <c r="I90" i="2"/>
  <c r="J90" i="2"/>
  <c r="K90" i="2"/>
  <c r="L90" i="2"/>
  <c r="M90" i="2"/>
  <c r="N90" i="2"/>
  <c r="P90" i="2"/>
  <c r="D91" i="2"/>
  <c r="E91" i="2"/>
  <c r="N91" i="2" s="1"/>
  <c r="F91" i="2"/>
  <c r="G91" i="2"/>
  <c r="H91" i="2"/>
  <c r="I91" i="2"/>
  <c r="J91" i="2"/>
  <c r="K91" i="2"/>
  <c r="L91" i="2"/>
  <c r="M91" i="2"/>
  <c r="O91" i="2"/>
  <c r="P91" i="2"/>
  <c r="D92" i="2"/>
  <c r="E92" i="2"/>
  <c r="F92" i="2"/>
  <c r="O92" i="2" s="1"/>
  <c r="G92" i="2"/>
  <c r="H92" i="2"/>
  <c r="I92" i="2"/>
  <c r="J92" i="2"/>
  <c r="K92" i="2"/>
  <c r="L92" i="2"/>
  <c r="M92" i="2"/>
  <c r="N92" i="2"/>
  <c r="P92" i="2"/>
  <c r="D93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D94" i="2"/>
  <c r="E94" i="2"/>
  <c r="F94" i="2"/>
  <c r="O94" i="2" s="1"/>
  <c r="G94" i="2"/>
  <c r="H94" i="2"/>
  <c r="I94" i="2"/>
  <c r="J94" i="2"/>
  <c r="K94" i="2"/>
  <c r="L94" i="2"/>
  <c r="M94" i="2"/>
  <c r="N94" i="2"/>
  <c r="P94" i="2"/>
  <c r="D95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D96" i="2"/>
  <c r="E96" i="2"/>
  <c r="F96" i="2"/>
  <c r="O96" i="2" s="1"/>
  <c r="G96" i="2"/>
  <c r="H96" i="2"/>
  <c r="I96" i="2"/>
  <c r="J96" i="2"/>
  <c r="K96" i="2"/>
  <c r="L96" i="2"/>
  <c r="M96" i="2"/>
  <c r="N96" i="2"/>
  <c r="P96" i="2"/>
  <c r="D97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D98" i="2"/>
  <c r="E98" i="2"/>
  <c r="F98" i="2"/>
  <c r="O98" i="2" s="1"/>
  <c r="G98" i="2"/>
  <c r="H98" i="2"/>
  <c r="I98" i="2"/>
  <c r="J98" i="2"/>
  <c r="K98" i="2"/>
  <c r="L98" i="2"/>
  <c r="M98" i="2"/>
  <c r="N98" i="2"/>
  <c r="P98" i="2"/>
  <c r="D99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D100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D101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D102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D103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D104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D105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D106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D107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D108" i="2"/>
  <c r="E108" i="2"/>
  <c r="F108" i="2"/>
  <c r="O108" i="2" s="1"/>
  <c r="G108" i="2"/>
  <c r="H108" i="2"/>
  <c r="I108" i="2"/>
  <c r="J108" i="2"/>
  <c r="K108" i="2"/>
  <c r="L108" i="2"/>
  <c r="M108" i="2"/>
  <c r="N108" i="2"/>
  <c r="P108" i="2"/>
  <c r="D109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D110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D111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D112" i="2"/>
  <c r="E112" i="2"/>
  <c r="F112" i="2"/>
  <c r="O112" i="2" s="1"/>
  <c r="G112" i="2"/>
  <c r="H112" i="2"/>
  <c r="I112" i="2"/>
  <c r="J112" i="2"/>
  <c r="K112" i="2"/>
  <c r="L112" i="2"/>
  <c r="M112" i="2"/>
  <c r="N112" i="2"/>
  <c r="P112" i="2"/>
  <c r="D113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D114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D115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D116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D117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D118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D119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D120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D121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D122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D123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D124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D125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D126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D127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D128" i="2"/>
  <c r="E128" i="2"/>
  <c r="F128" i="2"/>
  <c r="O128" i="2" s="1"/>
  <c r="G128" i="2"/>
  <c r="H128" i="2"/>
  <c r="I128" i="2"/>
  <c r="J128" i="2"/>
  <c r="K128" i="2"/>
  <c r="L128" i="2"/>
  <c r="M128" i="2"/>
  <c r="N128" i="2"/>
  <c r="P128" i="2"/>
  <c r="D129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D130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D131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D132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D133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D134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D135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D136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D137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D138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D139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D140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D141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D142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D143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D144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D145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D146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D147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D148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D149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D150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D151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D152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D153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D154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Z3" i="2"/>
  <c r="Y3" i="2"/>
  <c r="X3" i="2"/>
  <c r="W3" i="2"/>
  <c r="V3" i="2"/>
  <c r="AB3" i="2" s="1"/>
  <c r="U3" i="2"/>
  <c r="D4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C154" i="2" l="1"/>
  <c r="AA154" i="2"/>
  <c r="AA116" i="2"/>
  <c r="AA112" i="2"/>
  <c r="AC110" i="2"/>
  <c r="AB107" i="2"/>
  <c r="AA104" i="2"/>
  <c r="AC102" i="2"/>
  <c r="AB99" i="2"/>
  <c r="AA96" i="2"/>
  <c r="AC94" i="2"/>
  <c r="AB91" i="2"/>
  <c r="AA88" i="2"/>
  <c r="AC86" i="2"/>
  <c r="AB83" i="2"/>
  <c r="AA80" i="2"/>
  <c r="AC78" i="2"/>
  <c r="AB75" i="2"/>
  <c r="AA72" i="2"/>
  <c r="AC70" i="2"/>
  <c r="AB67" i="2"/>
  <c r="AA64" i="2"/>
  <c r="AC62" i="2"/>
  <c r="AB59" i="2"/>
  <c r="AA56" i="2"/>
  <c r="AC54" i="2"/>
  <c r="AB51" i="2"/>
  <c r="AA48" i="2"/>
  <c r="AB43" i="2"/>
  <c r="AB15" i="2"/>
  <c r="AA12" i="2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H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F734" i="11" s="1"/>
  <c r="A735" i="11"/>
  <c r="C735" i="11" s="1"/>
  <c r="B735" i="11"/>
  <c r="D735" i="11" s="1"/>
  <c r="A736" i="11"/>
  <c r="C736" i="11" s="1"/>
  <c r="B736" i="11"/>
  <c r="D736" i="11" s="1"/>
  <c r="H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E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E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D822" i="11" s="1"/>
  <c r="A823" i="11"/>
  <c r="B823" i="11"/>
  <c r="A824" i="11"/>
  <c r="C824" i="11" s="1"/>
  <c r="B824" i="11"/>
  <c r="D824" i="11" s="1"/>
  <c r="A825" i="11"/>
  <c r="B825" i="1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D836" i="11" s="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D842" i="11" s="1"/>
  <c r="A843" i="11"/>
  <c r="B843" i="11"/>
  <c r="A844" i="11"/>
  <c r="C844" i="11" s="1"/>
  <c r="B844" i="11"/>
  <c r="D844" i="11" s="1"/>
  <c r="A845" i="11"/>
  <c r="B845" i="1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D850" i="11" s="1"/>
  <c r="A851" i="11"/>
  <c r="K851" i="11" s="1"/>
  <c r="B851" i="11"/>
  <c r="A852" i="11"/>
  <c r="C852" i="11" s="1"/>
  <c r="B852" i="11"/>
  <c r="D852" i="11" s="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D871" i="11" s="1"/>
  <c r="A872" i="11"/>
  <c r="K872" i="11" s="1"/>
  <c r="B872" i="11"/>
  <c r="D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D878" i="11" s="1"/>
  <c r="A879" i="11"/>
  <c r="C879" i="11" s="1"/>
  <c r="B879" i="11"/>
  <c r="L879" i="11" s="1"/>
  <c r="A880" i="11"/>
  <c r="M880" i="11" s="1"/>
  <c r="B880" i="1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C885" i="11" s="1"/>
  <c r="B885" i="11"/>
  <c r="A886" i="11"/>
  <c r="C886" i="11" s="1"/>
  <c r="B886" i="11"/>
  <c r="L886" i="11" s="1"/>
  <c r="A887" i="11"/>
  <c r="B887" i="11"/>
  <c r="N887" i="11" s="1"/>
  <c r="A888" i="11"/>
  <c r="C888" i="11" s="1"/>
  <c r="B888" i="11"/>
  <c r="N888" i="11" s="1"/>
  <c r="A889" i="11"/>
  <c r="B889" i="11"/>
  <c r="D889" i="11" s="1"/>
  <c r="A890" i="11"/>
  <c r="C890" i="11" s="1"/>
  <c r="B890" i="11"/>
  <c r="A891" i="11"/>
  <c r="B891" i="11"/>
  <c r="D891" i="11" s="1"/>
  <c r="A892" i="11"/>
  <c r="C892" i="11" s="1"/>
  <c r="B892" i="11"/>
  <c r="A893" i="1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B897" i="11"/>
  <c r="D897" i="11" s="1"/>
  <c r="A898" i="11"/>
  <c r="C898" i="11" s="1"/>
  <c r="B898" i="11"/>
  <c r="A899" i="11"/>
  <c r="B899" i="11"/>
  <c r="D899" i="11" s="1"/>
  <c r="A900" i="11"/>
  <c r="C900" i="11" s="1"/>
  <c r="B900" i="11"/>
  <c r="A901" i="11"/>
  <c r="B901" i="11"/>
  <c r="D901" i="11" s="1"/>
  <c r="A902" i="11"/>
  <c r="C902" i="11" s="1"/>
  <c r="B902" i="11"/>
  <c r="A903" i="1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K907" i="11" s="1"/>
  <c r="B907" i="11"/>
  <c r="D907" i="11" s="1"/>
  <c r="A908" i="11"/>
  <c r="B908" i="11"/>
  <c r="D908" i="11" s="1"/>
  <c r="A909" i="11"/>
  <c r="B909" i="11"/>
  <c r="D909" i="11" s="1"/>
  <c r="C909" i="11"/>
  <c r="F909" i="11" s="1"/>
  <c r="A910" i="11"/>
  <c r="B910" i="11"/>
  <c r="D910" i="11" s="1"/>
  <c r="A911" i="11"/>
  <c r="C911" i="11" s="1"/>
  <c r="B911" i="11"/>
  <c r="L911" i="11" s="1"/>
  <c r="A912" i="11"/>
  <c r="C912" i="11" s="1"/>
  <c r="B912" i="11"/>
  <c r="D912" i="11" s="1"/>
  <c r="A913" i="11"/>
  <c r="B913" i="11"/>
  <c r="A914" i="11"/>
  <c r="C914" i="11" s="1"/>
  <c r="B914" i="11"/>
  <c r="D914" i="11" s="1"/>
  <c r="A915" i="11"/>
  <c r="B915" i="11"/>
  <c r="A916" i="11"/>
  <c r="C916" i="11" s="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C920" i="11" s="1"/>
  <c r="B920" i="11"/>
  <c r="D920" i="11" s="1"/>
  <c r="A921" i="11"/>
  <c r="B921" i="11"/>
  <c r="N921" i="11" s="1"/>
  <c r="A922" i="11"/>
  <c r="C922" i="11" s="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C928" i="11" s="1"/>
  <c r="B928" i="11"/>
  <c r="D928" i="11" s="1"/>
  <c r="A929" i="11"/>
  <c r="B929" i="11"/>
  <c r="A930" i="11"/>
  <c r="C930" i="11" s="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C940" i="11" s="1"/>
  <c r="B940" i="11"/>
  <c r="D940" i="11" s="1"/>
  <c r="A941" i="11"/>
  <c r="B941" i="11"/>
  <c r="A942" i="11"/>
  <c r="C942" i="11" s="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C948" i="11" s="1"/>
  <c r="B948" i="11"/>
  <c r="D948" i="11" s="1"/>
  <c r="A949" i="11"/>
  <c r="B949" i="11"/>
  <c r="N949" i="11" s="1"/>
  <c r="A950" i="11"/>
  <c r="C950" i="11" s="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N987" i="11" s="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D992" i="11" s="1"/>
  <c r="E992" i="11" s="1"/>
  <c r="A993" i="11"/>
  <c r="C993" i="11" s="1"/>
  <c r="B993" i="11"/>
  <c r="A994" i="11"/>
  <c r="K994" i="11" s="1"/>
  <c r="B994" i="11"/>
  <c r="L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I828" i="11" s="1"/>
  <c r="F773" i="11"/>
  <c r="N1000" i="11"/>
  <c r="N996" i="11"/>
  <c r="M995" i="11"/>
  <c r="D987" i="11"/>
  <c r="L985" i="11"/>
  <c r="M983" i="11"/>
  <c r="K981" i="11"/>
  <c r="N979" i="11"/>
  <c r="K977" i="11"/>
  <c r="K976" i="11"/>
  <c r="L974" i="11"/>
  <c r="K970" i="11"/>
  <c r="L968" i="11"/>
  <c r="K966" i="11"/>
  <c r="K965" i="11"/>
  <c r="M961" i="11"/>
  <c r="M960" i="11"/>
  <c r="N958" i="11"/>
  <c r="M956" i="11"/>
  <c r="N953" i="11"/>
  <c r="N952" i="11"/>
  <c r="M950" i="11"/>
  <c r="L948" i="11"/>
  <c r="L946" i="11"/>
  <c r="M944" i="11"/>
  <c r="N942" i="11"/>
  <c r="N941" i="11"/>
  <c r="M940" i="11"/>
  <c r="M938" i="11"/>
  <c r="N937" i="11"/>
  <c r="N936" i="11"/>
  <c r="N935" i="11"/>
  <c r="M934" i="11"/>
  <c r="L932" i="11"/>
  <c r="L930" i="11"/>
  <c r="M928" i="11"/>
  <c r="N926" i="11"/>
  <c r="N925" i="11"/>
  <c r="M924" i="11"/>
  <c r="M922" i="11"/>
  <c r="N920" i="11"/>
  <c r="N919" i="11"/>
  <c r="M918" i="11"/>
  <c r="N916" i="11"/>
  <c r="L916" i="11"/>
  <c r="N914" i="11"/>
  <c r="L914" i="11"/>
  <c r="M912" i="11"/>
  <c r="K912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2" i="11"/>
  <c r="M901" i="11"/>
  <c r="N899" i="11"/>
  <c r="K897" i="11"/>
  <c r="M896" i="11"/>
  <c r="K896" i="11"/>
  <c r="K895" i="11"/>
  <c r="N893" i="11"/>
  <c r="M892" i="11"/>
  <c r="K892" i="11"/>
  <c r="M891" i="11"/>
  <c r="M890" i="11"/>
  <c r="K890" i="11"/>
  <c r="N889" i="11"/>
  <c r="M886" i="11"/>
  <c r="K886" i="11"/>
  <c r="M885" i="11"/>
  <c r="K885" i="11"/>
  <c r="N883" i="11"/>
  <c r="N882" i="11"/>
  <c r="L882" i="11"/>
  <c r="M881" i="11"/>
  <c r="K881" i="11"/>
  <c r="M879" i="11"/>
  <c r="K879" i="11"/>
  <c r="N878" i="11"/>
  <c r="L878" i="11"/>
  <c r="N872" i="11"/>
  <c r="L872" i="11"/>
  <c r="N871" i="11"/>
  <c r="L871" i="11"/>
  <c r="M869" i="11"/>
  <c r="K869" i="11"/>
  <c r="N867" i="11"/>
  <c r="M865" i="11"/>
  <c r="M863" i="11"/>
  <c r="K863" i="11"/>
  <c r="N862" i="11"/>
  <c r="L862" i="11"/>
  <c r="M860" i="11"/>
  <c r="K860" i="11"/>
  <c r="M858" i="11"/>
  <c r="K858" i="11"/>
  <c r="N856" i="11"/>
  <c r="L856" i="11"/>
  <c r="M854" i="11"/>
  <c r="K854" i="11"/>
  <c r="N852" i="11"/>
  <c r="L852" i="11"/>
  <c r="N850" i="11"/>
  <c r="L850" i="11"/>
  <c r="M848" i="11"/>
  <c r="K848" i="11"/>
  <c r="M846" i="11"/>
  <c r="K846" i="11"/>
  <c r="M845" i="11"/>
  <c r="N844" i="11"/>
  <c r="L844" i="11"/>
  <c r="N842" i="11"/>
  <c r="L842" i="11"/>
  <c r="M840" i="11"/>
  <c r="K840" i="11"/>
  <c r="M838" i="11"/>
  <c r="K838" i="11"/>
  <c r="N836" i="11"/>
  <c r="L836" i="11"/>
  <c r="N834" i="11"/>
  <c r="L834" i="11"/>
  <c r="M832" i="11"/>
  <c r="K832" i="11"/>
  <c r="M830" i="11"/>
  <c r="K830" i="11"/>
  <c r="N828" i="11"/>
  <c r="L828" i="11"/>
  <c r="M826" i="11"/>
  <c r="K826" i="11"/>
  <c r="M824" i="11"/>
  <c r="K824" i="11"/>
  <c r="N822" i="11"/>
  <c r="L822" i="11"/>
  <c r="L821" i="11"/>
  <c r="M820" i="11"/>
  <c r="K820" i="11"/>
  <c r="K1001" i="11"/>
  <c r="C999" i="11"/>
  <c r="M998" i="11"/>
  <c r="K997" i="11"/>
  <c r="N994" i="11"/>
  <c r="L993" i="11"/>
  <c r="N992" i="11"/>
  <c r="M991" i="11"/>
  <c r="K990" i="11"/>
  <c r="C989" i="11"/>
  <c r="M989" i="11"/>
  <c r="M987" i="11"/>
  <c r="K987" i="11"/>
  <c r="C985" i="11"/>
  <c r="M985" i="11"/>
  <c r="C984" i="11"/>
  <c r="L983" i="11"/>
  <c r="L981" i="11"/>
  <c r="M979" i="11"/>
  <c r="M978" i="11"/>
  <c r="K978" i="11"/>
  <c r="L972" i="11"/>
  <c r="L970" i="11"/>
  <c r="M967" i="11"/>
  <c r="M964" i="11"/>
  <c r="M963" i="11"/>
  <c r="M962" i="11"/>
  <c r="M958" i="11"/>
  <c r="L956" i="11"/>
  <c r="N954" i="11"/>
  <c r="L954" i="11"/>
  <c r="M952" i="11"/>
  <c r="N950" i="11"/>
  <c r="L950" i="11"/>
  <c r="M948" i="11"/>
  <c r="M946" i="11"/>
  <c r="N945" i="11"/>
  <c r="N944" i="11"/>
  <c r="L944" i="11"/>
  <c r="N943" i="11"/>
  <c r="M942" i="11"/>
  <c r="N940" i="11"/>
  <c r="L940" i="11"/>
  <c r="N938" i="11"/>
  <c r="L938" i="11"/>
  <c r="M936" i="11"/>
  <c r="N934" i="11"/>
  <c r="L934" i="11"/>
  <c r="N933" i="11"/>
  <c r="M932" i="11"/>
  <c r="M930" i="11"/>
  <c r="N929" i="11"/>
  <c r="N928" i="11"/>
  <c r="L928" i="11"/>
  <c r="N927" i="11"/>
  <c r="M926" i="11"/>
  <c r="N924" i="11"/>
  <c r="L924" i="11"/>
  <c r="N922" i="11"/>
  <c r="L922" i="11"/>
  <c r="M920" i="11"/>
  <c r="K920" i="11"/>
  <c r="N918" i="11"/>
  <c r="L918" i="11"/>
  <c r="M916" i="11"/>
  <c r="K916" i="11"/>
  <c r="M914" i="11"/>
  <c r="K914" i="11"/>
  <c r="L913" i="11"/>
  <c r="N912" i="11"/>
  <c r="L912" i="11"/>
  <c r="K910" i="11"/>
  <c r="M909" i="11"/>
  <c r="K909" i="11"/>
  <c r="N908" i="11"/>
  <c r="L908" i="11"/>
  <c r="N907" i="11"/>
  <c r="L907" i="11"/>
  <c r="M904" i="11"/>
  <c r="K904" i="11"/>
  <c r="L902" i="11"/>
  <c r="N901" i="11"/>
  <c r="L901" i="11"/>
  <c r="M900" i="11"/>
  <c r="K900" i="11"/>
  <c r="M898" i="11"/>
  <c r="K898" i="11"/>
  <c r="N897" i="11"/>
  <c r="L897" i="11"/>
  <c r="N895" i="11"/>
  <c r="L895" i="11"/>
  <c r="M894" i="11"/>
  <c r="K894" i="11"/>
  <c r="K893" i="11"/>
  <c r="N891" i="11"/>
  <c r="L891" i="11"/>
  <c r="K889" i="11"/>
  <c r="M888" i="11"/>
  <c r="K888" i="11"/>
  <c r="K887" i="11"/>
  <c r="M884" i="11"/>
  <c r="K884" i="11"/>
  <c r="M882" i="11"/>
  <c r="K882" i="11"/>
  <c r="L880" i="11"/>
  <c r="N876" i="11"/>
  <c r="L876" i="11"/>
  <c r="N874" i="11"/>
  <c r="L874" i="11"/>
  <c r="M871" i="11"/>
  <c r="K871" i="11"/>
  <c r="N869" i="11"/>
  <c r="L869" i="11"/>
  <c r="M867" i="11"/>
  <c r="K867" i="11"/>
  <c r="N865" i="11"/>
  <c r="L865" i="11"/>
  <c r="L863" i="11"/>
  <c r="M862" i="11"/>
  <c r="K862" i="11"/>
  <c r="N860" i="11"/>
  <c r="L860" i="11"/>
  <c r="N858" i="11"/>
  <c r="L858" i="11"/>
  <c r="M856" i="11"/>
  <c r="K856" i="11"/>
  <c r="N854" i="11"/>
  <c r="L854" i="11"/>
  <c r="M852" i="11"/>
  <c r="K852" i="11"/>
  <c r="M850" i="11"/>
  <c r="K850" i="11"/>
  <c r="N848" i="11"/>
  <c r="L848" i="11"/>
  <c r="N846" i="11"/>
  <c r="L846" i="11"/>
  <c r="N845" i="11"/>
  <c r="M844" i="11"/>
  <c r="K844" i="11"/>
  <c r="M842" i="11"/>
  <c r="K842" i="11"/>
  <c r="N840" i="11"/>
  <c r="L840" i="11"/>
  <c r="N838" i="11"/>
  <c r="L838" i="11"/>
  <c r="M836" i="11"/>
  <c r="K836" i="11"/>
  <c r="K835" i="11"/>
  <c r="M834" i="11"/>
  <c r="K834" i="11"/>
  <c r="N832" i="11"/>
  <c r="L832" i="11"/>
  <c r="N830" i="11"/>
  <c r="L830" i="11"/>
  <c r="M828" i="11"/>
  <c r="K828" i="11"/>
  <c r="N826" i="11"/>
  <c r="L826" i="11"/>
  <c r="L825" i="11"/>
  <c r="N824" i="11"/>
  <c r="L824" i="11"/>
  <c r="M822" i="11"/>
  <c r="K822" i="11"/>
  <c r="N820" i="11"/>
  <c r="L820" i="11"/>
  <c r="F916" i="11"/>
  <c r="E858" i="11"/>
  <c r="F826" i="11"/>
  <c r="E789" i="11"/>
  <c r="F732" i="11"/>
  <c r="H702" i="11"/>
  <c r="E950" i="11"/>
  <c r="E854" i="11"/>
  <c r="E848" i="11"/>
  <c r="H846" i="11"/>
  <c r="E840" i="11"/>
  <c r="H838" i="11"/>
  <c r="E832" i="11"/>
  <c r="H830" i="11"/>
  <c r="E820" i="11"/>
  <c r="E809" i="11"/>
  <c r="E759" i="11"/>
  <c r="E734" i="11"/>
  <c r="E856" i="11"/>
  <c r="E850" i="11"/>
  <c r="E842" i="11"/>
  <c r="E834" i="11"/>
  <c r="E822" i="11"/>
  <c r="F803" i="11"/>
  <c r="F769" i="11"/>
  <c r="F741" i="11"/>
  <c r="E736" i="11"/>
  <c r="F708" i="11"/>
  <c r="F684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2" i="11"/>
  <c r="J732" i="11" s="1"/>
  <c r="E729" i="11"/>
  <c r="F723" i="11"/>
  <c r="F722" i="11"/>
  <c r="H712" i="11"/>
  <c r="F706" i="11"/>
  <c r="F848" i="11"/>
  <c r="F844" i="11"/>
  <c r="F840" i="11"/>
  <c r="F836" i="11"/>
  <c r="F832" i="11"/>
  <c r="F828" i="11"/>
  <c r="H869" i="11"/>
  <c r="F850" i="11"/>
  <c r="F846" i="11"/>
  <c r="F842" i="11"/>
  <c r="F838" i="11"/>
  <c r="F834" i="11"/>
  <c r="F830" i="11"/>
  <c r="H803" i="11"/>
  <c r="H801" i="11"/>
  <c r="H799" i="11"/>
  <c r="H789" i="11"/>
  <c r="H783" i="11"/>
  <c r="H767" i="11"/>
  <c r="H759" i="11"/>
  <c r="H751" i="11"/>
  <c r="H729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E987" i="11"/>
  <c r="J828" i="11"/>
  <c r="J830" i="11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45" i="4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AR994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F311" i="11" l="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F847" i="11" s="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F819" i="11" s="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J727" i="11" s="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E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F845" i="11" s="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J769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E962" i="11" s="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J664" i="11" s="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J583" i="11" s="1"/>
  <c r="L583" i="11" s="1"/>
  <c r="N583" i="11" s="1"/>
  <c r="C558" i="9"/>
  <c r="D558" i="9" s="1"/>
  <c r="G558" i="9"/>
  <c r="E689" i="11"/>
  <c r="H667" i="11"/>
  <c r="J667" i="11" s="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D891" i="4" s="1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J493" i="11" s="1"/>
  <c r="K493" i="11" s="1"/>
  <c r="M493" i="11" s="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I918" i="11" s="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J518" i="11" s="1"/>
  <c r="L518" i="11" s="1"/>
  <c r="N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E970" i="11" s="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I756" i="11" s="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E872" i="4" s="1"/>
  <c r="I872" i="4"/>
  <c r="L812" i="4"/>
  <c r="I812" i="4"/>
  <c r="N181" i="4"/>
  <c r="Q181" i="4"/>
  <c r="Q12" i="4"/>
  <c r="N88" i="4"/>
  <c r="R88" i="4" s="1"/>
  <c r="K941" i="4"/>
  <c r="D941" i="4" s="1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F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S910" i="4" s="1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P904" i="4" s="1"/>
  <c r="K903" i="4"/>
  <c r="AR903" i="4"/>
  <c r="K902" i="4"/>
  <c r="AR902" i="4"/>
  <c r="F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D886" i="4" s="1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P879" i="4" s="1"/>
  <c r="AR879" i="4"/>
  <c r="F879" i="4" s="1"/>
  <c r="K878" i="4"/>
  <c r="P878" i="4" s="1"/>
  <c r="H878" i="4"/>
  <c r="AR878" i="4"/>
  <c r="G878" i="4" s="1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Q977" i="4" s="1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E909" i="4" s="1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T38" i="4" s="1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S102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G985" i="4"/>
  <c r="F927" i="4"/>
  <c r="AR995" i="4"/>
  <c r="D995" i="4" s="1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S928" i="4" s="1"/>
  <c r="N38" i="4"/>
  <c r="R38" i="4" s="1"/>
  <c r="Q903" i="4"/>
  <c r="T903" i="4" s="1"/>
  <c r="N985" i="4"/>
  <c r="R985" i="4" s="1"/>
  <c r="P874" i="4"/>
  <c r="N884" i="4"/>
  <c r="N59" i="4"/>
  <c r="J979" i="4"/>
  <c r="M979" i="4"/>
  <c r="N979" i="4" s="1"/>
  <c r="R979" i="4" s="1"/>
  <c r="D956" i="4"/>
  <c r="N946" i="4"/>
  <c r="R946" i="4" s="1"/>
  <c r="E941" i="4"/>
  <c r="G919" i="4"/>
  <c r="F946" i="4"/>
  <c r="F931" i="4"/>
  <c r="G997" i="4"/>
  <c r="F893" i="4"/>
  <c r="T80" i="4"/>
  <c r="Q70" i="4"/>
  <c r="P70" i="4"/>
  <c r="Q984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P960" i="4"/>
  <c r="P906" i="4"/>
  <c r="Q78" i="4"/>
  <c r="P104" i="4"/>
  <c r="Q998" i="4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J651" i="11" s="1"/>
  <c r="K651" i="11" s="1"/>
  <c r="M651" i="11" s="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T954" i="4" s="1"/>
  <c r="N954" i="4"/>
  <c r="R954" i="4" s="1"/>
  <c r="N977" i="4"/>
  <c r="Q976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T36" i="4" s="1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D1001" i="4"/>
  <c r="M1000" i="4"/>
  <c r="N1000" i="4" s="1"/>
  <c r="R1000" i="4" s="1"/>
  <c r="J1000" i="4"/>
  <c r="N998" i="4"/>
  <c r="R998" i="4" s="1"/>
  <c r="P997" i="4"/>
  <c r="E997" i="4"/>
  <c r="K988" i="4"/>
  <c r="D988" i="4" s="1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V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F114" i="5"/>
  <c r="I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T908" i="4" s="1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E950" i="4"/>
  <c r="D976" i="4"/>
  <c r="E963" i="4"/>
  <c r="D963" i="4"/>
  <c r="F951" i="4"/>
  <c r="G951" i="4"/>
  <c r="E935" i="4"/>
  <c r="D935" i="4"/>
  <c r="E925" i="4"/>
  <c r="G925" i="4"/>
  <c r="V917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8" i="4"/>
  <c r="T993" i="4"/>
  <c r="U985" i="4"/>
  <c r="P954" i="4"/>
  <c r="S954" i="4" s="1"/>
  <c r="P916" i="4"/>
  <c r="S916" i="4" s="1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G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158" i="9"/>
  <c r="G184" i="9"/>
  <c r="D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761" i="10"/>
  <c r="D980" i="10"/>
  <c r="D137" i="10"/>
  <c r="D696" i="10"/>
  <c r="D1001" i="10"/>
  <c r="D740" i="10"/>
  <c r="D704" i="10"/>
  <c r="D972" i="10"/>
  <c r="D810" i="10"/>
  <c r="D134" i="10"/>
  <c r="D697" i="10"/>
  <c r="D57" i="10"/>
  <c r="D894" i="10"/>
  <c r="D715" i="10"/>
  <c r="D132" i="10"/>
  <c r="D732" i="10"/>
  <c r="D131" i="10"/>
  <c r="D379" i="10"/>
  <c r="D507" i="10"/>
  <c r="D542" i="10"/>
  <c r="D882" i="10"/>
  <c r="D73" i="10"/>
  <c r="D386" i="10"/>
  <c r="D933" i="10"/>
  <c r="D602" i="10"/>
  <c r="D925" i="10"/>
  <c r="D475" i="10"/>
  <c r="D558" i="10"/>
  <c r="D144" i="10"/>
  <c r="D692" i="10"/>
  <c r="D978" i="10"/>
  <c r="D974" i="10"/>
  <c r="D806" i="10"/>
  <c r="D884" i="10"/>
  <c r="D77" i="10"/>
  <c r="D389" i="10"/>
  <c r="D552" i="10"/>
  <c r="D434" i="10"/>
  <c r="D91" i="10"/>
  <c r="D548" i="10"/>
  <c r="D701" i="10"/>
  <c r="D486" i="10"/>
  <c r="D774" i="10"/>
  <c r="D23" i="10"/>
  <c r="D968" i="10"/>
  <c r="D887" i="10"/>
  <c r="D970" i="10"/>
  <c r="D735" i="10"/>
  <c r="D971" i="10"/>
  <c r="D878" i="10"/>
  <c r="D967" i="10"/>
  <c r="D396" i="10"/>
  <c r="D461" i="10"/>
  <c r="D452" i="10"/>
  <c r="D80" i="10"/>
  <c r="D640" i="10"/>
  <c r="D915" i="10"/>
  <c r="D404" i="10"/>
  <c r="D706" i="10"/>
  <c r="D113" i="10"/>
  <c r="D480" i="10"/>
  <c r="D952" i="10"/>
  <c r="D106" i="10"/>
  <c r="D921" i="10"/>
  <c r="D870" i="10"/>
  <c r="D53" i="10"/>
  <c r="D772" i="10"/>
  <c r="D128" i="10"/>
  <c r="D428" i="10"/>
  <c r="D503" i="10"/>
  <c r="D647" i="10"/>
  <c r="D695" i="10"/>
  <c r="D435" i="10"/>
  <c r="D545" i="10"/>
  <c r="D69" i="10"/>
  <c r="D405" i="10"/>
  <c r="D412" i="10"/>
  <c r="D690" i="10"/>
  <c r="D914" i="10"/>
  <c r="D817" i="10"/>
  <c r="D876" i="10"/>
  <c r="D4" i="10"/>
  <c r="D777" i="10"/>
  <c r="D123" i="10"/>
  <c r="D410" i="10"/>
  <c r="D539" i="10"/>
  <c r="D456" i="10"/>
  <c r="D986" i="10"/>
  <c r="D125" i="10"/>
  <c r="D672" i="10"/>
  <c r="D802" i="10"/>
  <c r="D614" i="10"/>
  <c r="D836" i="10"/>
  <c r="D381" i="10"/>
  <c r="D959" i="10"/>
  <c r="D908" i="10"/>
  <c r="D41" i="10"/>
  <c r="D868" i="10"/>
  <c r="D725" i="10"/>
  <c r="D856" i="10"/>
  <c r="D890" i="10"/>
  <c r="D139" i="10"/>
  <c r="D485" i="10"/>
  <c r="D465" i="10"/>
  <c r="D801" i="10"/>
  <c r="D635" i="10"/>
  <c r="D105" i="10"/>
  <c r="D660" i="10"/>
  <c r="D88" i="10"/>
  <c r="D547" i="10"/>
  <c r="D406" i="10"/>
  <c r="D775" i="10"/>
  <c r="D866" i="10"/>
  <c r="D943" i="10"/>
  <c r="D945" i="10"/>
  <c r="D710" i="10"/>
  <c r="D18" i="10"/>
  <c r="D383" i="10"/>
  <c r="D667" i="10"/>
  <c r="D3" i="10"/>
  <c r="D534" i="10"/>
  <c r="D43" i="10"/>
  <c r="D454" i="10"/>
  <c r="D881" i="10"/>
  <c r="D516" i="10"/>
  <c r="D926" i="10"/>
  <c r="D899" i="10"/>
  <c r="D24" i="10"/>
  <c r="D613" i="10"/>
  <c r="D140" i="10"/>
  <c r="D973" i="10"/>
  <c r="D841" i="10"/>
  <c r="D721" i="10"/>
  <c r="D845" i="10"/>
  <c r="D922" i="10"/>
  <c r="D855" i="10"/>
  <c r="D49" i="10"/>
  <c r="D506" i="10"/>
  <c r="D668" i="10"/>
  <c r="D844" i="10"/>
  <c r="D518" i="10"/>
  <c r="D429" i="10"/>
  <c r="D85" i="10"/>
  <c r="D490" i="10"/>
  <c r="D961" i="10"/>
  <c r="D707" i="10"/>
  <c r="D842" i="10"/>
  <c r="D911" i="10"/>
  <c r="D791" i="10"/>
  <c r="D942" i="10"/>
  <c r="D737" i="10"/>
  <c r="D846" i="10"/>
  <c r="D815" i="10"/>
  <c r="D902" i="10"/>
  <c r="D905" i="10"/>
  <c r="D751" i="10"/>
  <c r="D893" i="10"/>
  <c r="D906" i="10"/>
  <c r="D818" i="10"/>
  <c r="D871" i="10"/>
  <c r="D14" i="10"/>
  <c r="D526" i="10"/>
  <c r="D380" i="10"/>
  <c r="D589" i="10"/>
  <c r="D689" i="10"/>
  <c r="D116" i="10"/>
  <c r="D641" i="10"/>
  <c r="D891" i="10"/>
  <c r="D930" i="10"/>
  <c r="D127" i="10"/>
  <c r="D854" i="10"/>
  <c r="D981" i="10"/>
  <c r="D699" i="10"/>
  <c r="D37" i="10"/>
  <c r="D401" i="10"/>
  <c r="D571" i="10"/>
  <c r="D462" i="10"/>
  <c r="D886" i="10"/>
  <c r="D443" i="10"/>
  <c r="D129" i="10"/>
  <c r="D616" i="10"/>
  <c r="D918" i="10"/>
  <c r="D586" i="10"/>
  <c r="D99" i="10"/>
  <c r="D913" i="10"/>
  <c r="D94" i="10"/>
  <c r="D851" i="10"/>
  <c r="D909" i="10"/>
  <c r="D19" i="10"/>
  <c r="D853" i="10"/>
  <c r="D6" i="10"/>
  <c r="D398" i="10"/>
  <c r="D499" i="10"/>
  <c r="D510" i="10"/>
  <c r="D770" i="10"/>
  <c r="D439" i="10"/>
  <c r="D677" i="10"/>
  <c r="D130" i="10"/>
  <c r="D671" i="10"/>
  <c r="D104" i="10"/>
  <c r="D645" i="10"/>
  <c r="D879" i="10"/>
  <c r="D712" i="10"/>
  <c r="D757" i="10"/>
  <c r="D910" i="10"/>
  <c r="D912" i="10"/>
  <c r="D860" i="10"/>
  <c r="D417" i="10"/>
  <c r="D493" i="10"/>
  <c r="D458" i="10"/>
  <c r="D36" i="10"/>
  <c r="D623" i="10"/>
  <c r="D609" i="10"/>
  <c r="D999" i="10"/>
  <c r="D13" i="10"/>
  <c r="D530" i="10"/>
  <c r="D969" i="10"/>
  <c r="D31" i="10"/>
  <c r="D849" i="10"/>
  <c r="D733" i="10"/>
  <c r="D100" i="10"/>
  <c r="D932" i="10"/>
  <c r="D114" i="10"/>
  <c r="D450" i="10"/>
  <c r="D531" i="10"/>
  <c r="D657" i="10"/>
  <c r="D705" i="10"/>
  <c r="D627" i="10"/>
  <c r="D55" i="10"/>
  <c r="D634" i="10"/>
  <c r="D436" i="10"/>
  <c r="D760" i="10"/>
  <c r="D830" i="10"/>
  <c r="D700" i="10"/>
  <c r="D992" i="10"/>
  <c r="D722" i="10"/>
  <c r="D22" i="10"/>
  <c r="D421" i="10"/>
  <c r="D451" i="10"/>
  <c r="D587" i="10"/>
  <c r="D826" i="10"/>
  <c r="D110" i="10"/>
  <c r="D460" i="10"/>
  <c r="D965" i="10"/>
  <c r="D508" i="10"/>
  <c r="D960" i="10"/>
  <c r="D408" i="10"/>
  <c r="D639" i="10"/>
  <c r="D953" i="10"/>
  <c r="D709" i="10"/>
  <c r="D827" i="10"/>
  <c r="D719" i="10"/>
  <c r="D70" i="10"/>
  <c r="D729" i="10"/>
  <c r="D103" i="10"/>
  <c r="D581" i="10"/>
  <c r="D470" i="10"/>
  <c r="D419" i="10"/>
  <c r="D726" i="10"/>
  <c r="D109" i="10"/>
  <c r="D543" i="10"/>
  <c r="D795" i="10"/>
  <c r="D653" i="10"/>
  <c r="D766" i="10"/>
  <c r="D524" i="10"/>
  <c r="D135" i="10"/>
  <c r="D550" i="10"/>
  <c r="D940" i="10"/>
  <c r="D151" i="10"/>
  <c r="D511" i="10"/>
  <c r="D655" i="10"/>
  <c r="D457" i="10"/>
  <c r="D895" i="10"/>
  <c r="D600" i="10"/>
  <c r="D816" i="10"/>
  <c r="D749" i="10"/>
  <c r="D758" i="10"/>
  <c r="D897" i="10"/>
  <c r="D17" i="10"/>
  <c r="D790" i="10"/>
  <c r="D8" i="10"/>
  <c r="D519" i="10"/>
  <c r="D630" i="10"/>
  <c r="D455" i="10"/>
  <c r="D9" i="10"/>
  <c r="D608" i="10"/>
  <c r="D962" i="10"/>
  <c r="D445" i="10"/>
  <c r="D1000" i="10"/>
  <c r="D82" i="10"/>
  <c r="D724" i="10"/>
  <c r="D863" i="10"/>
  <c r="D935" i="10"/>
  <c r="D691" i="10"/>
  <c r="D793" i="10"/>
  <c r="D955" i="10"/>
  <c r="D60" i="10"/>
  <c r="D685" i="10"/>
  <c r="D797" i="10"/>
  <c r="D603" i="10"/>
  <c r="D620" i="10"/>
  <c r="D595" i="10"/>
  <c r="D873" i="10"/>
  <c r="D694" i="10"/>
  <c r="D54" i="10"/>
  <c r="D86" i="10"/>
  <c r="D663" i="10"/>
  <c r="D559" i="10"/>
  <c r="D537" i="10"/>
  <c r="D564" i="10"/>
  <c r="D20" i="10"/>
  <c r="D752" i="10"/>
  <c r="D901" i="10"/>
  <c r="D624" i="10"/>
  <c r="D610" i="10"/>
  <c r="D402" i="10"/>
  <c r="D850" i="10"/>
  <c r="D889" i="10"/>
  <c r="D664" i="10"/>
  <c r="D927" i="10"/>
  <c r="D861" i="10"/>
  <c r="D741" i="10"/>
  <c r="D579" i="10"/>
  <c r="D590" i="10"/>
  <c r="D47" i="10"/>
  <c r="D27" i="10"/>
  <c r="D947" i="10"/>
  <c r="D819" i="10"/>
  <c r="D145" i="10"/>
  <c r="D416" i="10"/>
  <c r="D738" i="10"/>
  <c r="D529" i="10"/>
  <c r="D513" i="10"/>
  <c r="D112" i="10"/>
  <c r="D898" i="10"/>
  <c r="D950" i="10"/>
  <c r="D44" i="10"/>
  <c r="D687" i="10"/>
  <c r="D101" i="10"/>
  <c r="D997" i="10"/>
  <c r="D799" i="10"/>
  <c r="D857" i="10"/>
  <c r="D720" i="10"/>
  <c r="D440" i="10"/>
  <c r="D570" i="10"/>
  <c r="D12" i="10"/>
  <c r="D990" i="10"/>
  <c r="D963" i="10"/>
  <c r="D632" i="10"/>
  <c r="D599" i="10"/>
  <c r="D68" i="10"/>
  <c r="D541" i="10"/>
  <c r="D987" i="10"/>
  <c r="D903" i="10"/>
  <c r="D834" i="10"/>
  <c r="D45" i="10"/>
  <c r="D427" i="10"/>
  <c r="D148" i="10"/>
  <c r="D745" i="10"/>
  <c r="D448" i="10"/>
  <c r="D533" i="10"/>
  <c r="D771" i="10"/>
  <c r="D594" i="10"/>
  <c r="D938" i="10"/>
  <c r="D28" i="10"/>
  <c r="D604" i="10"/>
  <c r="D661" i="10"/>
  <c r="D612" i="10"/>
  <c r="D143" i="10"/>
  <c r="D673" i="10"/>
  <c r="D447" i="10"/>
  <c r="D413" i="10"/>
  <c r="D748" i="10"/>
  <c r="D15" i="10"/>
  <c r="D644" i="10"/>
  <c r="D597" i="10"/>
  <c r="D501" i="10"/>
  <c r="D568" i="10"/>
  <c r="D731" i="10"/>
  <c r="D133" i="10"/>
  <c r="D551" i="10"/>
  <c r="D482" i="10"/>
  <c r="D502" i="10"/>
  <c r="D787" i="10"/>
  <c r="D108" i="10"/>
  <c r="D512" i="10"/>
  <c r="D680" i="10"/>
  <c r="D875" i="10"/>
  <c r="D892" i="10"/>
  <c r="D569" i="10"/>
  <c r="D596" i="10"/>
  <c r="D588" i="10"/>
  <c r="D592" i="10"/>
  <c r="D917" i="10"/>
  <c r="D11" i="10"/>
  <c r="D527" i="10"/>
  <c r="D676" i="10"/>
  <c r="D746" i="10"/>
  <c r="D126" i="10"/>
  <c r="D877" i="10"/>
  <c r="D46" i="10"/>
  <c r="D477" i="10"/>
  <c r="D649" i="10"/>
  <c r="D626" i="10"/>
  <c r="D538" i="10"/>
  <c r="D628" i="10"/>
  <c r="D10" i="10"/>
  <c r="D825" i="10"/>
  <c r="D67" i="10"/>
  <c r="D573" i="10"/>
  <c r="D665" i="10"/>
  <c r="D923" i="10"/>
  <c r="D683" i="10"/>
  <c r="D727" i="10"/>
  <c r="D540" i="10"/>
  <c r="D585" i="10"/>
  <c r="D557" i="10"/>
  <c r="D107" i="10"/>
  <c r="D95" i="10"/>
  <c r="D839" i="10"/>
  <c r="D939" i="10"/>
  <c r="D718" i="10"/>
  <c r="D670" i="10"/>
  <c r="D638" i="10"/>
  <c r="D852" i="10"/>
  <c r="D468" i="10"/>
  <c r="D394" i="10"/>
  <c r="D763" i="10"/>
  <c r="D40" i="10"/>
  <c r="D492" i="10"/>
  <c r="D989" i="10"/>
  <c r="D865" i="10"/>
  <c r="D556" i="10"/>
  <c r="D66" i="10"/>
  <c r="D778" i="10"/>
  <c r="D491" i="10"/>
  <c r="D42" i="10"/>
  <c r="D958" i="10"/>
  <c r="D65" i="10"/>
  <c r="D666" i="10"/>
  <c r="D812" i="10"/>
  <c r="D536" i="10"/>
  <c r="D730" i="10"/>
  <c r="D38" i="10"/>
  <c r="D59" i="10"/>
  <c r="D385" i="10"/>
  <c r="D377" i="10"/>
  <c r="D821" i="10"/>
  <c r="D532" i="10"/>
  <c r="D142" i="10"/>
  <c r="D138" i="10"/>
  <c r="D651" i="10"/>
  <c r="D79" i="10"/>
  <c r="D742" i="10"/>
  <c r="D994" i="10"/>
  <c r="D979" i="10"/>
  <c r="D397" i="10"/>
  <c r="D431" i="10"/>
  <c r="D449" i="10"/>
  <c r="D422" i="10"/>
  <c r="D753" i="10"/>
  <c r="D554" i="10"/>
  <c r="D611" i="10"/>
  <c r="D975" i="10"/>
  <c r="D991" i="10"/>
  <c r="D711" i="10"/>
  <c r="D703" i="10"/>
  <c r="D832" i="10"/>
  <c r="D734" i="10"/>
  <c r="D946" i="10"/>
  <c r="D985" i="10"/>
  <c r="D500" i="10"/>
  <c r="D517" i="10"/>
  <c r="D153" i="10"/>
  <c r="D789" i="10"/>
  <c r="D829" i="10"/>
  <c r="D648" i="10"/>
  <c r="D796" i="10"/>
  <c r="D782" i="10"/>
  <c r="D941" i="10"/>
  <c r="D118" i="10"/>
  <c r="D390" i="10"/>
  <c r="D762" i="10"/>
  <c r="D565" i="10"/>
  <c r="D656" i="10"/>
  <c r="D549" i="10"/>
  <c r="D858" i="10"/>
  <c r="D784" i="10"/>
  <c r="D717" i="10"/>
  <c r="D561" i="10"/>
  <c r="D567" i="10"/>
  <c r="D441" i="10"/>
  <c r="D872" i="10"/>
  <c r="D984" i="10"/>
  <c r="D32" i="10"/>
  <c r="D391" i="10"/>
  <c r="D919" i="10"/>
  <c r="D684" i="10"/>
  <c r="D629" i="10"/>
  <c r="D583" i="10"/>
  <c r="D848" i="10"/>
  <c r="D780" i="10"/>
  <c r="D781" i="10"/>
  <c r="D51" i="10"/>
  <c r="D598" i="10"/>
  <c r="D102" i="10"/>
  <c r="D505" i="10"/>
  <c r="D896" i="10"/>
  <c r="D843" i="10"/>
  <c r="D33" i="10"/>
  <c r="D84" i="10"/>
  <c r="D426" i="10"/>
  <c r="D888" i="10"/>
  <c r="D674" i="10"/>
  <c r="D535" i="10"/>
  <c r="D81" i="10"/>
  <c r="D831" i="10"/>
  <c r="D904" i="10"/>
  <c r="D788" i="10"/>
  <c r="D472" i="10"/>
  <c r="D622" i="10"/>
  <c r="D147" i="10"/>
  <c r="D828" i="10"/>
  <c r="D58" i="10"/>
  <c r="D476" i="10"/>
  <c r="D141" i="10"/>
  <c r="D785" i="10"/>
  <c r="D931" i="10"/>
  <c r="D30" i="10"/>
  <c r="D29" i="10"/>
  <c r="D463" i="10"/>
  <c r="D779" i="10"/>
  <c r="D681" i="10"/>
  <c r="D393" i="10"/>
  <c r="D807" i="10"/>
  <c r="D575" i="10"/>
  <c r="D34" i="10"/>
  <c r="D658" i="10"/>
  <c r="D900" i="10"/>
  <c r="D418" i="10"/>
  <c r="D481" i="10"/>
  <c r="D606" i="10"/>
  <c r="D376" i="10"/>
  <c r="D61" i="10"/>
  <c r="D442" i="10"/>
  <c r="D520" i="10"/>
  <c r="D498" i="10"/>
  <c r="D487" i="10"/>
  <c r="D862" i="10"/>
  <c r="D21" i="10"/>
  <c r="D562" i="10"/>
  <c r="D625" i="10"/>
  <c r="D966" i="10"/>
  <c r="D122" i="10"/>
  <c r="D615" i="10"/>
  <c r="D643" i="10"/>
  <c r="D553" i="10"/>
  <c r="D388" i="10"/>
  <c r="D993" i="10"/>
  <c r="D62" i="10"/>
  <c r="D424" i="10"/>
  <c r="D652" i="10"/>
  <c r="D847" i="10"/>
  <c r="D425" i="10"/>
  <c r="D566" i="10"/>
  <c r="D773" i="10"/>
  <c r="D87" i="10"/>
  <c r="D407" i="10"/>
  <c r="D83" i="10"/>
  <c r="D522" i="10"/>
  <c r="D859" i="10"/>
  <c r="D98" i="10"/>
  <c r="D504" i="10"/>
  <c r="D494" i="10"/>
  <c r="D814" i="10"/>
  <c r="D607" i="10"/>
  <c r="D764" i="10"/>
  <c r="D619" i="10"/>
  <c r="D515" i="10"/>
  <c r="D988" i="10"/>
  <c r="D76" i="10"/>
  <c r="D514" i="10"/>
  <c r="D75" i="10"/>
  <c r="D582" i="10"/>
  <c r="D934" i="10"/>
  <c r="D869" i="10"/>
  <c r="D78" i="10"/>
  <c r="D723" i="10"/>
  <c r="D747" i="10"/>
  <c r="D26" i="10"/>
  <c r="D414" i="10"/>
  <c r="D954" i="10"/>
  <c r="D93" i="10"/>
  <c r="D682" i="10"/>
  <c r="D765" i="10"/>
  <c r="D837" i="10"/>
  <c r="D574" i="10"/>
  <c r="D467" i="10"/>
  <c r="D928" i="10"/>
  <c r="D864" i="10"/>
  <c r="D433" i="10"/>
  <c r="D400" i="10"/>
  <c r="D64" i="10"/>
  <c r="D378" i="10"/>
  <c r="D750" i="10"/>
  <c r="D459" i="10"/>
  <c r="D944" i="10"/>
  <c r="D528" i="10"/>
  <c r="D678" i="10"/>
  <c r="D716" i="10"/>
  <c r="D453" i="10"/>
  <c r="D811" i="10"/>
  <c r="D395" i="10"/>
  <c r="D146" i="10"/>
  <c r="D72" i="10"/>
  <c r="D951" i="10"/>
  <c r="D998" i="10"/>
  <c r="D150" i="10"/>
  <c r="D392" i="10"/>
  <c r="D874" i="10"/>
  <c r="D767" i="10"/>
  <c r="D949" i="10"/>
  <c r="D995" i="10"/>
  <c r="D916" i="10"/>
  <c r="D39" i="10"/>
  <c r="D929" i="10"/>
  <c r="D833" i="10"/>
  <c r="D820" i="10"/>
  <c r="D646" i="10"/>
  <c r="D399" i="10"/>
  <c r="D97" i="10"/>
  <c r="D823" i="10"/>
  <c r="D804" i="10"/>
  <c r="D743" i="10"/>
  <c r="D948" i="10"/>
  <c r="D484" i="10"/>
  <c r="D577" i="10"/>
  <c r="D63" i="10"/>
  <c r="D728" i="10"/>
  <c r="D840" i="10"/>
  <c r="D637" i="10"/>
  <c r="D824" i="10"/>
  <c r="D835" i="10"/>
  <c r="D117" i="10"/>
  <c r="D50" i="10"/>
  <c r="D688" i="10"/>
  <c r="D907" i="10"/>
  <c r="D474" i="10"/>
  <c r="D478" i="10"/>
  <c r="D578" i="10"/>
  <c r="D713" i="10"/>
  <c r="D809" i="10"/>
  <c r="D776" i="10"/>
  <c r="D120" i="10"/>
  <c r="D605" i="10"/>
  <c r="D885" i="10"/>
  <c r="D387" i="10"/>
  <c r="D430" i="10"/>
  <c r="D808" i="10"/>
  <c r="D976" i="10"/>
  <c r="D479" i="10"/>
  <c r="D679" i="10"/>
  <c r="D584" i="10"/>
  <c r="D92" i="10"/>
  <c r="D786" i="10"/>
  <c r="D496" i="10"/>
  <c r="D800" i="10"/>
  <c r="D805" i="10"/>
  <c r="D736" i="10"/>
  <c r="D48" i="10"/>
  <c r="D471" i="10"/>
  <c r="D152" i="10"/>
  <c r="D546" i="10"/>
  <c r="D714" i="10"/>
  <c r="D744" i="10"/>
  <c r="D149" i="10"/>
  <c r="D580" i="10"/>
  <c r="D403" i="10"/>
  <c r="D880" i="10"/>
  <c r="D883" i="10"/>
  <c r="D16" i="10"/>
  <c r="D469" i="10"/>
  <c r="D838" i="10"/>
  <c r="D982" i="10"/>
  <c r="D937" i="10"/>
  <c r="D654" i="10"/>
  <c r="D111" i="10"/>
  <c r="D572" i="10"/>
  <c r="D523" i="10"/>
  <c r="D977" i="10"/>
  <c r="D798" i="10"/>
  <c r="D25" i="10"/>
  <c r="D636" i="10"/>
  <c r="D423" i="10"/>
  <c r="D437" i="10"/>
  <c r="D124" i="10"/>
  <c r="D115" i="10"/>
  <c r="D803" i="10"/>
  <c r="D74" i="10"/>
  <c r="D488" i="10"/>
  <c r="D867" i="10"/>
  <c r="D7" i="10"/>
  <c r="D444" i="10"/>
  <c r="D521" i="10"/>
  <c r="D633" i="10"/>
  <c r="D759" i="10"/>
  <c r="D90" i="10"/>
  <c r="D432" i="10"/>
  <c r="D483" i="10"/>
  <c r="D669" i="10"/>
  <c r="D438" i="10"/>
  <c r="D996" i="10"/>
  <c r="D136" i="10"/>
  <c r="D446" i="10"/>
  <c r="D686" i="10"/>
  <c r="D956" i="10"/>
  <c r="D698" i="10"/>
  <c r="D920" i="10"/>
  <c r="D631" i="10"/>
  <c r="D563" i="10"/>
  <c r="D617" i="10"/>
  <c r="D675" i="10"/>
  <c r="D964" i="10"/>
  <c r="D466" i="10"/>
  <c r="D650" i="10"/>
  <c r="D121" i="10"/>
  <c r="D5" i="10"/>
  <c r="D983" i="10"/>
  <c r="D464" i="10"/>
  <c r="D384" i="10"/>
  <c r="D489" i="10"/>
  <c r="D794" i="10"/>
  <c r="D56" i="10"/>
  <c r="D509" i="10"/>
  <c r="D409" i="10"/>
  <c r="D544" i="10"/>
  <c r="D473" i="10"/>
  <c r="D71" i="10"/>
  <c r="D936" i="10"/>
  <c r="D957" i="10"/>
  <c r="D89" i="10"/>
  <c r="D497" i="10"/>
  <c r="D783" i="10"/>
  <c r="D35" i="10"/>
  <c r="D754" i="10"/>
  <c r="D560" i="10"/>
  <c r="D756" i="10"/>
  <c r="D662" i="10"/>
  <c r="D755" i="10"/>
  <c r="D813" i="10"/>
  <c r="D525" i="10"/>
  <c r="D52" i="10"/>
  <c r="D411" i="10"/>
  <c r="D822" i="10"/>
  <c r="D739" i="10"/>
  <c r="D659" i="10"/>
  <c r="D415" i="10"/>
  <c r="D621" i="10"/>
  <c r="D708" i="10"/>
  <c r="D593" i="10"/>
  <c r="D924" i="10"/>
  <c r="D693" i="10"/>
  <c r="D96" i="10"/>
  <c r="D420" i="10"/>
  <c r="D618" i="10"/>
  <c r="D792" i="10"/>
  <c r="D119" i="10"/>
  <c r="D576" i="10"/>
  <c r="D768" i="10"/>
  <c r="D495" i="10"/>
  <c r="D642" i="10"/>
  <c r="D382" i="10"/>
  <c r="D601" i="10"/>
  <c r="D555" i="10"/>
  <c r="D591" i="10"/>
  <c r="D702" i="10"/>
  <c r="D769" i="10"/>
  <c r="D2" i="10"/>
  <c r="D572" i="3"/>
  <c r="D520" i="3"/>
  <c r="D722" i="3"/>
  <c r="D815" i="3"/>
  <c r="D977" i="3"/>
  <c r="D678" i="3"/>
  <c r="D830" i="3"/>
  <c r="D642" i="3"/>
  <c r="D651" i="3"/>
  <c r="D748" i="3"/>
  <c r="D457" i="3"/>
  <c r="D838" i="3"/>
  <c r="D958" i="3"/>
  <c r="D512" i="3"/>
  <c r="D710" i="3"/>
  <c r="D481" i="3"/>
  <c r="D769" i="3"/>
  <c r="D953" i="3"/>
  <c r="D674" i="3"/>
  <c r="D847" i="3"/>
  <c r="D717" i="3"/>
  <c r="D978" i="3"/>
  <c r="D949" i="3"/>
  <c r="D684" i="3"/>
  <c r="D825" i="3"/>
  <c r="D449" i="3"/>
  <c r="D693" i="3"/>
  <c r="D644" i="3"/>
  <c r="D756" i="3"/>
  <c r="D480" i="3"/>
  <c r="D811" i="3"/>
  <c r="D556" i="3"/>
  <c r="D835" i="3"/>
  <c r="D439" i="3"/>
  <c r="D859" i="3"/>
  <c r="D996" i="3"/>
  <c r="D605" i="3"/>
  <c r="D503" i="3"/>
  <c r="D829" i="3"/>
  <c r="D904" i="3"/>
  <c r="D960" i="3"/>
  <c r="D507" i="3"/>
  <c r="D898" i="3"/>
  <c r="D655" i="3"/>
  <c r="D805" i="3"/>
  <c r="D855" i="3"/>
  <c r="D903" i="3"/>
  <c r="D633" i="3"/>
  <c r="D809" i="3"/>
  <c r="D462" i="3"/>
  <c r="D489" i="3"/>
  <c r="D513" i="3"/>
  <c r="D716" i="3"/>
  <c r="D928" i="3"/>
  <c r="D482" i="3"/>
  <c r="D536" i="3"/>
  <c r="D635" i="3"/>
  <c r="D728" i="3"/>
  <c r="D639" i="3"/>
  <c r="D875" i="3"/>
  <c r="D640" i="3"/>
  <c r="D550" i="3"/>
  <c r="D700" i="3"/>
  <c r="D486" i="3"/>
  <c r="D985" i="3"/>
  <c r="D1001" i="3"/>
  <c r="D610" i="3"/>
  <c r="D797" i="3"/>
  <c r="D522" i="3"/>
  <c r="D930" i="3"/>
  <c r="D516" i="3"/>
  <c r="D724" i="3"/>
  <c r="D525" i="3"/>
  <c r="D554" i="3"/>
  <c r="D663" i="3"/>
  <c r="D853" i="3"/>
  <c r="D606" i="3"/>
  <c r="D868" i="3"/>
  <c r="D812" i="3"/>
  <c r="D681" i="3"/>
  <c r="D787" i="3"/>
  <c r="D463" i="3"/>
  <c r="D968" i="3"/>
  <c r="D973" i="3"/>
  <c r="D514" i="3"/>
  <c r="D987" i="3"/>
  <c r="D839" i="3"/>
  <c r="D876" i="3"/>
  <c r="D783" i="3"/>
  <c r="D646" i="3"/>
  <c r="D824" i="3"/>
  <c r="D950" i="3"/>
  <c r="D697" i="3"/>
  <c r="D743" i="3"/>
  <c r="D497" i="3"/>
  <c r="D735" i="3"/>
  <c r="D887" i="3"/>
  <c r="D624" i="3"/>
  <c r="D580" i="3"/>
  <c r="D858" i="3"/>
  <c r="D707" i="3"/>
  <c r="D569" i="3"/>
  <c r="D619" i="3"/>
  <c r="D694" i="3"/>
  <c r="D936" i="3"/>
  <c r="D726" i="3"/>
  <c r="D472" i="3"/>
  <c r="D842" i="3"/>
  <c r="D670" i="3"/>
  <c r="D696" i="3"/>
  <c r="D988" i="3"/>
  <c r="D702" i="3"/>
  <c r="D586" i="3"/>
  <c r="D954" i="3"/>
  <c r="D917" i="3"/>
  <c r="D851" i="3"/>
  <c r="D945" i="3"/>
  <c r="D626" i="3"/>
  <c r="D737" i="3"/>
  <c r="D970" i="3"/>
  <c r="D784" i="3"/>
  <c r="D440" i="3"/>
  <c r="D807" i="3"/>
  <c r="D864" i="3"/>
  <c r="D699" i="3"/>
  <c r="D938" i="3"/>
  <c r="D541" i="3"/>
  <c r="D695" i="3"/>
  <c r="D983" i="3"/>
  <c r="D506" i="3"/>
  <c r="D846" i="3"/>
  <c r="D515" i="3"/>
  <c r="D878" i="3"/>
  <c r="D510" i="3"/>
  <c r="D723" i="3"/>
  <c r="D885" i="3"/>
  <c r="D962" i="3"/>
  <c r="D531" i="3"/>
  <c r="D849" i="3"/>
  <c r="D490" i="3"/>
  <c r="D997" i="3"/>
  <c r="D625" i="3"/>
  <c r="D493" i="3"/>
  <c r="D738" i="3"/>
  <c r="D478" i="3"/>
  <c r="D948" i="3"/>
  <c r="D882" i="3"/>
  <c r="D564" i="3"/>
  <c r="D757" i="3"/>
  <c r="D558" i="3"/>
  <c r="D947" i="3"/>
  <c r="D561" i="3"/>
  <c r="D749" i="3"/>
  <c r="D443" i="3"/>
  <c r="D668" i="3"/>
  <c r="D751" i="3"/>
  <c r="D466" i="3"/>
  <c r="D840" i="3"/>
  <c r="D939" i="3"/>
  <c r="D502" i="3"/>
  <c r="D571" i="3"/>
  <c r="D861" i="3"/>
  <c r="D896" i="3"/>
  <c r="D504" i="3"/>
  <c r="D746" i="3"/>
  <c r="D1000" i="3"/>
  <c r="D871" i="3"/>
  <c r="D559" i="3"/>
  <c r="D759" i="3"/>
  <c r="D527" i="3"/>
  <c r="D967" i="3"/>
  <c r="D547" i="3"/>
  <c r="D796" i="3"/>
  <c r="D865" i="3"/>
  <c r="D765" i="3"/>
  <c r="D545" i="3"/>
  <c r="D634" i="3"/>
  <c r="D760" i="3"/>
  <c r="D450" i="3"/>
  <c r="D943" i="3"/>
  <c r="D895" i="3"/>
  <c r="D532" i="3"/>
  <c r="D795" i="3"/>
  <c r="D669" i="3"/>
  <c r="D981" i="3"/>
  <c r="D688" i="3"/>
  <c r="D789" i="3"/>
  <c r="D894" i="3"/>
  <c r="D488" i="3"/>
  <c r="D607" i="3"/>
  <c r="D704" i="3"/>
  <c r="D484" i="3"/>
  <c r="D590" i="3"/>
  <c r="D999" i="3"/>
  <c r="D901" i="3"/>
  <c r="D638" i="3"/>
  <c r="D730" i="3"/>
  <c r="D793" i="3"/>
  <c r="D905" i="3"/>
  <c r="D982" i="3"/>
  <c r="D499" i="3"/>
  <c r="D752" i="3"/>
  <c r="D540" i="3"/>
  <c r="D940" i="3"/>
  <c r="D657" i="3"/>
  <c r="D777" i="3"/>
  <c r="D792" i="3"/>
  <c r="D615" i="3"/>
  <c r="D768" i="3"/>
  <c r="D483" i="3"/>
  <c r="D831" i="3"/>
  <c r="D421" i="3"/>
  <c r="D551" i="3"/>
  <c r="D562" i="3"/>
  <c r="D803" i="3"/>
  <c r="D454" i="3"/>
  <c r="D915" i="3"/>
  <c r="D629" i="3"/>
  <c r="D691" i="3"/>
  <c r="D727" i="3"/>
  <c r="D884" i="3"/>
  <c r="D658" i="3"/>
  <c r="D779" i="3"/>
  <c r="D461" i="3"/>
  <c r="D546" i="3"/>
  <c r="D578" i="3"/>
  <c r="D616" i="3"/>
  <c r="D822" i="3"/>
  <c r="D548" i="3"/>
  <c r="D570" i="3"/>
  <c r="D813" i="3"/>
  <c r="D671" i="3"/>
  <c r="D596" i="3"/>
  <c r="D600" i="3"/>
  <c r="D698" i="3"/>
  <c r="D519" i="3"/>
  <c r="D555" i="3"/>
  <c r="D528" i="3"/>
  <c r="D579" i="3"/>
  <c r="D599" i="3"/>
  <c r="D459" i="3"/>
  <c r="D924" i="3"/>
  <c r="D650" i="3"/>
  <c r="D886" i="3"/>
  <c r="D892" i="3"/>
  <c r="D745" i="3"/>
  <c r="D841" i="3"/>
  <c r="D648" i="3"/>
  <c r="D441" i="3"/>
  <c r="D946" i="3"/>
  <c r="D613" i="3"/>
  <c r="D902" i="3"/>
  <c r="D872" i="3"/>
  <c r="D473" i="3"/>
  <c r="D542" i="3"/>
  <c r="D802" i="3"/>
  <c r="D975" i="3"/>
  <c r="D612" i="3"/>
  <c r="D963" i="3"/>
  <c r="D690" i="3"/>
  <c r="D856" i="3"/>
  <c r="D785" i="3"/>
  <c r="D770" i="3"/>
  <c r="D524" i="3"/>
  <c r="D873" i="3"/>
  <c r="D986" i="3"/>
  <c r="D857" i="3"/>
  <c r="D992" i="3"/>
  <c r="D680" i="3"/>
  <c r="D941" i="3"/>
  <c r="D588" i="3"/>
  <c r="D922" i="3"/>
  <c r="D601" i="3"/>
  <c r="D880" i="3"/>
  <c r="D920" i="3"/>
  <c r="D791" i="3"/>
  <c r="D931" i="3"/>
  <c r="D676" i="3"/>
  <c r="D750" i="3"/>
  <c r="D485" i="3"/>
  <c r="D852" i="3"/>
  <c r="D597" i="3"/>
  <c r="D701" i="3"/>
  <c r="D455" i="3"/>
  <c r="D782" i="3"/>
  <c r="D874" i="3"/>
  <c r="D673" i="3"/>
  <c r="D711" i="3"/>
  <c r="D739" i="3"/>
  <c r="D925" i="3"/>
  <c r="D495" i="3"/>
  <c r="D713" i="3"/>
  <c r="D729" i="3"/>
  <c r="D452" i="3"/>
  <c r="D867" i="3"/>
  <c r="D533" i="3"/>
  <c r="D602" i="3"/>
  <c r="D814" i="3"/>
  <c r="D786" i="3"/>
  <c r="D972" i="3"/>
  <c r="D509" i="3"/>
  <c r="D843" i="3"/>
  <c r="D772" i="3"/>
  <c r="D653" i="3"/>
  <c r="D708" i="3"/>
  <c r="D666" i="3"/>
  <c r="D994" i="3"/>
  <c r="D879" i="3"/>
  <c r="D565" i="3"/>
  <c r="D761" i="3"/>
  <c r="D438" i="3"/>
  <c r="D617" i="3"/>
  <c r="D530" i="3"/>
  <c r="D828" i="3"/>
  <c r="D740" i="3"/>
  <c r="D505" i="3"/>
  <c r="D706" i="3"/>
  <c r="D474" i="3"/>
  <c r="D733" i="3"/>
  <c r="D422" i="3"/>
  <c r="D582" i="3"/>
  <c r="D810" i="3"/>
  <c r="D591" i="3"/>
  <c r="D908" i="3"/>
  <c r="D535" i="3"/>
  <c r="D500" i="3"/>
  <c r="D837" i="3"/>
  <c r="D476" i="3"/>
  <c r="D911" i="3"/>
  <c r="D598" i="3"/>
  <c r="D594" i="3"/>
  <c r="D801" i="3"/>
  <c r="D741" i="3"/>
  <c r="D537" i="3"/>
  <c r="D685" i="3"/>
  <c r="D445" i="3"/>
  <c r="D581" i="3"/>
  <c r="D914" i="3"/>
  <c r="D538" i="3"/>
  <c r="D778" i="3"/>
  <c r="D957" i="3"/>
  <c r="D734" i="3"/>
  <c r="D974" i="3"/>
  <c r="D656" i="3"/>
  <c r="D664" i="3"/>
  <c r="D860" i="3"/>
  <c r="D881" i="3"/>
  <c r="D952" i="3"/>
  <c r="D595" i="3"/>
  <c r="D764" i="3"/>
  <c r="D447" i="3"/>
  <c r="D444" i="3"/>
  <c r="D683" i="3"/>
  <c r="D799" i="3"/>
  <c r="D662" i="3"/>
  <c r="D636" i="3"/>
  <c r="D517" i="3"/>
  <c r="D850" i="3"/>
  <c r="D944" i="3"/>
  <c r="D869" i="3"/>
  <c r="D888" i="3"/>
  <c r="D568" i="3"/>
  <c r="D679" i="3"/>
  <c r="D732" i="3"/>
  <c r="D913" i="3"/>
  <c r="D937" i="3"/>
  <c r="D593" i="3"/>
  <c r="D806" i="3"/>
  <c r="D608" i="3"/>
  <c r="D921" i="3"/>
  <c r="D627" i="3"/>
  <c r="D832" i="3"/>
  <c r="D959" i="3"/>
  <c r="D465" i="3"/>
  <c r="D592" i="3"/>
  <c r="D823" i="3"/>
  <c r="D470" i="3"/>
  <c r="D712" i="3"/>
  <c r="D534" i="3"/>
  <c r="D630" i="3"/>
  <c r="D976" i="3"/>
  <c r="D567" i="3"/>
  <c r="D464" i="3"/>
  <c r="D526" i="3"/>
  <c r="D665" i="3"/>
  <c r="D623" i="3"/>
  <c r="D575" i="3"/>
  <c r="D705" i="3"/>
  <c r="D932" i="3"/>
  <c r="D622" i="3"/>
  <c r="D827" i="3"/>
  <c r="D649" i="3"/>
  <c r="D491" i="3"/>
  <c r="D780" i="3"/>
  <c r="D934" i="3"/>
  <c r="D539" i="3"/>
  <c r="D818" i="3"/>
  <c r="D643" i="3"/>
  <c r="D614" i="3"/>
  <c r="D660" i="3"/>
  <c r="D618" i="3"/>
  <c r="D560" i="3"/>
  <c r="D889" i="3"/>
  <c r="D566" i="3"/>
  <c r="D834" i="3"/>
  <c r="D918" i="3"/>
  <c r="D496" i="3"/>
  <c r="D766" i="3"/>
  <c r="D677" i="3"/>
  <c r="D529" i="3"/>
  <c r="D609" i="3"/>
  <c r="D442" i="3"/>
  <c r="D971" i="3"/>
  <c r="D577" i="3"/>
  <c r="D471" i="3"/>
  <c r="D552" i="3"/>
  <c r="D775" i="3"/>
  <c r="D603" i="3"/>
  <c r="D893" i="3"/>
  <c r="D501" i="3"/>
  <c r="D951" i="3"/>
  <c r="D998" i="3"/>
  <c r="D543" i="3"/>
  <c r="D899" i="3"/>
  <c r="D511" i="3"/>
  <c r="D498" i="3"/>
  <c r="D687" i="3"/>
  <c r="D437" i="3"/>
  <c r="D518" i="3"/>
  <c r="D446" i="3"/>
  <c r="D718" i="3"/>
  <c r="D456" i="3"/>
  <c r="D819" i="3"/>
  <c r="D720" i="3"/>
  <c r="D460" i="3"/>
  <c r="D689" i="3"/>
  <c r="D877" i="3"/>
  <c r="D661" i="3"/>
  <c r="D451" i="3"/>
  <c r="D900" i="3"/>
  <c r="D836" i="3"/>
  <c r="D479" i="3"/>
  <c r="D589" i="3"/>
  <c r="D935" i="3"/>
  <c r="D709" i="3"/>
  <c r="D926" i="3"/>
  <c r="D611" i="3"/>
  <c r="D475" i="3"/>
  <c r="D714" i="3"/>
  <c r="D762" i="3"/>
  <c r="D725" i="3"/>
  <c r="D961" i="3"/>
  <c r="D753" i="3"/>
  <c r="D584" i="3"/>
  <c r="D494" i="3"/>
  <c r="D844" i="3"/>
  <c r="D965" i="3"/>
  <c r="D755" i="3"/>
  <c r="D477" i="3"/>
  <c r="D862" i="3"/>
  <c r="D763" i="3"/>
  <c r="D563" i="3"/>
  <c r="D909" i="3"/>
  <c r="D907" i="3"/>
  <c r="D659" i="3"/>
  <c r="D929" i="3"/>
  <c r="D628" i="3"/>
  <c r="D604" i="3"/>
  <c r="D675" i="3"/>
  <c r="D549" i="3"/>
  <c r="D804" i="3"/>
  <c r="D654" i="3"/>
  <c r="D966" i="3"/>
  <c r="D794" i="3"/>
  <c r="D995" i="3"/>
  <c r="D544" i="3"/>
  <c r="D767" i="3"/>
  <c r="D508" i="3"/>
  <c r="D587" i="3"/>
  <c r="D523" i="3"/>
  <c r="D870" i="3"/>
  <c r="D621" i="3"/>
  <c r="D820" i="3"/>
  <c r="D969" i="3"/>
  <c r="D923" i="3"/>
  <c r="D781" i="3"/>
  <c r="D890" i="3"/>
  <c r="D641" i="3"/>
  <c r="D468" i="3"/>
  <c r="D423" i="3"/>
  <c r="D788" i="3"/>
  <c r="D933" i="3"/>
  <c r="D773" i="3"/>
  <c r="D682" i="3"/>
  <c r="D927" i="3"/>
  <c r="D991" i="3"/>
  <c r="D808" i="3"/>
  <c r="D964" i="3"/>
  <c r="D736" i="3"/>
  <c r="D645" i="3"/>
  <c r="D747" i="3"/>
  <c r="D989" i="3"/>
  <c r="D744" i="3"/>
  <c r="D906" i="3"/>
  <c r="D672" i="3"/>
  <c r="D467" i="3"/>
  <c r="D956" i="3"/>
  <c r="D754" i="3"/>
  <c r="D912" i="3"/>
  <c r="D833" i="3"/>
  <c r="D916" i="3"/>
  <c r="D742" i="3"/>
  <c r="D585" i="3"/>
  <c r="D637" i="3"/>
  <c r="D703" i="3"/>
  <c r="D883" i="3"/>
  <c r="D573" i="3"/>
  <c r="D776" i="3"/>
  <c r="D774" i="3"/>
  <c r="D919" i="3"/>
  <c r="D719" i="3"/>
  <c r="D771" i="3"/>
  <c r="D686" i="3"/>
  <c r="D731" i="3"/>
  <c r="D955" i="3"/>
  <c r="D854" i="3"/>
  <c r="D816" i="3"/>
  <c r="D848" i="3"/>
  <c r="D863" i="3"/>
  <c r="D798" i="3"/>
  <c r="D758" i="3"/>
  <c r="D576" i="3"/>
  <c r="D424" i="3"/>
  <c r="D942" i="3"/>
  <c r="D979" i="3"/>
  <c r="D631" i="3"/>
  <c r="D469" i="3"/>
  <c r="D984" i="3"/>
  <c r="D790" i="3"/>
  <c r="D891" i="3"/>
  <c r="D553" i="3"/>
  <c r="D458" i="3"/>
  <c r="D583" i="3"/>
  <c r="D821" i="3"/>
  <c r="D667" i="3"/>
  <c r="D692" i="3"/>
  <c r="D632" i="3"/>
  <c r="D817" i="3"/>
  <c r="D574" i="3"/>
  <c r="D436" i="3"/>
  <c r="D521" i="3"/>
  <c r="D453" i="3"/>
  <c r="D652" i="3"/>
  <c r="D448" i="3"/>
  <c r="D990" i="3"/>
  <c r="D721" i="3"/>
  <c r="D910" i="3"/>
  <c r="D557" i="3"/>
  <c r="D993" i="3"/>
  <c r="D492" i="3"/>
  <c r="D487" i="3"/>
  <c r="D620" i="3"/>
  <c r="D800" i="3"/>
  <c r="D866" i="3"/>
  <c r="D897" i="3"/>
  <c r="D826" i="3"/>
  <c r="D980" i="3"/>
  <c r="D715" i="3"/>
  <c r="D647" i="3"/>
  <c r="D845" i="3"/>
  <c r="D2" i="3"/>
  <c r="D107" i="3"/>
  <c r="D97" i="3"/>
  <c r="D138" i="3"/>
  <c r="D93" i="3"/>
  <c r="D34" i="3"/>
  <c r="D8" i="3"/>
  <c r="D103" i="3"/>
  <c r="D28" i="3"/>
  <c r="D88" i="3"/>
  <c r="D87" i="3"/>
  <c r="D95" i="3"/>
  <c r="D14" i="3"/>
  <c r="D124" i="3"/>
  <c r="D126" i="3"/>
  <c r="D66" i="3"/>
  <c r="D13" i="3"/>
  <c r="D41" i="3"/>
  <c r="D152" i="3"/>
  <c r="D115" i="3"/>
  <c r="D147" i="3"/>
  <c r="D64" i="3"/>
  <c r="D142" i="3"/>
  <c r="D141" i="3"/>
  <c r="D22" i="3"/>
  <c r="D50" i="3"/>
  <c r="D128" i="3"/>
  <c r="D21" i="3"/>
  <c r="D68" i="3"/>
  <c r="D117" i="3"/>
  <c r="D119" i="3"/>
  <c r="D110" i="3"/>
  <c r="D130" i="3"/>
  <c r="D43" i="3"/>
  <c r="D45" i="3"/>
  <c r="D132" i="3"/>
  <c r="D3" i="3"/>
  <c r="D114" i="3"/>
  <c r="D111" i="3"/>
  <c r="D81" i="3"/>
  <c r="D94" i="3"/>
  <c r="D144" i="3"/>
  <c r="D150" i="3"/>
  <c r="D48" i="3"/>
  <c r="D91" i="3"/>
  <c r="D36" i="3"/>
  <c r="D90" i="3"/>
  <c r="D44" i="3"/>
  <c r="D60" i="3"/>
  <c r="D73" i="3"/>
  <c r="D38" i="3"/>
  <c r="D140" i="3"/>
  <c r="D35" i="3"/>
  <c r="D102" i="3"/>
  <c r="D7" i="3"/>
  <c r="D57" i="3"/>
  <c r="D51" i="3"/>
  <c r="D101" i="3"/>
  <c r="D112" i="3"/>
  <c r="D61" i="3"/>
  <c r="D31" i="3"/>
  <c r="D46" i="3"/>
  <c r="D6" i="3"/>
  <c r="D58" i="3"/>
  <c r="D65" i="3"/>
  <c r="D71" i="3"/>
  <c r="D137" i="3"/>
  <c r="D18" i="3"/>
  <c r="D47" i="3"/>
  <c r="D80" i="3"/>
  <c r="D19" i="3"/>
  <c r="D116" i="3"/>
  <c r="D133" i="3"/>
  <c r="D145" i="3"/>
  <c r="D108" i="3"/>
  <c r="D84" i="3"/>
  <c r="D151" i="3"/>
  <c r="D77" i="3"/>
  <c r="D11" i="3"/>
  <c r="D149" i="3"/>
  <c r="D121" i="3"/>
  <c r="D125" i="3"/>
  <c r="D53" i="3"/>
  <c r="D37" i="3"/>
  <c r="D40" i="3"/>
  <c r="D96" i="3"/>
  <c r="D42" i="3"/>
  <c r="D146" i="3"/>
  <c r="D39" i="3"/>
  <c r="D86" i="3"/>
  <c r="D25" i="3"/>
  <c r="D5" i="3"/>
  <c r="D55" i="3"/>
  <c r="D33" i="3"/>
  <c r="D153" i="3"/>
  <c r="D4" i="3"/>
  <c r="D139" i="3"/>
  <c r="D59" i="3"/>
  <c r="D62" i="3"/>
  <c r="D78" i="3"/>
  <c r="D75" i="3"/>
  <c r="D56" i="3"/>
  <c r="D109" i="3"/>
  <c r="D134" i="3"/>
  <c r="D27" i="3"/>
  <c r="D17" i="3"/>
  <c r="D16" i="3"/>
  <c r="D26" i="3"/>
  <c r="D20" i="3"/>
  <c r="D82" i="3"/>
  <c r="D127" i="3"/>
  <c r="D148" i="3"/>
  <c r="D15" i="3"/>
  <c r="D122" i="3"/>
  <c r="D85" i="3"/>
  <c r="D70" i="3"/>
  <c r="D23" i="3"/>
  <c r="D92" i="3"/>
  <c r="D72" i="3"/>
  <c r="D118" i="3"/>
  <c r="D24" i="3"/>
  <c r="D9" i="3"/>
  <c r="D10" i="3"/>
  <c r="D74" i="3"/>
  <c r="D76" i="3"/>
  <c r="D79" i="3"/>
  <c r="D12" i="3"/>
  <c r="D30" i="3"/>
  <c r="D105" i="3"/>
  <c r="D67" i="3"/>
  <c r="D113" i="3"/>
  <c r="D136" i="3"/>
  <c r="D29" i="3"/>
  <c r="D32" i="3"/>
  <c r="D106" i="3"/>
  <c r="D129" i="3"/>
  <c r="D98" i="3"/>
  <c r="D131" i="3"/>
  <c r="D99" i="3"/>
  <c r="D135" i="3"/>
  <c r="D120" i="3"/>
  <c r="D143" i="3"/>
  <c r="D49" i="3"/>
  <c r="D69" i="3"/>
  <c r="D54" i="3"/>
  <c r="D104" i="3"/>
  <c r="D52" i="3"/>
  <c r="D83" i="3"/>
  <c r="D123" i="3"/>
  <c r="D89" i="3"/>
  <c r="D100" i="3"/>
  <c r="D63" i="3"/>
  <c r="D382" i="3"/>
  <c r="D378" i="3"/>
  <c r="D406" i="3"/>
  <c r="D397" i="3"/>
  <c r="D380" i="3"/>
  <c r="D432" i="3"/>
  <c r="D404" i="3"/>
  <c r="D419" i="3"/>
  <c r="D431" i="3"/>
  <c r="D403" i="3"/>
  <c r="D402" i="3"/>
  <c r="D399" i="3"/>
  <c r="D433" i="3"/>
  <c r="D409" i="3"/>
  <c r="D429" i="3"/>
  <c r="D389" i="3"/>
  <c r="D411" i="3"/>
  <c r="D408" i="3"/>
  <c r="D385" i="3"/>
  <c r="D418" i="3"/>
  <c r="D386" i="3"/>
  <c r="D394" i="3"/>
  <c r="D383" i="3"/>
  <c r="D392" i="3"/>
  <c r="D435" i="3"/>
  <c r="D412" i="3"/>
  <c r="D400" i="3"/>
  <c r="D434" i="3"/>
  <c r="D388" i="3"/>
  <c r="D407" i="3"/>
  <c r="D415" i="3"/>
  <c r="D396" i="3"/>
  <c r="D425" i="3"/>
  <c r="D410" i="3"/>
  <c r="D398" i="3"/>
  <c r="D405" i="3"/>
  <c r="D379" i="3"/>
  <c r="D376" i="3"/>
  <c r="D430" i="3"/>
  <c r="D390" i="3"/>
  <c r="D387" i="3"/>
  <c r="D393" i="3"/>
  <c r="D420" i="3"/>
  <c r="D384" i="3"/>
  <c r="D381" i="3"/>
  <c r="D391" i="3"/>
  <c r="D428" i="3"/>
  <c r="D377" i="3"/>
  <c r="D426" i="3"/>
  <c r="D416" i="3"/>
  <c r="D417" i="3"/>
  <c r="D401" i="3"/>
  <c r="D414" i="3"/>
  <c r="D413" i="3"/>
  <c r="D395" i="3"/>
  <c r="D427" i="3"/>
  <c r="D169" i="10"/>
  <c r="D161" i="10"/>
  <c r="D179" i="10"/>
  <c r="D166" i="10"/>
  <c r="D182" i="10"/>
  <c r="D173" i="10"/>
  <c r="D183" i="10"/>
  <c r="D175" i="10"/>
  <c r="D186" i="10"/>
  <c r="D185" i="10"/>
  <c r="D163" i="10"/>
  <c r="D181" i="10"/>
  <c r="D178" i="10"/>
  <c r="D171" i="10"/>
  <c r="D165" i="10"/>
  <c r="D157" i="10"/>
  <c r="D170" i="10"/>
  <c r="D155" i="10"/>
  <c r="D160" i="10"/>
  <c r="D174" i="10"/>
  <c r="D159" i="10"/>
  <c r="D167" i="10"/>
  <c r="D168" i="10"/>
  <c r="D187" i="10"/>
  <c r="D158" i="10"/>
  <c r="D164" i="10"/>
  <c r="D184" i="10"/>
  <c r="D162" i="10"/>
  <c r="D176" i="10"/>
  <c r="D172" i="10"/>
  <c r="D156" i="10"/>
  <c r="D177" i="10"/>
  <c r="D180" i="10"/>
  <c r="D154" i="10"/>
  <c r="D161" i="3"/>
  <c r="D158" i="3"/>
  <c r="D166" i="3"/>
  <c r="D159" i="3"/>
  <c r="D157" i="3"/>
  <c r="D167" i="3"/>
  <c r="D165" i="3"/>
  <c r="D162" i="3"/>
  <c r="D160" i="3"/>
  <c r="D183" i="3"/>
  <c r="D185" i="3"/>
  <c r="D180" i="3"/>
  <c r="D187" i="3"/>
  <c r="D175" i="3"/>
  <c r="D164" i="3"/>
  <c r="D182" i="3"/>
  <c r="D156" i="3"/>
  <c r="D172" i="3"/>
  <c r="D174" i="3"/>
  <c r="D178" i="3"/>
  <c r="D176" i="3"/>
  <c r="D163" i="3"/>
  <c r="D168" i="3"/>
  <c r="D177" i="3"/>
  <c r="D173" i="3"/>
  <c r="D170" i="3"/>
  <c r="D169" i="3"/>
  <c r="D186" i="3"/>
  <c r="D154" i="3"/>
  <c r="D171" i="3"/>
  <c r="D184" i="3"/>
  <c r="D155" i="3"/>
  <c r="D181" i="3"/>
  <c r="D179" i="3"/>
  <c r="D364" i="10"/>
  <c r="D315" i="10"/>
  <c r="D324" i="10"/>
  <c r="D310" i="10"/>
  <c r="D340" i="10"/>
  <c r="D358" i="10"/>
  <c r="D292" i="10"/>
  <c r="D234" i="10"/>
  <c r="D254" i="10"/>
  <c r="D264" i="10"/>
  <c r="D222" i="10"/>
  <c r="D233" i="10"/>
  <c r="D228" i="10"/>
  <c r="D236" i="10"/>
  <c r="D246" i="10"/>
  <c r="D208" i="10"/>
  <c r="D249" i="10"/>
  <c r="D232" i="10"/>
  <c r="D333" i="10"/>
  <c r="D311" i="10"/>
  <c r="D341" i="10"/>
  <c r="D356" i="10"/>
  <c r="D335" i="10"/>
  <c r="D259" i="10"/>
  <c r="D218" i="10"/>
  <c r="D365" i="10"/>
  <c r="D339" i="10"/>
  <c r="D257" i="10"/>
  <c r="D195" i="10"/>
  <c r="D329" i="10"/>
  <c r="D336" i="10"/>
  <c r="D346" i="10"/>
  <c r="D281" i="10"/>
  <c r="D290" i="10"/>
  <c r="D301" i="10"/>
  <c r="D284" i="10"/>
  <c r="D263" i="10"/>
  <c r="D245" i="10"/>
  <c r="D219" i="10"/>
  <c r="D230" i="10"/>
  <c r="D216" i="10"/>
  <c r="D258" i="10"/>
  <c r="D192" i="10"/>
  <c r="D308" i="10"/>
  <c r="D347" i="10"/>
  <c r="D328" i="10"/>
  <c r="D375" i="10"/>
  <c r="D279" i="10"/>
  <c r="D190" i="10"/>
  <c r="D273" i="10"/>
  <c r="D280" i="10"/>
  <c r="D368" i="10"/>
  <c r="D268" i="10"/>
  <c r="D289" i="10"/>
  <c r="D287" i="10"/>
  <c r="D344" i="10"/>
  <c r="D265" i="10"/>
  <c r="D202" i="10"/>
  <c r="D362" i="10"/>
  <c r="D302" i="10"/>
  <c r="D319" i="10"/>
  <c r="D367" i="10"/>
  <c r="D285" i="10"/>
  <c r="D374" i="10"/>
  <c r="D360" i="10"/>
  <c r="D312" i="10"/>
  <c r="D299" i="10"/>
  <c r="D267" i="10"/>
  <c r="D239" i="10"/>
  <c r="D272" i="10"/>
  <c r="D191" i="10"/>
  <c r="D211" i="10"/>
  <c r="D213" i="10"/>
  <c r="D247" i="10"/>
  <c r="D215" i="10"/>
  <c r="D212" i="10"/>
  <c r="D293" i="10"/>
  <c r="D359" i="10"/>
  <c r="D325" i="10"/>
  <c r="D278" i="10"/>
  <c r="D188" i="10"/>
  <c r="D307" i="10"/>
  <c r="D314" i="10"/>
  <c r="D355" i="10"/>
  <c r="D330" i="10"/>
  <c r="D242" i="10"/>
  <c r="D203" i="10"/>
  <c r="D363" i="10"/>
  <c r="D350" i="10"/>
  <c r="D262" i="10"/>
  <c r="D226" i="10"/>
  <c r="D343" i="10"/>
  <c r="D300" i="10"/>
  <c r="D305" i="10"/>
  <c r="D260" i="10"/>
  <c r="D248" i="10"/>
  <c r="D271" i="10"/>
  <c r="D207" i="10"/>
  <c r="D221" i="10"/>
  <c r="D223" i="10"/>
  <c r="D348" i="10"/>
  <c r="D291" i="10"/>
  <c r="D371" i="10"/>
  <c r="D277" i="10"/>
  <c r="D214" i="10"/>
  <c r="D286" i="10"/>
  <c r="D345" i="10"/>
  <c r="D342" i="10"/>
  <c r="D241" i="10"/>
  <c r="D189" i="10"/>
  <c r="D252" i="10"/>
  <c r="D250" i="10"/>
  <c r="D224" i="10"/>
  <c r="D256" i="10"/>
  <c r="D349" i="10"/>
  <c r="D275" i="10"/>
  <c r="D227" i="10"/>
  <c r="D205" i="10"/>
  <c r="D354" i="10"/>
  <c r="D309" i="10"/>
  <c r="D334" i="10"/>
  <c r="D317" i="10"/>
  <c r="D294" i="10"/>
  <c r="D295" i="10"/>
  <c r="D298" i="10"/>
  <c r="D372" i="10"/>
  <c r="D369" i="10"/>
  <c r="D321" i="10"/>
  <c r="D251" i="10"/>
  <c r="D269" i="10"/>
  <c r="D274" i="10"/>
  <c r="D209" i="10"/>
  <c r="D198" i="10"/>
  <c r="D201" i="10"/>
  <c r="D237" i="10"/>
  <c r="D225" i="10"/>
  <c r="D200" i="10"/>
  <c r="D338" i="10"/>
  <c r="D266" i="10"/>
  <c r="D193" i="10"/>
  <c r="D297" i="10"/>
  <c r="D283" i="10"/>
  <c r="D337" i="10"/>
  <c r="D282" i="10"/>
  <c r="D316" i="10"/>
  <c r="D353" i="10"/>
  <c r="D238" i="10"/>
  <c r="D255" i="10"/>
  <c r="D231" i="10"/>
  <c r="D306" i="10"/>
  <c r="D326" i="10"/>
  <c r="D276" i="10"/>
  <c r="D204" i="10"/>
  <c r="D304" i="10"/>
  <c r="D361" i="10"/>
  <c r="D320" i="10"/>
  <c r="D366" i="10"/>
  <c r="D288" i="10"/>
  <c r="D352" i="10"/>
  <c r="D240" i="10"/>
  <c r="D261" i="10"/>
  <c r="D235" i="10"/>
  <c r="D206" i="10"/>
  <c r="D197" i="10"/>
  <c r="D194" i="10"/>
  <c r="D323" i="10"/>
  <c r="D357" i="10"/>
  <c r="D313" i="10"/>
  <c r="D370" i="10"/>
  <c r="D332" i="10"/>
  <c r="D243" i="10"/>
  <c r="D217" i="10"/>
  <c r="D327" i="10"/>
  <c r="D303" i="10"/>
  <c r="D296" i="10"/>
  <c r="D322" i="10"/>
  <c r="D351" i="10"/>
  <c r="D244" i="10"/>
  <c r="D196" i="10"/>
  <c r="D229" i="10"/>
  <c r="D331" i="10"/>
  <c r="D318" i="10"/>
  <c r="D210" i="10"/>
  <c r="D199" i="10"/>
  <c r="D373" i="10"/>
  <c r="D253" i="10"/>
  <c r="D220" i="10"/>
  <c r="D270" i="10"/>
  <c r="D271" i="3"/>
  <c r="D229" i="3"/>
  <c r="D260" i="3"/>
  <c r="D276" i="3"/>
  <c r="D256" i="3"/>
  <c r="D209" i="3"/>
  <c r="D220" i="3"/>
  <c r="D222" i="3"/>
  <c r="D240" i="3"/>
  <c r="D279" i="3"/>
  <c r="D239" i="3"/>
  <c r="D193" i="3"/>
  <c r="D216" i="3"/>
  <c r="D196" i="3"/>
  <c r="D243" i="3"/>
  <c r="D275" i="3"/>
  <c r="D211" i="3"/>
  <c r="D225" i="3"/>
  <c r="D236" i="3"/>
  <c r="D201" i="3"/>
  <c r="D210" i="3"/>
  <c r="D230" i="3"/>
  <c r="D237" i="3"/>
  <c r="D228" i="3"/>
  <c r="D246" i="3"/>
  <c r="D366" i="3"/>
  <c r="D371" i="3"/>
  <c r="D356" i="3"/>
  <c r="D309" i="3"/>
  <c r="D364" i="3"/>
  <c r="D346" i="3"/>
  <c r="D321" i="3"/>
  <c r="D342" i="3"/>
  <c r="D302" i="3"/>
  <c r="D373" i="3"/>
  <c r="D334" i="3"/>
  <c r="D301" i="3"/>
  <c r="D323" i="3"/>
  <c r="D327" i="3"/>
  <c r="D359" i="3"/>
  <c r="D355" i="3"/>
  <c r="D348" i="3"/>
  <c r="D370" i="3"/>
  <c r="D281" i="3"/>
  <c r="D338" i="3"/>
  <c r="D322" i="3"/>
  <c r="D360" i="3"/>
  <c r="D293" i="3"/>
  <c r="D341" i="3"/>
  <c r="D200" i="3"/>
  <c r="D226" i="3"/>
  <c r="D258" i="3"/>
  <c r="D191" i="3"/>
  <c r="D252" i="3"/>
  <c r="D253" i="3"/>
  <c r="D198" i="3"/>
  <c r="D353" i="3"/>
  <c r="D330" i="3"/>
  <c r="D294" i="3"/>
  <c r="D283" i="3"/>
  <c r="D375" i="3"/>
  <c r="D367" i="3"/>
  <c r="D305" i="3"/>
  <c r="D329" i="3"/>
  <c r="D257" i="3"/>
  <c r="D204" i="3"/>
  <c r="D202" i="3"/>
  <c r="D242" i="3"/>
  <c r="D266" i="3"/>
  <c r="D223" i="3"/>
  <c r="D218" i="3"/>
  <c r="D205" i="3"/>
  <c r="D234" i="3"/>
  <c r="D259" i="3"/>
  <c r="D244" i="3"/>
  <c r="D206" i="3"/>
  <c r="D194" i="3"/>
  <c r="D254" i="3"/>
  <c r="D251" i="3"/>
  <c r="D249" i="3"/>
  <c r="D192" i="3"/>
  <c r="D227" i="3"/>
  <c r="D208" i="3"/>
  <c r="D250" i="3"/>
  <c r="D263" i="3"/>
  <c r="D238" i="3"/>
  <c r="D190" i="3"/>
  <c r="D296" i="3"/>
  <c r="D345" i="3"/>
  <c r="D315" i="3"/>
  <c r="D290" i="3"/>
  <c r="D312" i="3"/>
  <c r="D314" i="3"/>
  <c r="D317" i="3"/>
  <c r="D320" i="3"/>
  <c r="D306" i="3"/>
  <c r="D285" i="3"/>
  <c r="D331" i="3"/>
  <c r="D372" i="3"/>
  <c r="D369" i="3"/>
  <c r="D288" i="3"/>
  <c r="D357" i="3"/>
  <c r="D313" i="3"/>
  <c r="D328" i="3"/>
  <c r="D361" i="3"/>
  <c r="D299" i="3"/>
  <c r="D343" i="3"/>
  <c r="D362" i="3"/>
  <c r="D319" i="3"/>
  <c r="D368" i="3"/>
  <c r="D241" i="3"/>
  <c r="D217" i="3"/>
  <c r="D255" i="3"/>
  <c r="D233" i="3"/>
  <c r="D270" i="3"/>
  <c r="D219" i="3"/>
  <c r="D278" i="3"/>
  <c r="D351" i="3"/>
  <c r="D326" i="3"/>
  <c r="D289" i="3"/>
  <c r="D311" i="3"/>
  <c r="D307" i="3"/>
  <c r="D344" i="3"/>
  <c r="D363" i="3"/>
  <c r="D325" i="3"/>
  <c r="D280" i="3"/>
  <c r="D195" i="3"/>
  <c r="D267" i="3"/>
  <c r="D273" i="3"/>
  <c r="D274" i="3"/>
  <c r="D215" i="3"/>
  <c r="D188" i="3"/>
  <c r="D221" i="3"/>
  <c r="D272" i="3"/>
  <c r="D262" i="3"/>
  <c r="D277" i="3"/>
  <c r="D231" i="3"/>
  <c r="D197" i="3"/>
  <c r="D224" i="3"/>
  <c r="D264" i="3"/>
  <c r="D269" i="3"/>
  <c r="D214" i="3"/>
  <c r="D189" i="3"/>
  <c r="D261" i="3"/>
  <c r="D212" i="3"/>
  <c r="D232" i="3"/>
  <c r="D265" i="3"/>
  <c r="D213" i="3"/>
  <c r="D332" i="3"/>
  <c r="D350" i="3"/>
  <c r="D336" i="3"/>
  <c r="D340" i="3"/>
  <c r="D354" i="3"/>
  <c r="D324" i="3"/>
  <c r="D298" i="3"/>
  <c r="D300" i="3"/>
  <c r="D295" i="3"/>
  <c r="D287" i="3"/>
  <c r="D339" i="3"/>
  <c r="D349" i="3"/>
  <c r="D308" i="3"/>
  <c r="D365" i="3"/>
  <c r="D335" i="3"/>
  <c r="D291" i="3"/>
  <c r="D286" i="3"/>
  <c r="D337" i="3"/>
  <c r="D304" i="3"/>
  <c r="D297" i="3"/>
  <c r="D347" i="3"/>
  <c r="D316" i="3"/>
  <c r="D318" i="3"/>
  <c r="D282" i="3"/>
  <c r="D248" i="3"/>
  <c r="D268" i="3"/>
  <c r="D203" i="3"/>
  <c r="D235" i="3"/>
  <c r="D199" i="3"/>
  <c r="D245" i="3"/>
  <c r="D207" i="3"/>
  <c r="D247" i="3"/>
  <c r="D358" i="3"/>
  <c r="D352" i="3"/>
  <c r="D310" i="3"/>
  <c r="D284" i="3"/>
  <c r="D292" i="3"/>
  <c r="D374" i="3"/>
  <c r="D303" i="3"/>
  <c r="D333" i="3"/>
  <c r="E89" i="9" l="1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I945" i="11"/>
  <c r="H901" i="11"/>
  <c r="F901" i="11"/>
  <c r="I695" i="11"/>
  <c r="J695" i="11"/>
  <c r="D155" i="9"/>
  <c r="D145" i="9"/>
  <c r="G87" i="9"/>
  <c r="I873" i="11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976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S904" i="4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S997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E4" i="2"/>
  <c r="N4" i="2" s="1"/>
  <c r="F4" i="2"/>
  <c r="O4" i="2" s="1"/>
  <c r="I3" i="3" s="1"/>
  <c r="G4" i="2"/>
  <c r="P4" i="2" s="1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S974" i="4" s="1"/>
  <c r="E972" i="4"/>
  <c r="P872" i="4"/>
  <c r="S872" i="4" s="1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V376" i="4" s="1"/>
  <c r="I393" i="5"/>
  <c r="F454" i="5"/>
  <c r="T422" i="4"/>
  <c r="T445" i="4"/>
  <c r="I504" i="5"/>
  <c r="I518" i="5"/>
  <c r="I542" i="5"/>
  <c r="S525" i="4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X567" i="4" s="1"/>
  <c r="Y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V583" i="4" s="1"/>
  <c r="W583" i="4" s="1"/>
  <c r="X583" i="4" s="1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S191" i="4"/>
  <c r="U191" i="4" s="1"/>
  <c r="S211" i="4"/>
  <c r="T400" i="4"/>
  <c r="V400" i="4" s="1"/>
  <c r="W400" i="4" s="1"/>
  <c r="X400" i="4" s="1"/>
  <c r="Y400" i="4" s="1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V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T979" i="4"/>
  <c r="S981" i="4"/>
  <c r="U981" i="4" s="1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V810" i="4" s="1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T859" i="4" s="1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V741" i="4" s="1"/>
  <c r="T743" i="4"/>
  <c r="S753" i="4"/>
  <c r="S755" i="4"/>
  <c r="U755" i="4" s="1"/>
  <c r="T759" i="4"/>
  <c r="V759" i="4" s="1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V953" i="4" s="1"/>
  <c r="W912" i="4"/>
  <c r="T144" i="4"/>
  <c r="T684" i="4"/>
  <c r="V830" i="4"/>
  <c r="V884" i="4"/>
  <c r="W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U123" i="4" s="1"/>
  <c r="V128" i="4"/>
  <c r="W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V692" i="4"/>
  <c r="T718" i="4"/>
  <c r="S737" i="4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T74" i="4"/>
  <c r="E685" i="5"/>
  <c r="S608" i="4"/>
  <c r="V608" i="4" s="1"/>
  <c r="T614" i="4"/>
  <c r="S632" i="4"/>
  <c r="U632" i="4" s="1"/>
  <c r="V704" i="4"/>
  <c r="W704" i="4" s="1"/>
  <c r="X704" i="4" s="1"/>
  <c r="Y704" i="4" s="1"/>
  <c r="R722" i="4"/>
  <c r="U722" i="4" s="1"/>
  <c r="T784" i="4"/>
  <c r="U85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V984" i="4" s="1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14" i="3"/>
  <c r="I122" i="3"/>
  <c r="I130" i="3"/>
  <c r="I138" i="3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T940" i="4" s="1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36" i="3"/>
  <c r="I24" i="3"/>
  <c r="R682" i="4"/>
  <c r="S682" i="4"/>
  <c r="R878" i="4"/>
  <c r="S878" i="4"/>
  <c r="N860" i="4"/>
  <c r="R860" i="4" s="1"/>
  <c r="S560" i="4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V31" i="4" s="1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S945" i="4"/>
  <c r="T945" i="4"/>
  <c r="Q964" i="4"/>
  <c r="T964" i="4" s="1"/>
  <c r="T971" i="4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89" i="3" s="1"/>
  <c r="I57" i="5"/>
  <c r="E27" i="5"/>
  <c r="S922" i="4"/>
  <c r="T922" i="4"/>
  <c r="T82" i="4"/>
  <c r="S18" i="4"/>
  <c r="T18" i="4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I16" i="3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I12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1" i="3"/>
  <c r="I113" i="3"/>
  <c r="I115" i="3"/>
  <c r="I117" i="3"/>
  <c r="I119" i="3"/>
  <c r="I121" i="3"/>
  <c r="I123" i="3"/>
  <c r="I125" i="3"/>
  <c r="I127" i="3"/>
  <c r="I129" i="3"/>
  <c r="I131" i="3"/>
  <c r="I133" i="3"/>
  <c r="I135" i="3"/>
  <c r="I137" i="3"/>
  <c r="I139" i="3"/>
  <c r="I141" i="3"/>
  <c r="I143" i="3"/>
  <c r="I144" i="3"/>
  <c r="I146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X128" i="4"/>
  <c r="Y128" i="4" s="1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S816" i="4"/>
  <c r="U818" i="4"/>
  <c r="V818" i="4"/>
  <c r="T819" i="4"/>
  <c r="T843" i="4"/>
  <c r="R859" i="4"/>
  <c r="R895" i="4"/>
  <c r="T895" i="4"/>
  <c r="S895" i="4"/>
  <c r="R911" i="4"/>
  <c r="T911" i="4"/>
  <c r="Q925" i="4"/>
  <c r="N925" i="4"/>
  <c r="R925" i="4" s="1"/>
  <c r="P925" i="4"/>
  <c r="D925" i="4"/>
  <c r="G933" i="4"/>
  <c r="E933" i="4"/>
  <c r="F933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AG912" i="4" s="1"/>
  <c r="Y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I165" i="3"/>
  <c r="I14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I43" i="3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4" i="4"/>
  <c r="U986" i="4"/>
  <c r="V986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I105" i="3"/>
  <c r="I95" i="3"/>
  <c r="I79" i="3"/>
  <c r="I73" i="3"/>
  <c r="I57" i="3"/>
  <c r="I47" i="3"/>
  <c r="V834" i="4"/>
  <c r="U822" i="4"/>
  <c r="V822" i="4"/>
  <c r="U922" i="4"/>
  <c r="U838" i="4"/>
  <c r="V838" i="4"/>
  <c r="U806" i="4"/>
  <c r="V806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U823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V59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V515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R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V714" i="4"/>
  <c r="W714" i="4" s="1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I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L217" i="11"/>
  <c r="N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492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336" i="11" l="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V311" i="4"/>
  <c r="W109" i="4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D241" i="4" l="1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AP437" i="4"/>
  <c r="AV437" i="4" s="1"/>
  <c r="X671" i="4"/>
  <c r="Y671" i="4"/>
  <c r="AI671" i="4" s="1"/>
  <c r="AL465" i="4"/>
  <c r="AR465" i="4" s="1"/>
  <c r="W874" i="4"/>
  <c r="Y405" i="4"/>
  <c r="AG405" i="4"/>
  <c r="AH405" i="4"/>
  <c r="AE405" i="4"/>
  <c r="AB405" i="4"/>
  <c r="AK405" i="4"/>
  <c r="AF405" i="4"/>
  <c r="AL405" i="4" s="1"/>
  <c r="AR405" i="4" s="1"/>
  <c r="AI405" i="4"/>
  <c r="AA405" i="4"/>
  <c r="AM405" i="4" s="1"/>
  <c r="AS405" i="4" s="1"/>
  <c r="AD405" i="4"/>
  <c r="AC405" i="4"/>
  <c r="AO405" i="4" s="1"/>
  <c r="AU405" i="4" s="1"/>
  <c r="Z405" i="4"/>
  <c r="AJ405" i="4"/>
  <c r="Y910" i="4"/>
  <c r="X910" i="4"/>
  <c r="AM172" i="4"/>
  <c r="AS172" i="4" s="1"/>
  <c r="Y322" i="4"/>
  <c r="AI322" i="4" s="1"/>
  <c r="AG322" i="4"/>
  <c r="AB322" i="4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O398" i="4" s="1"/>
  <c r="AU398" i="4" s="1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D102" i="4"/>
  <c r="AP102" i="4" s="1"/>
  <c r="AV102" i="4" s="1"/>
  <c r="AE102" i="4"/>
  <c r="AQ102" i="4" s="1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M225" i="4" s="1"/>
  <c r="AS225" i="4" s="1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K322" i="4" l="1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P997" i="4" s="1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Q225" i="4" s="1"/>
  <c r="AW225" i="4" s="1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P322" i="4" s="1"/>
  <c r="AV322" i="4" s="1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D962" i="4" s="1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P491" i="4" s="1"/>
  <c r="AV491" i="4" s="1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O412" i="4" s="1"/>
  <c r="AU412" i="4" s="1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D422" i="4" s="1"/>
  <c r="H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O380" i="4" s="1"/>
  <c r="AU380" i="4" s="1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107" i="4"/>
  <c r="F107" i="4"/>
  <c r="J107" i="4" s="1"/>
  <c r="E107" i="4"/>
  <c r="I107" i="4" s="1"/>
  <c r="D107" i="4"/>
  <c r="H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230" i="4" l="1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M962" i="4" s="1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F413" i="4"/>
  <c r="J413" i="4" s="1"/>
  <c r="E413" i="4"/>
  <c r="I413" i="4" s="1"/>
  <c r="D413" i="4"/>
  <c r="H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05" i="4" l="1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34" i="4" l="1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E83" i="4"/>
  <c r="I83" i="4" s="1"/>
  <c r="D83" i="4"/>
  <c r="H83" i="4" s="1"/>
  <c r="F99" i="4"/>
  <c r="J99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<sst xmlns="http://schemas.openxmlformats.org/spreadsheetml/2006/main" count="3052" uniqueCount="481">
  <si>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</si>
  <si>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</si>
  <si>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</si>
  <si>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</si>
  <si>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</si>
  <si>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</si>
  <si>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</si>
  <si>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</si>
  <si>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</si>
  <si>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</si>
  <si>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</si>
  <si>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</si>
  <si>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</si>
  <si>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</si>
  <si>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</si>
  <si>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</si>
  <si>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</si>
  <si>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</si>
  <si>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</si>
  <si>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</si>
  <si>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</si>
  <si>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</si>
  <si>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</si>
  <si>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</si>
  <si>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</si>
  <si>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</si>
  <si>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</si>
  <si>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</si>
  <si>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</si>
  <si>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</si>
  <si>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</si>
  <si>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</si>
  <si>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</si>
  <si>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</si>
  <si>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</si>
  <si>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</si>
  <si>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</si>
  <si>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</si>
  <si>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</si>
  <si>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</si>
  <si>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</si>
  <si>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</si>
  <si>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</si>
  <si>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</si>
  <si>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</si>
  <si>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</si>
  <si>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</si>
  <si>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</si>
  <si>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</si>
  <si>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</si>
  <si>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</si>
  <si>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</si>
  <si>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</si>
  <si>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</si>
  <si>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</si>
  <si>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</si>
  <si>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</si>
  <si>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</si>
  <si>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</si>
  <si>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</si>
  <si>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</si>
  <si>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</si>
  <si>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</si>
  <si>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</si>
  <si>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</si>
  <si>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</si>
  <si>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</si>
  <si>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</si>
  <si>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</si>
  <si>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</si>
  <si>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</si>
  <si>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</si>
  <si>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</si>
  <si>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</si>
  <si>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</si>
  <si>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</si>
  <si>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</si>
  <si>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</si>
  <si>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</si>
  <si>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</si>
  <si>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</si>
  <si>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</si>
  <si>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</si>
  <si>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</si>
  <si>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</si>
  <si>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</si>
  <si>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</si>
  <si>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</si>
  <si>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</si>
  <si>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</si>
  <si>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</si>
  <si>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</si>
  <si>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</si>
  <si>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</si>
  <si>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</si>
  <si>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</si>
  <si>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</si>
  <si>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</si>
  <si>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</si>
  <si>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</si>
  <si>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</si>
  <si>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</si>
  <si>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</si>
  <si>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</si>
  <si>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</si>
  <si>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</si>
  <si>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</si>
  <si>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</si>
  <si>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</si>
  <si>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</si>
  <si>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</si>
  <si>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</si>
  <si>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</si>
  <si>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</si>
  <si>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</si>
  <si>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</si>
  <si>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</si>
  <si>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</si>
  <si>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</si>
  <si>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</si>
  <si>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</si>
  <si>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</si>
  <si>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</si>
  <si>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</si>
  <si>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</si>
  <si>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</si>
  <si>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</si>
  <si>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</si>
  <si>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</si>
  <si>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</si>
  <si>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</si>
  <si>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</si>
  <si>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</si>
  <si>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</si>
  <si>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</si>
  <si>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</si>
  <si>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</si>
  <si>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</si>
  <si>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</si>
  <si>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</si>
  <si>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</si>
  <si>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</si>
  <si>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</si>
  <si>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</si>
  <si>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</si>
  <si>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</si>
  <si>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</si>
  <si>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</si>
  <si>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</si>
  <si>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</si>
  <si>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</si>
  <si>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</si>
  <si>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</si>
  <si>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</si>
  <si>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</si>
  <si>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</si>
  <si>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</si>
  <si>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</si>
  <si>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</si>
  <si>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</si>
  <si>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</si>
  <si>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</si>
  <si>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</si>
  <si>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</si>
  <si>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</si>
  <si>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</si>
  <si>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</si>
  <si>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</si>
  <si>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</si>
  <si>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</si>
  <si>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</si>
  <si>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</si>
  <si>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</si>
  <si>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</si>
  <si>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</si>
  <si>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</si>
  <si>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</si>
  <si>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</si>
  <si>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</si>
  <si>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</si>
  <si>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</si>
  <si>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</si>
  <si>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</si>
  <si>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</si>
  <si>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</si>
  <si>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</si>
  <si>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</si>
  <si>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</si>
  <si>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</si>
  <si>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</si>
  <si>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</si>
  <si>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</si>
  <si>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</si>
  <si>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</si>
  <si>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</si>
  <si>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</si>
  <si>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</si>
  <si>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</si>
  <si>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</si>
  <si>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</si>
  <si>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</si>
  <si>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</si>
  <si>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</si>
  <si>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</si>
  <si>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</si>
  <si>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</si>
  <si>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</si>
  <si>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</si>
  <si>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</si>
  <si>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</si>
  <si>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</si>
  <si>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</si>
  <si>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</si>
  <si>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</si>
  <si>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</si>
  <si>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</si>
  <si>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</si>
  <si>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</si>
  <si>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</si>
  <si>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</si>
  <si>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</si>
  <si>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</si>
  <si>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</si>
  <si>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</si>
  <si>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</si>
  <si>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</si>
  <si>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</si>
  <si>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</si>
  <si>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</si>
  <si>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</si>
  <si>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</si>
  <si>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</si>
  <si>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</si>
  <si>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</si>
  <si>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</si>
  <si>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</si>
  <si>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</si>
  <si>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</si>
  <si>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</si>
  <si>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</si>
  <si>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</si>
  <si>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</si>
  <si>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</si>
  <si>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</si>
  <si>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</si>
  <si>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</si>
  <si>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</si>
  <si>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</si>
  <si>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</si>
  <si>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</si>
  <si>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</si>
  <si>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</si>
  <si>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</si>
  <si>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</si>
  <si>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</si>
  <si>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</si>
  <si>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</si>
  <si>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</si>
  <si>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</si>
  <si>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</si>
  <si>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</si>
  <si>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</si>
  <si>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</si>
  <si>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</si>
  <si>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</si>
  <si>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</si>
  <si>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</si>
  <si>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</si>
  <si>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</si>
  <si>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</si>
  <si>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Heracles</t>
  </si>
  <si>
    <t>Groningen</t>
  </si>
  <si>
    <t>Utrecht</t>
  </si>
  <si>
    <t>Zwolle</t>
  </si>
  <si>
    <t>For Sittard</t>
  </si>
  <si>
    <t>Vitesse</t>
  </si>
  <si>
    <t>Waalwijk</t>
  </si>
  <si>
    <t>Alloa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</si>
  <si>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</si>
  <si>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</si>
  <si>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</si>
  <si>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</si>
  <si>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</si>
  <si>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</si>
  <si>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</si>
  <si>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</si>
  <si>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</si>
  <si>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</si>
  <si>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</si>
  <si>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</si>
  <si>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</si>
  <si>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</si>
  <si>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</si>
  <si>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</si>
  <si>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</si>
  <si>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</si>
  <si>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</si>
  <si>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</si>
  <si>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</si>
  <si>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</si>
  <si>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</si>
  <si>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</si>
  <si>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</si>
  <si>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</si>
  <si>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</si>
  <si>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</si>
  <si>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</si>
  <si>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</si>
  <si>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</si>
  <si>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</si>
  <si>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Feyenoord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</si>
  <si>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</si>
  <si>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</si>
  <si>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</si>
  <si>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</si>
  <si>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</si>
  <si>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</si>
  <si>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</si>
  <si>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</si>
  <si>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</si>
  <si>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</si>
  <si>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</si>
  <si>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</si>
  <si>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</si>
  <si>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</si>
  <si>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</si>
  <si>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</si>
  <si>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</si>
  <si>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</si>
  <si>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</si>
  <si>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</si>
  <si>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</si>
  <si>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</si>
  <si>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</si>
  <si>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</si>
  <si>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</si>
  <si>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</si>
  <si>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</si>
  <si>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</si>
  <si>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</si>
  <si>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</si>
  <si>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</si>
  <si>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</si>
  <si>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</si>
  <si>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</si>
  <si>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</si>
  <si>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</si>
  <si>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</si>
  <si>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</si>
  <si>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</si>
  <si>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</si>
  <si>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</si>
  <si>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</si>
  <si>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</si>
  <si>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</si>
  <si>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</si>
  <si>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</si>
  <si>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</si>
  <si>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</si>
  <si>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</si>
  <si>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</si>
  <si>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</si>
  <si>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</si>
  <si>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</si>
  <si>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</si>
  <si>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</si>
  <si>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</si>
  <si>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</si>
  <si>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</si>
  <si>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</si>
  <si>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</si>
  <si>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</si>
  <si>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</si>
  <si>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</si>
  <si>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</si>
  <si>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</si>
  <si>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</si>
  <si>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</si>
  <si>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</si>
  <si>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</si>
  <si>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</si>
  <si>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</si>
  <si>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</si>
  <si>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</si>
  <si>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</si>
  <si>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</si>
  <si>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13/08/2021</t>
  </si>
  <si>
    <t>14/08/2021</t>
  </si>
  <si>
    <t>15/08/2021</t>
  </si>
  <si>
    <t>16/08/2021</t>
  </si>
  <si>
    <t>Crawley Town</t>
  </si>
  <si>
    <t>Frosinone</t>
  </si>
  <si>
    <t>Parma</t>
  </si>
  <si>
    <t>Raith Rvs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</si>
  <si>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</si>
  <si>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</si>
  <si>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</si>
  <si>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</si>
  <si>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</si>
  <si>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</si>
  <si>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</si>
  <si>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Maidenhead</t>
  </si>
  <si>
    <t>Kings Lynn</t>
  </si>
  <si>
    <t>Southend</t>
  </si>
  <si>
    <t>Solihull</t>
  </si>
  <si>
    <t>Wrexham</t>
  </si>
  <si>
    <t>Stockport</t>
  </si>
  <si>
    <t>Dag and Red</t>
  </si>
  <si>
    <t>Torquay</t>
  </si>
  <si>
    <t>Altrincham</t>
  </si>
  <si>
    <t>Wealdstone</t>
  </si>
  <si>
    <t>Woking</t>
  </si>
  <si>
    <t>Weymouth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</si>
  <si>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</si>
  <si>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</si>
  <si>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</si>
  <si>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</si>
  <si>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</si>
  <si>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</si>
  <si>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</si>
  <si>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</si>
  <si>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</si>
  <si>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</si>
  <si>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</si>
  <si>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</si>
  <si>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</si>
  <si>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</si>
  <si>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</si>
  <si>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</si>
  <si>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</si>
  <si>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</si>
  <si>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</si>
  <si>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</si>
  <si>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</si>
  <si>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</si>
  <si>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Ayr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</si>
  <si>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</si>
  <si>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</si>
  <si>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</si>
  <si>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</si>
  <si>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</si>
  <si>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</si>
  <si>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</si>
  <si>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</si>
  <si>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</si>
  <si>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</si>
  <si>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</si>
  <si>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</si>
  <si>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</si>
  <si>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</si>
  <si>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</si>
  <si>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</si>
  <si>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</si>
  <si>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</si>
  <si>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</si>
  <si>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</si>
  <si>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</si>
  <si>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</si>
  <si>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</si>
  <si>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</si>
  <si>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</si>
  <si>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</si>
  <si>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</si>
  <si>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</si>
  <si>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</si>
  <si>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</si>
  <si>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</si>
  <si>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</si>
  <si>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</si>
  <si>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</si>
  <si>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</si>
  <si>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</si>
  <si>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20/08/2021</t>
  </si>
  <si>
    <t>21/08/2021</t>
  </si>
  <si>
    <t>22/08/2021</t>
  </si>
  <si>
    <t>23/08/2021</t>
  </si>
  <si>
    <t>I2</t>
  </si>
  <si>
    <t>SC1</t>
  </si>
  <si>
    <t>EC</t>
  </si>
  <si>
    <t>I1</t>
  </si>
  <si>
    <t>SC0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</si>
</sst>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1.0658734026705068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1.0558699045953301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1.0609146158095732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1.0533564937435893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1.0480610077274732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1.0427491060172347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1.0344490471441554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1.0404319501157899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1.0543819242504819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1.086976930295475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1.0483548500033659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1.0526045231274919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1.0550312079519462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1.0493967898153296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1.0577874143093966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1.0629813436677837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1.0668028349405521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1.0770969327266371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1.0456526785031968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1.0349578533419834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1.0425703649827001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1.0347781293381613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1.0441161747080836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1.0586849775723732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1.0581003177923753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1.0399586640868308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1.042106143326367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1.0550761118040843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1.0452436950640556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1.0493967898153296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1.0509442098096211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1.043438569981763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1.0359060590701679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1.0334960867783516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1.0422163177662798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1.0597111971376585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1.0570323013866483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1.0611303767406881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1.0543819242504819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1.0575635508862022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1.049459408292031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1.0611497315460385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1.0540333908812936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1.0564966775030487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1.0567609363032806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1.0500631329117833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1.0597968244159457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1.0577874143093966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1.0636569760020114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1.0668028349405521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1.0652016546735219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1.0675140074300833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1.0557800700829107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1.0637069279289246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1.0552914984182968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1.0586391570182949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1.0679524935128775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1.0592698779777294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1.0589099176352577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1.0631376838968771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1.0608952469083379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1.0684787671157105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1.0684787671157105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1.0541841730823214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1.0675140074300833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1.0643284330398253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1.0688734653100223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1.0675140074300833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1.0653550983353486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1.062721007324505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1.0434058512320166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1.0664729418152896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1.0583708135254832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1.0626784802592908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1.0695045288795901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1.0636569760020114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1.064154648311693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1.0636410008450974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1.0675466351235279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1.0656804364016281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1.0628171656645378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1.0692284197375537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1.0611303767406881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1.055162882031925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1.0875967747943902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1.0600668335258359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1.0647027958175614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1.0536616911224432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1.084476802289978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1.0871482590858268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1.0898437867316229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1.0846738705094816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1.0853646358283293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1.0896677687607264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1.084476802289978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1.1006609792203492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1.1020911823252424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1.0434058512320166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1.0359060590701679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1.0450375961866025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1.0407647371379136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1.0602395532056077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1.0588161259487125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1.0689524592883206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1.0513726059103246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1.0475117579190587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1.0525123267481189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1.0662627066031662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1.0661767993513469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1.0602620774953408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1.0678037670587686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1.0493967898153296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1.0342024872400046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1.0503245504598744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1.0532159430726011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1.0597111971376585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1.0342024872400046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1.0356850891989859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1.0461929391857427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1.0326216037183769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1.0417159380917833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1.0453465975749467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1.0419581736699886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1.0356850891989859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1.0362637658896696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1.0581003177923753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1.057702745646198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1.0593568958392465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1.0628364693383345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1.0593065045417684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1.0597111971376585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1.0543967570307606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1.0452436950640556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1.0423741568649127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1.0382856620047121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1.0602395532056077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1.0570899221118917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1.0604868713067181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1.0602519614848172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1.0525123267481189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1.0626784802592908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1.0512018249471584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1.0672505015642557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1.0593065045417684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1.0614473041522947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1.0369265649091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1.0407647371379136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1.0614473041522947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1.0563848669654847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1.0568116952111755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1.0501502456550436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1.0556120689697279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1.0509444270006065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1.0529232824658912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1.0512150176064545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1.0511989710920113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1.0509444270006065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1.048153965543114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1.0543819242504819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1.0500631329117833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1.0505862061664459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1.056895036351561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1.0583691873379317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1.0500631329117833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1.0500631329117833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1.0513726059103246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1.0505862061664459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1.0505862061664459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1.0570323013866483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1.0567919280515341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1.0502857379813271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1.0580097445486314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1.0575751071698982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1.0509354515449301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1.0611303767406881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1.0602539754688272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1.0567687035951574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1.0512018249471584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1.0581003177923753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1.0607092988079927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1.0564966775030487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1.056895036351561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1.0567609363032806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1.0550761118040843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1.0608381246291672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1.0662627066031662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1.0629592441321463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1.0465751168236677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1.047073470420135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1.0460060256260135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1.0518428764688503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1.0625613324205492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1.0543819242504819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1.0449864577049268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1.048418440111401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1.044303665417317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1.0669478732554383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1.0385777255461535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1.0558399741144113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1.0490547245227648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1.0424343751332963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1.0584605946196426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1.0689662376712907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1.0586391570182949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1.0392709482743203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1.0435904275699541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1.0548768230368635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1.0356850891989859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1.0394138550111416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1.0423741568649127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1.047073470420135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1.0524934496338532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1.0533067630678474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1.0548923717759795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1.0518374708906593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1.0401197761406094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1.0429171817048493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1.0451911230503124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1.0645854969787196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1.0428644784088332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1.0485981343437822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1.0593568958392465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1.0522085198267568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1.0588161259487125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1.0587691192107669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1.0597953687722241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1.0558699045953301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1.0587691192107669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1.0580097445486314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1.0567609363032806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1.0543967570307606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1.0667899925853617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1.0586402402731725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1.0666566032202576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1.0586391570182949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1.0627615450863468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1.0621588372033397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1.0722481812595095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1.0629813436677837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1.0541841730823214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1.0684787671157105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1.0586391570182949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1.0552914984182968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1.0666566032202576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1.0629813436677837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1.0548939488018336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1.0633092374354824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1.0668028349405521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1.0637069279289246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1.0586402402731725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1.0589099176352577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1.0675466351235279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1.0688060519478177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1.0667638263666883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1.0656540480886731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1.0792039355386174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1.0849862126105516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1.0710498142971454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1.1042926474325534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1.0713419446858048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1.0710498142971454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1.1043288307866881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1.0779991982647916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1.0767372138762286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1.0349578533419834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1.0440279853919932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1.0684051026326142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1.0652016546735219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1.0695045288795901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1.0655332071550867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1.0652016546735219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1.0675466351235279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1.0643284330398253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1.0423806634244144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1.0369265649091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1.041979455975633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1.0423741568649127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1.0570323013866483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1.056895036351561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1.0611367580726192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1.0795401331825714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1.0503245504598744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1.0509354515449301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1.0509354515449301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1.0675466351235279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1.0511007709925617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1.0597065109096055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1.0769576152392319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1.0758906966555091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1.0723310006406619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1.071200922068871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1.0879444080102529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1.084476802289978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1.0848010912360104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1.1055224024604988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1.0864533625555721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1.1292989135949745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1.1295849979001094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1.0978251298567867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1.0896677687607264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1.0846738705094816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1.0435904275699541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1.0427491060172347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1.0423806634244144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1.0394138550111416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1.0629164179711093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1.0698761144099667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1.0724309196869584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1.0513726059103246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1.0581003177923753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1.0545823209780971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1.0605174007793741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1.0675466351235279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1.0882291958141275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1.0643284330398253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1.0401197761406094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1.0700668399625184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1.0485981343437822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1.0575751071698982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1.0502857379813271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1.0401197761406094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1.0428644784088332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1.0419581736699886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1.0423806634244144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1.0438817895444492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1.0467751664180649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1.038506964435719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1.0401197761406094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1.0349578533419834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1.038506964435719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1.0439811611001015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1.0419581736699886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1.062918263433638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1.0448679076073528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1.0569028949649302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1.0501502456550436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1.0532159430726011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1.0501502456550436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1.0552914984182968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1.0505862061664459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1.0525123267481189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1.0833915601038029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1.077234288643248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1.0597968244159457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1.0556120689697279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1.049459408292031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1.0584574108458336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1.0505862061664459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1.0597968244159457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1.0668028349405521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1.0602395532056077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1.0419581736699886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1.0379105936695237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1.0441161747080836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1.0775768469230818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1.0602395532056077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1.0581225564953149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1.0602391541885894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1.0611497315460385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1.0574312850692822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1.0548923717759795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1.0439719885779606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1.0607092988079927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1.0362637658896696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1.0461929391857427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1.0628364693383345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1.0597953687722241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1.0465282612005402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1.0458823332129663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1.0609541449825806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1.0575751071698982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1.049459408292031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1.0540333908812936</v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1.0368467656547722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19.445027190821321</v>
      </c>
      <c r="I2" s="6">
        <f>IF('Log_working_3-way'!$D2="","",'True_Odds_Calculator_3-way'!O3/'True_Odds_Calculator_3-way'!B3-1)</f>
        <v>8.7025536446317489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3.870647721454179E-2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1.0298034266872385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12.797372098833405</v>
      </c>
      <c r="I3" s="6">
        <f>IF('Log_working_3-way'!$D3="","",'True_Odds_Calculator_3-way'!O4/'True_Odds_Calculator_3-way'!B4-1)</f>
        <v>6.9095547399230686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3.2076466317223939E-2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1.0248789358785255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3.3649252402544825</v>
      </c>
      <c r="I4" s="6">
        <f>IF('Log_working_3-way'!$D4="","",'True_Odds_Calculator_3-way'!O5/'True_Odds_Calculator_3-way'!B5-1)</f>
        <v>4.0672233906885884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2.4002244925507066E-2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1.0353729244360832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37.819776040270149</v>
      </c>
      <c r="I5" s="6">
        <f>IF('Log_working_3-way'!$D5="","",'True_Odds_Calculator_3-way'!O6/'True_Odds_Calculator_3-way'!B6-1)</f>
        <v>4.879158005953216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3.1888566849465949E-2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1.0271235230267659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9.3121343223603592</v>
      </c>
      <c r="I6" s="6">
        <f>IF('Log_working_3-way'!$D6="","",'True_Odds_Calculator_3-way'!O7/'True_Odds_Calculator_3-way'!B7-1)</f>
        <v>6.0994035628059997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2.8903602193504518E-2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1.022802117688435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4.955278319844119</v>
      </c>
      <c r="I7" s="6">
        <f>IF('Log_working_3-way'!$D7="","",'True_Odds_Calculator_3-way'!O8/'True_Odds_Calculator_3-way'!B8-1)</f>
        <v>7.1594317084803336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2.373579933615666E-2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1.0228393839026841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4.2602215166030533</v>
      </c>
      <c r="I8" s="6">
        <f>IF('Log_working_3-way'!$D8="","",'True_Odds_Calculator_3-way'!O9/'True_Odds_Calculator_3-way'!B9-1)</f>
        <v>6.5817537817498284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2.3390606338857811E-2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1.0261176413177744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11.316949475718321</v>
      </c>
      <c r="I9" s="6">
        <f>IF('Log_working_3-way'!$D9="","",'True_Odds_Calculator_3-way'!O10/'True_Odds_Calculator_3-way'!B10-1)</f>
        <v>7.4628453246333937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2.8215627424497347E-2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1.0249711727069706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9.8907308914600218</v>
      </c>
      <c r="I10" s="6">
        <f>IF('Log_working_3-way'!$D10="","",'True_Odds_Calculator_3-way'!O11/'True_Odds_Calculator_3-way'!B11-1)</f>
        <v>8.9382685587014006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2.7071306784699711E-2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1.0472423324940456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19.6128260573864</v>
      </c>
      <c r="I11" s="6">
        <f>IF('Log_working_3-way'!$D11="","",'True_Odds_Calculator_3-way'!O12/'True_Odds_Calculator_3-way'!B12-1)</f>
        <v>6.6900494294186341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4.9507488460976745E-2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1.0201960824430181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12.422833131847682</v>
      </c>
      <c r="I12" s="6">
        <f>IF('Log_working_3-way'!$D12="","",'True_Odds_Calculator_3-way'!O13/'True_Odds_Calculator_3-way'!B13-1)</f>
        <v>9.6582637357088768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2.1946782030829004E-2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1.0258674177030009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17.396681282508936</v>
      </c>
      <c r="I13" s="6">
        <f>IF('Log_working_3-way'!$D13="","",'True_Odds_Calculator_3-way'!O14/'True_Odds_Calculator_3-way'!B14-1)</f>
        <v>9.2587329212843912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2.7554448116285268E-2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1.026200489381113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16.466188794212158</v>
      </c>
      <c r="I14" s="6">
        <f>IF('Log_working_3-way'!$D14="","",'True_Odds_Calculator_3-way'!O15/'True_Odds_Calculator_3-way'!B15-1)</f>
        <v>10.17836082829578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2.7963853796700189E-2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1.0336443483056377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38.886092302220064</v>
      </c>
      <c r="I15" s="6">
        <f>IF('Log_working_3-way'!$D15="","",'True_Odds_Calculator_3-way'!O16/'True_Odds_Calculator_3-way'!B16-1)</f>
        <v>3.9017444376559904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3.0218426359762685E-2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1.0438225268950132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33.847180209350661</v>
      </c>
      <c r="I16" s="6">
        <f>IF('Log_working_3-way'!$D16="","",'True_Odds_Calculator_3-way'!O17/'True_Odds_Calculator_3-way'!B17-1)</f>
        <v>4.3921121372434744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4.1396665218968787E-2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1.0385634621642155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22.804448736231116</v>
      </c>
      <c r="I17" s="6">
        <f>IF('Log_working_3-way'!$D17="","",'True_Odds_Calculator_3-way'!O18/'True_Odds_Calculator_3-way'!B18-1)</f>
        <v>5.2906674694204847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3.9799864803668594E-2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1.0396165748530115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6.8431372549019605</v>
      </c>
      <c r="I18" s="6">
        <f>IF('Log_working_3-way'!$D18="","",'True_Odds_Calculator_3-way'!O19/'True_Odds_Calculator_3-way'!B19-1)</f>
        <v>5.2525010004001595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4.081632653061229E-2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1.0538294705654614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42.664398031972013</v>
      </c>
      <c r="I19" s="6">
        <f>IF('Log_working_3-way'!$D19="","",'True_Odds_Calculator_3-way'!O20/'True_Odds_Calculator_3-way'!B20-1)</f>
        <v>4.2211163338081645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4.5560317505108472E-2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1.0207494075534587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8.5551527052328957</v>
      </c>
      <c r="I20" s="6">
        <f>IF('Log_working_3-way'!$D20="","",'True_Odds_Calculator_3-way'!O21/'True_Odds_Calculator_3-way'!B21-1)</f>
        <v>5.6702181964281486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2.2027099017667862E-2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1.0212184800419046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9.5778908549555073</v>
      </c>
      <c r="I21" s="6">
        <f>IF('Log_working_3-way'!$D21="","",'True_Odds_Calculator_3-way'!O22/'True_Odds_Calculator_3-way'!B22-1)</f>
        <v>7.8157198752948265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2.2948456122927841E-2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1.0225320693881983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26.080697505360366</v>
      </c>
      <c r="I22" s="6">
        <f>IF('Log_working_3-way'!$D22="","",'True_Odds_Calculator_3-way'!O23/'True_Odds_Calculator_3-way'!B23-1)</f>
        <v>5.3296828075514187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2.2899466287662484E-2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1.0197743836214417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11.224348550237989</v>
      </c>
      <c r="I23" s="6">
        <f>IF('Log_working_3-way'!$D23="","",'True_Odds_Calculator_3-way'!O24/'True_Odds_Calculator_3-way'!B24-1)</f>
        <v>7.2733559613305356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2.1413055444006401E-2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1.026952198583797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37.605429434164549</v>
      </c>
      <c r="I24" s="6">
        <f>IF('Log_working_3-way'!$D24="","",'True_Odds_Calculator_3-way'!O25/'True_Odds_Calculator_3-way'!B25-1)</f>
        <v>4.0184021139603052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2.4607106143494262E-2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1.0329796622663916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45.287046719623817</v>
      </c>
      <c r="I25" s="6">
        <f>IF('Log_working_3-way'!$D25="","",'True_Odds_Calculator_3-way'!O26/'True_Odds_Calculator_3-way'!B26-1)</f>
        <v>2.544319814113726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2.755369059969337E-2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1.0321760168271861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21.362586624009786</v>
      </c>
      <c r="I26" s="6">
        <f>IF('Log_working_3-way'!$D26="","",'True_Odds_Calculator_3-way'!O27/'True_Odds_Calculator_3-way'!B27-1)</f>
        <v>6.029118850496288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3.3597128725141978E-2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1.0295743301702911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14.140717782266719</v>
      </c>
      <c r="I27" s="6">
        <f>IF('Log_working_3-way'!$D27="","",'True_Odds_Calculator_3-way'!O28/'True_Odds_Calculator_3-way'!B28-1)</f>
        <v>7.3835830841272525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3.1840317479528535E-2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1.0304594796518725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7.7890316465402627</v>
      </c>
      <c r="I28" s="6">
        <f>IF('Log_working_3-way'!$D28="","",'True_Odds_Calculator_3-way'!O29/'True_Odds_Calculator_3-way'!B29-1)</f>
        <v>6.5167187111230813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3.2245039093339978E-2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1.0303611453744839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10.593343707171162</v>
      </c>
      <c r="I29" s="6">
        <f>IF('Log_working_3-way'!$D29="","",'True_Odds_Calculator_3-way'!O30/'True_Odds_Calculator_3-way'!B30-1)</f>
        <v>7.8378862895249455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3.2750949486436864E-2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1.0307190337170971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38.986587554377948</v>
      </c>
      <c r="I30" s="6">
        <f>IF('Log_working_3-way'!$D30="","",'True_Odds_Calculator_3-way'!O31/'True_Odds_Calculator_3-way'!B31-1)</f>
        <v>3.6594122774030113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2.762925666895244E-2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1.0203010832619901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7.9855090423052797</v>
      </c>
      <c r="I31" s="6">
        <f>IF('Log_working_3-way'!$D31="","",'True_Odds_Calculator_3-way'!O32/'True_Odds_Calculator_3-way'!B32-1)</f>
        <v>9.0522059367505445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2.194949804511559E-2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1.049814538328105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60.011380969142323</v>
      </c>
      <c r="I32" s="6">
        <f>IF('Log_working_3-way'!$D32="","",'True_Odds_Calculator_3-way'!O33/'True_Odds_Calculator_3-way'!B33-1)</f>
        <v>1.4876127040857767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3.2400139542996698E-2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1.021548056013617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23.211610671594183</v>
      </c>
      <c r="I33" s="6">
        <f>IF('Log_working_3-way'!$D33="","",'True_Odds_Calculator_3-way'!O34/'True_Odds_Calculator_3-way'!B34-1)</f>
        <v>6.718195956500729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2.2313753239830092E-2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1.0256188191418747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31.606943478220451</v>
      </c>
      <c r="I34" s="6">
        <f>IF('Log_working_3-way'!$D34="","",'True_Odds_Calculator_3-way'!O35/'True_Odds_Calculator_3-way'!B35-1)</f>
        <v>5.7939739444842342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2.470228131493335E-2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1.0198537887265355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8.6812967369730334</v>
      </c>
      <c r="I35" s="6">
        <f>IF('Log_working_3-way'!$D35="","",'True_Odds_Calculator_3-way'!O36/'True_Odds_Calculator_3-way'!B36-1)</f>
        <v>7.9357659315784002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2.1438512025550693E-2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1.0336806499670153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0.39831622696186897</v>
      </c>
      <c r="I36" s="6">
        <f>IF('Log_working_3-way'!$D36="","",'True_Odds_Calculator_3-way'!O37/'True_Odds_Calculator_3-way'!B37-1)</f>
        <v>1.8391158643184227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2.5703060852797499E-2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1.0323486379932238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18.442233377278207</v>
      </c>
      <c r="I37" s="6">
        <f>IF('Log_working_3-way'!$D37="","",'True_Odds_Calculator_3-way'!O38/'True_Odds_Calculator_3-way'!B38-1)</f>
        <v>7.6152178535858148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3.4294277799190143E-2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1.0315448824506803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21.378555906236063</v>
      </c>
      <c r="I38" s="6">
        <f>IF('Log_working_3-way'!$D38="","",'True_Odds_Calculator_3-way'!O39/'True_Odds_Calculator_3-way'!B39-1)</f>
        <v>7.9447237435666445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3.2859556366762854E-2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1.0301924397782514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10.921696132222447</v>
      </c>
      <c r="I39" s="6">
        <f>IF('Log_working_3-way'!$D39="","",'True_Odds_Calculator_3-way'!O40/'True_Odds_Calculator_3-way'!B40-1)</f>
        <v>9.2076632688877584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3.2695374800638E-2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1.0296590836246107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8.7663995385440181</v>
      </c>
      <c r="I40" s="6">
        <f>IF('Log_working_3-way'!$D40="","",'True_Odds_Calculator_3-way'!O41/'True_Odds_Calculator_3-way'!B41-1)</f>
        <v>8.2886061805636988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3.1916140275273452E-2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1.0352603928884994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3.5638397389746634</v>
      </c>
      <c r="I41" s="6">
        <f>IF('Log_working_3-way'!$D41="","",'True_Odds_Calculator_3-way'!O42/'True_Odds_Calculator_3-way'!B42-1)</f>
        <v>7.06666183941193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3.5509174488817852E-2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1.0303735399885354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11.438488244497989</v>
      </c>
      <c r="I42" s="6">
        <f>IF('Log_working_3-way'!$D42="","",'True_Odds_Calculator_3-way'!O43/'True_Odds_Calculator_3-way'!B43-1)</f>
        <v>8.1104705054760089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3.2818464149298565E-2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1.0357014293954931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28.487466602021605</v>
      </c>
      <c r="I43" s="6">
        <f>IF('Log_working_3-way'!$D43="","",'True_Odds_Calculator_3-way'!O44/'True_Odds_Calculator_3-way'!B44-1)</f>
        <v>6.9769362973050422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3.5155009684384453E-2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1.0306554125648208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14.488675147378217</v>
      </c>
      <c r="I44" s="6">
        <f>IF('Log_working_3-way'!$D44="","",'True_Odds_Calculator_3-way'!O45/'True_Odds_Calculator_3-way'!B45-1)</f>
        <v>8.4535370772572112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3.3012820512820618E-2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1.0321346019274009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6.7609442715258439</v>
      </c>
      <c r="I45" s="6">
        <f>IF('Log_working_3-way'!$D45="","",'True_Odds_Calculator_3-way'!O46/'True_Odds_Calculator_3-way'!B46-1)</f>
        <v>7.7211851917734293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3.4036869730920571E-2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1.0318556397372696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18.987777559626277</v>
      </c>
      <c r="I46" s="6">
        <f>IF('Log_working_3-way'!$D46="","",'True_Odds_Calculator_3-way'!O47/'True_Odds_Calculator_3-way'!B47-1)</f>
        <v>7.4679145853253743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3.3689561691304881E-2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1.0385129826436306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34.023379673580465</v>
      </c>
      <c r="I47" s="6">
        <f>IF('Log_working_3-way'!$D47="","",'True_Odds_Calculator_3-way'!O48/'True_Odds_Calculator_3-way'!B48-1)</f>
        <v>5.3778606425095195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3.6157492524258705E-2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1.0301166017613921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9.0140622019633625</v>
      </c>
      <c r="I48" s="6">
        <f>IF('Log_working_3-way'!$D48="","",'True_Odds_Calculator_3-way'!O49/'True_Odds_Calculator_3-way'!B49-1)</f>
        <v>8.4586924827743974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3.2449782862120635E-2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1.0373791465723601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21.90579119104186</v>
      </c>
      <c r="I49" s="6">
        <f>IF('Log_working_3-way'!$D49="","",'True_Odds_Calculator_3-way'!O50/'True_Odds_Calculator_3-way'!B50-1)</f>
        <v>6.1469524222730456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3.8835974114904248E-2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1.0353219713052071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11.646046622466626</v>
      </c>
      <c r="I50" s="6">
        <f>IF('Log_working_3-way'!$D50="","",'True_Odds_Calculator_3-way'!O51/'True_Odds_Calculator_3-way'!B51-1)</f>
        <v>8.0643724595677053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3.8070996874279395E-2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1.0360074711414546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10.138045344700259</v>
      </c>
      <c r="I51" s="6">
        <f>IF('Log_working_3-way'!$D51="","",'True_Odds_Calculator_3-way'!O52/'True_Odds_Calculator_3-way'!B52-1)</f>
        <v>7.9486177072288768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3.8714890603831265E-2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1.0353581809752623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10.068971171117401</v>
      </c>
      <c r="I52" s="6">
        <f>IF('Log_working_3-way'!$D52="","",'True_Odds_Calculator_3-way'!O53/'True_Odds_Calculator_3-way'!B53-1)</f>
        <v>8.7080092332223931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3.8122757620752123E-2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1.0383294185191372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19.412871109747648</v>
      </c>
      <c r="I53" s="6">
        <f>IF('Log_working_3-way'!$D53="","",'True_Odds_Calculator_3-way'!O54/'True_Odds_Calculator_3-way'!B54-1)</f>
        <v>7.6164947442262783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4.0342735510275229E-2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1.0355295592142606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7.5867669963153741</v>
      </c>
      <c r="I54" s="6">
        <f>IF('Log_working_3-way'!$D54="","",'True_Odds_Calculator_3-way'!O55/'True_Odds_Calculator_3-way'!B55-1)</f>
        <v>7.485149346753893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3.7721243837272267E-2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1.0352921144066394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9.8505574186512437</v>
      </c>
      <c r="I55" s="6">
        <f>IF('Log_working_3-way'!$D55="","",'True_Odds_Calculator_3-way'!O56/'True_Odds_Calculator_3-way'!B56-1)</f>
        <v>7.2382006515329937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3.7804196191141726E-2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1.0352688038212228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14.539838186290519</v>
      </c>
      <c r="I56" s="6">
        <f>IF('Log_working_3-way'!$D56="","",'True_Odds_Calculator_3-way'!O57/'True_Odds_Calculator_3-way'!B57-1)</f>
        <v>9.2227663676877061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3.7898330936792624E-2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1.0351733521032096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11.835138380774028</v>
      </c>
      <c r="I57" s="6">
        <f>IF('Log_working_3-way'!$D57="","",'True_Odds_Calculator_3-way'!O58/'True_Odds_Calculator_3-way'!B58-1)</f>
        <v>7.0028141507278594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3.7763326305365386E-2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1.0412959861392226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26.457195790454367</v>
      </c>
      <c r="I58" s="6">
        <f>IF('Log_working_3-way'!$D58="","",'True_Odds_Calculator_3-way'!O59/'True_Odds_Calculator_3-way'!B59-1)</f>
        <v>6.2466389898291164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4.1503194498963447E-2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1.0443469061571413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32.597150837768005</v>
      </c>
      <c r="I59" s="6">
        <f>IF('Log_working_3-way'!$D59="","",'True_Odds_Calculator_3-way'!O60/'True_Odds_Calculator_3-way'!B60-1)</f>
        <v>5.6803226451882942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4.2135383254528813E-2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1.0363191263538711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12.009416618727839</v>
      </c>
      <c r="I60" s="6">
        <f>IF('Log_working_3-way'!$D60="","",'True_Odds_Calculator_3-way'!O61/'True_Odds_Calculator_3-way'!B61-1)</f>
        <v>6.9934944989158643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3.8973259315982389E-2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1.0351755698638827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14.541554570718796</v>
      </c>
      <c r="I61" s="6">
        <f>IF('Log_working_3-way'!$D61="","",'True_Odds_Calculator_3-way'!O62/'True_Odds_Calculator_3-way'!B62-1)</f>
        <v>7.902282175322993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3.7783707105228714E-2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1.0430124842944253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28.949326104725646</v>
      </c>
      <c r="I62" s="6">
        <f>IF('Log_working_3-way'!$D62="","",'True_Odds_Calculator_3-way'!O63/'True_Odds_Calculator_3-way'!B63-1)</f>
        <v>6.9238204990876788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4.209397108872448E-2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1.0370704911048003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17.186625038603374</v>
      </c>
      <c r="I63" s="6">
        <f>IF('Log_working_3-way'!$D63="","",'True_Odds_Calculator_3-way'!O64/'True_Odds_Calculator_3-way'!B64-1)</f>
        <v>6.9900378255954143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3.9422742938529654E-2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1.0352157665277315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12.824075198967106</v>
      </c>
      <c r="I64" s="6">
        <f>IF('Log_working_3-way'!$D64="","",'True_Odds_Calculator_3-way'!O65/'True_Odds_Calculator_3-way'!B65-1)</f>
        <v>7.6367631061279688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3.7901306608496554E-2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1.0361700242452661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16.889897138196083</v>
      </c>
      <c r="I65" s="6">
        <f>IF('Log_working_3-way'!$D65="","",'True_Odds_Calculator_3-way'!O66/'True_Odds_Calculator_3-way'!B66-1)</f>
        <v>7.0432508901589248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3.8523161378700932E-2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1.0395712588583783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23.515145926592414</v>
      </c>
      <c r="I66" s="6">
        <f>IF('Log_working_3-way'!$D66="","",'True_Odds_Calculator_3-way'!O67/'True_Odds_Calculator_3-way'!B67-1)</f>
        <v>7.8791842361593947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4.048335431314154E-2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1.036034759931806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14.909618935335214</v>
      </c>
      <c r="I67" s="6">
        <f>IF('Log_working_3-way'!$D67="","",'True_Odds_Calculator_3-way'!O68/'True_Odds_Calculator_3-way'!B68-1)</f>
        <v>7.7876753542843318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3.8651871966357998E-2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1.0404730044412014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24.517484354243173</v>
      </c>
      <c r="I68" s="6">
        <f>IF('Log_working_3-way'!$D68="","",'True_Odds_Calculator_3-way'!O69/'True_Odds_Calculator_3-way'!B69-1)</f>
        <v>6.6636346608277952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4.1258795665077841E-2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1.0408692177673688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26.766512337126919</v>
      </c>
      <c r="I69" s="6">
        <f>IF('Log_working_3-way'!$D69="","",'True_Odds_Calculator_3-way'!O70/'True_Odds_Calculator_3-way'!B70-1)</f>
        <v>6.0168755355386621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4.1004911972653879E-2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1.0363450335077189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10.848302095562445</v>
      </c>
      <c r="I70" s="6">
        <f>IF('Log_working_3-way'!$D70="","",'True_Odds_Calculator_3-way'!O71/'True_Odds_Calculator_3-way'!B71-1)</f>
        <v>7.7839499248095532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3.9092382708219908E-2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1.0352534612726878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11.028801840982199</v>
      </c>
      <c r="I71" s="6">
        <f>IF('Log_working_3-way'!$D71="","",'True_Odds_Calculator_3-way'!O72/'True_Odds_Calculator_3-way'!B72-1)</f>
        <v>8.3494309123787946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3.8017698568351577E-2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1.0233128906012039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27.552836197782163</v>
      </c>
      <c r="I72" s="6">
        <f>IF('Log_working_3-way'!$D72="","",'True_Odds_Calculator_3-way'!O73/'True_Odds_Calculator_3-way'!B73-1)</f>
        <v>6.4985675284036715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2.3310167662276005E-2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1.0481973589704965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65.420343590120396</v>
      </c>
      <c r="I73" s="6">
        <f>IF('Log_working_3-way'!$D73="","",'True_Odds_Calculator_3-way'!O74/'True_Odds_Calculator_3-way'!B74-1)</f>
        <v>0.62326691522102817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2.8319666004655408E-2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1.0522964497465983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39.879217434941701</v>
      </c>
      <c r="I74" s="6">
        <f>IF('Log_working_3-way'!$D74="","",'True_Odds_Calculator_3-way'!O75/'True_Odds_Calculator_3-way'!B75-1)</f>
        <v>5.8780886870066649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4.4995848255942494E-2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1.0361196186953583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8.2890171643260295</v>
      </c>
      <c r="I75" s="6">
        <f>IF('Log_working_3-way'!$D75="","",'True_Odds_Calculator_3-way'!O76/'True_Odds_Calculator_3-way'!B76-1)</f>
        <v>6.7291564466930973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3.8289569635794551E-2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1.0414300684102173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24.499954485521403</v>
      </c>
      <c r="I76" s="6">
        <f>IF('Log_working_3-way'!$D76="","",'True_Odds_Calculator_3-way'!O77/'True_Odds_Calculator_3-way'!B77-1)</f>
        <v>8.0860713563747524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4.1974605962063372E-2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1.037124907776946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18.348504105604437</v>
      </c>
      <c r="I77" s="6">
        <f>IF('Log_working_3-way'!$D77="","",'True_Odds_Calculator_3-way'!O78/'True_Odds_Calculator_3-way'!B78-1)</f>
        <v>7.5227267632830479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3.9304672857399581E-2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1.0403266488782776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24.790318945212309</v>
      </c>
      <c r="I78" s="6">
        <f>IF('Log_working_3-way'!$D78="","",'True_Odds_Calculator_3-way'!O79/'True_Odds_Calculator_3-way'!B79-1)</f>
        <v>7.2133270954328967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4.0947122388399038E-2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1.0362991014099141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14.776294271661</v>
      </c>
      <c r="I79" s="6">
        <f>IF('Log_working_3-way'!$D79="","",'True_Odds_Calculator_3-way'!O80/'True_Odds_Calculator_3-way'!B80-1)</f>
        <v>8.3409025263707264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3.8965424507210855E-2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1.0354470373235438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9.7734006980945871</v>
      </c>
      <c r="I80" s="6">
        <f>IF('Log_working_3-way'!$D80="","",'True_Odds_Calculator_3-way'!O81/'True_Odds_Calculator_3-way'!B81-1)</f>
        <v>9.3536984231158762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3.825686261819361E-2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1.0348729523420328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9.3603144975727748</v>
      </c>
      <c r="I81" s="6">
        <f>IF('Log_working_3-way'!$D81="","",'True_Odds_Calculator_3-way'!O82/'True_Odds_Calculator_3-way'!B82-1)</f>
        <v>9.0938223954159181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3.7593834028658346E-2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1.0465206113865946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33.360871145283184</v>
      </c>
      <c r="I82" s="6">
        <f>IF('Log_working_3-way'!$D82="","",'True_Odds_Calculator_3-way'!O83/'True_Odds_Calculator_3-way'!B83-1)</f>
        <v>6.3942155507006371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4.3525081167659074E-2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1.0433197280620767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1.2899295732030476</v>
      </c>
      <c r="I83" s="6">
        <f>IF('Log_working_3-way'!$D83="","",'True_Odds_Calculator_3-way'!O84/'True_Odds_Calculator_3-way'!B84-1)</f>
        <v>2.9523702493185291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3.6784463571770676E-2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1.0409875275898317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1.3799285858728556</v>
      </c>
      <c r="I84" s="6">
        <f>IF('Log_working_3-way'!$D84="","",'True_Odds_Calculator_3-way'!O85/'True_Odds_Calculator_3-way'!B85-1)</f>
        <v>3.3346974754068643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3.5516944717913113E-2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1.0303255355883654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11.35258276909734</v>
      </c>
      <c r="I85" s="6">
        <f>IF('Log_working_3-way'!$D85="","",'True_Odds_Calculator_3-way'!O86/'True_Odds_Calculator_3-way'!B86-1)</f>
        <v>6.7718502603923607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3.2585838868125272E-2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1.1078085656277405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80.008002528436094</v>
      </c>
      <c r="I86" s="6">
        <f>IF('Log_working_3-way'!$D86="","",'True_Odds_Calculator_3-way'!O87/'True_Odds_Calculator_3-way'!B87-1)</f>
        <v>-0.24491988093875083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3.9008452246562131E-2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1.0305784698851752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16.094093849134634</v>
      </c>
      <c r="I87" s="6">
        <f>IF('Log_working_3-way'!$D87="","",'True_Odds_Calculator_3-way'!O88/'True_Odds_Calculator_3-way'!B88-1)</f>
        <v>7.9455737843366379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3.2761410316687778E-2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1.0815628059249354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69.074598557126095</v>
      </c>
      <c r="I88" s="6">
        <f>IF('Log_working_3-way'!$D88="","",'True_Odds_Calculator_3-way'!O89/'True_Odds_Calculator_3-way'!B89-1)</f>
        <v>0.7470121523937252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4.247982302865938E-2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1.0317028552693515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6.5067045868885964</v>
      </c>
      <c r="I89" s="6">
        <f>IF('Log_working_3-way'!$D89="","",'True_Odds_Calculator_3-way'!O90/'True_Odds_Calculator_3-way'!B90-1)</f>
        <v>8.2161217217534386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3.3622078770639607E-2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1.062053655688949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5.9476087707614553</v>
      </c>
      <c r="I90" s="6">
        <f>IF('Log_working_3-way'!$D90="","",'True_Odds_Calculator_3-way'!O91/'True_Odds_Calculator_3-way'!B91-1)</f>
        <v>5.8727024848181104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6.2842734038386361E-2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1.0624898076343179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5.7929612888006137</v>
      </c>
      <c r="I91" s="6">
        <f>IF('Log_working_3-way'!$D91="","",'True_Odds_Calculator_3-way'!O92/'True_Odds_Calculator_3-way'!B92-1)</f>
        <v>6.7622304382133072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6.3787739338125204E-2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1.0773119807098532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36.918590182289471</v>
      </c>
      <c r="I92" s="6">
        <f>IF('Log_working_3-way'!$D92="","",'True_Odds_Calculator_3-way'!O93/'True_Odds_Calculator_3-way'!B93-1)</f>
        <v>4.479631875682295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6.9913120421051023E-2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1.0607602152454334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21.837578476055359</v>
      </c>
      <c r="I93" s="6">
        <f>IF('Log_working_3-way'!$D93="","",'True_Odds_Calculator_3-way'!O94/'True_Odds_Calculator_3-way'!B94-1)</f>
        <v>7.2867135522877291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6.2570786198781203E-2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1.0740533257721803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35.642474962954118</v>
      </c>
      <c r="I94" s="6">
        <f>IF('Log_working_3-way'!$D94="","",'True_Odds_Calculator_3-way'!O95/'True_Odds_Calculator_3-way'!B95-1)</f>
        <v>7.4087575661696885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6.604425709487538E-2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1.0575983374907219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8.4464660927614705</v>
      </c>
      <c r="I95" s="6">
        <f>IF('Log_working_3-way'!$D95="","",'True_Odds_Calculator_3-way'!O96/'True_Odds_Calculator_3-way'!B96-1)</f>
        <v>6.3190487205933348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6.0123507305725132E-2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1.0573585749148069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11.553190769865287</v>
      </c>
      <c r="I96" s="6">
        <f>IF('Log_working_3-way'!$D96="","",'True_Odds_Calculator_3-way'!O97/'True_Odds_Calculator_3-way'!B97-1)</f>
        <v>7.7068980352953744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6.1071734175888182E-2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1.0611615536761485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22.763398093324721</v>
      </c>
      <c r="I97" s="6">
        <f>IF('Log_working_3-way'!$D97="","",'True_Odds_Calculator_3-way'!O98/'True_Odds_Calculator_3-way'!B98-1)</f>
        <v>5.8740272307797827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6.2637905548108552E-2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1.0654884278927343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5.7551426620536379</v>
      </c>
      <c r="I98" s="6">
        <f>IF('Log_working_3-way'!$D98="","",'True_Odds_Calculator_3-way'!O99/'True_Odds_Calculator_3-way'!B99-1)</f>
        <v>4.0127540465246518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6.4015148374827913E-2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1.0191766401136135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10.976089549436145</v>
      </c>
      <c r="I99" s="6">
        <f>IF('Log_working_3-way'!$D99="","",'True_Odds_Calculator_3-way'!O100/'True_Odds_Calculator_3-way'!B100-1)</f>
        <v>8.1054080605450523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2.0828764731203764E-2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1.0206033605947158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6.9420582864101492</v>
      </c>
      <c r="I100" s="6">
        <f>IF('Log_working_3-way'!$D100="","",'True_Odds_Calculator_3-way'!O101/'True_Odds_Calculator_3-way'!B101-1)</f>
        <v>7.7188195406016202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2.2004238814922195E-2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1.0293420573657077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0.74390417725997704</v>
      </c>
      <c r="I101" s="6">
        <f>IF('Log_working_3-way'!$D101="","",'True_Odds_Calculator_3-way'!O102/'True_Odds_Calculator_3-way'!B102-1)</f>
        <v>3.5319994927619014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2.4882756627178537E-2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1.0210696733868596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16.859328761332517</v>
      </c>
      <c r="I102" s="6">
        <f>IF('Log_working_3-way'!$D102="","",'True_Odds_Calculator_3-way'!O103/'True_Odds_Calculator_3-way'!B103-1)</f>
        <v>7.7137928773047282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2.2593795081504942E-2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1.0334356564827447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4.2997424566702644</v>
      </c>
      <c r="I103" s="6">
        <f>IF('Log_working_3-way'!$D103="","",'True_Odds_Calculator_3-way'!O104/'True_Odds_Calculator_3-way'!B104-1)</f>
        <v>9.881229926379806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3.4878786339151091E-2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1.0386992499953003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31.602169258906713</v>
      </c>
      <c r="I104" s="6">
        <f>IF('Log_working_3-way'!$D104="","",'True_Odds_Calculator_3-way'!O105/'True_Odds_Calculator_3-way'!B105-1)</f>
        <v>7.0102199615933696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3.6803867145113855E-2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1.0301848137256622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13.108862256572545</v>
      </c>
      <c r="I105" s="6">
        <f>IF('Log_working_3-way'!$D105="","",'True_Odds_Calculator_3-way'!O106/'True_Odds_Calculator_3-way'!B106-1)</f>
        <v>11.265406222567673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3.2536526171436542E-2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1.0329759387931658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20.711780705150186</v>
      </c>
      <c r="I106" s="6">
        <f>IF('Log_working_3-way'!$D106="","",'True_Odds_Calculator_3-way'!O107/'True_Odds_Calculator_3-way'!B107-1)</f>
        <v>7.511391213922737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3.4521797077673222E-2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1.0259733559474751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12.147451802308558</v>
      </c>
      <c r="I107" s="6">
        <f>IF('Log_working_3-way'!$D107="","",'True_Odds_Calculator_3-way'!O108/'True_Odds_Calculator_3-way'!B108-1)</f>
        <v>7.4143691534774785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2.8065072182719142E-2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1.0319261516208869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20.528693339200473</v>
      </c>
      <c r="I108" s="6">
        <f>IF('Log_working_3-way'!$D108="","",'True_Odds_Calculator_3-way'!O109/'True_Odds_Calculator_3-way'!B109-1)</f>
        <v>6.67772738295597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3.3500298870544842E-2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1.0373333630516237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6.306790847781401</v>
      </c>
      <c r="I109" s="6">
        <f>IF('Log_working_3-way'!$D109="","",'True_Odds_Calculator_3-way'!O110/'True_Odds_Calculator_3-way'!B110-1)</f>
        <v>5.9202576258099127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3.8628113359715277E-2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1.0413390974613457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28.000143800078305</v>
      </c>
      <c r="I110" s="6">
        <f>IF('Log_working_3-way'!$D110="","",'True_Odds_Calculator_3-way'!O111/'True_Odds_Calculator_3-way'!B111-1)</f>
        <v>6.1710170745154667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4.1015204520108206E-2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1.0389364776292864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5.0401777231284264</v>
      </c>
      <c r="I111" s="6">
        <f>IF('Log_working_3-way'!$D111="","",'True_Odds_Calculator_3-way'!O112/'True_Odds_Calculator_3-way'!B112-1)</f>
        <v>6.6302506145587676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3.9930920459080088E-2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1.0534951939980282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1.5858459194032437</v>
      </c>
      <c r="I112" s="6">
        <f>IF('Log_working_3-way'!$D112="","",'True_Odds_Calculator_3-way'!O113/'True_Odds_Calculator_3-way'!B113-1)</f>
        <v>3.2366499543502751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4.6140939597315356E-2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1.0319513603134549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0.49077001733597458</v>
      </c>
      <c r="I113" s="6">
        <f>IF('Log_working_3-way'!$D113="","",'True_Odds_Calculator_3-way'!O114/'True_Odds_Calculator_3-way'!B114-1)</f>
        <v>2.0456137912699184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2.4925520703070303E-2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1.0204657244952871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13.252134729112212</v>
      </c>
      <c r="I114" s="6">
        <f>IF('Log_working_3-way'!$D114="","",'True_Odds_Calculator_3-way'!O115/'True_Odds_Calculator_3-way'!B115-1)</f>
        <v>7.4134427494188948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2.2156743500008513E-2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1.031085667197827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10.913861561904927</v>
      </c>
      <c r="I115" s="6">
        <f>IF('Log_working_3-way'!$D115="","",'True_Odds_Calculator_3-way'!O116/'True_Odds_Calculator_3-way'!B116-1)</f>
        <v>6.8101062545658575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3.3374476575357415E-2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1.0324191765635726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22.949243091201463</v>
      </c>
      <c r="I116" s="6">
        <f>IF('Log_working_3-way'!$D116="","",'True_Odds_Calculator_3-way'!O117/'True_Odds_Calculator_3-way'!B117-1)</f>
        <v>6.6345582165101478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3.3513355031766334E-2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1.0338935098025901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25.22308423052565</v>
      </c>
      <c r="I117" s="6">
        <f>IF('Log_working_3-way'!$D117="","",'True_Odds_Calculator_3-way'!O118/'True_Odds_Calculator_3-way'!B118-1)</f>
        <v>6.4590106255717394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3.4460167714884804E-2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1.0197219058547657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8.5042170284443763</v>
      </c>
      <c r="I118" s="6">
        <f>IF('Log_working_3-way'!$D118="","",'True_Odds_Calculator_3-way'!O119/'True_Odds_Calculator_3-way'!B119-1)</f>
        <v>6.5986687473556005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2.1112494542825821E-2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1.0244831063808906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2.1616079489127338</v>
      </c>
      <c r="I119" s="6">
        <f>IF('Log_working_3-way'!$D119="","",'True_Odds_Calculator_3-way'!O120/'True_Odds_Calculator_3-way'!B120-1)</f>
        <v>4.8426649463781715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2.3157287823607042E-2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1.0224461859157119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4.096906547462754</v>
      </c>
      <c r="I120" s="6">
        <f>IF('Log_working_3-way'!$D120="","",'True_Odds_Calculator_3-way'!O121/'True_Odds_Calculator_3-way'!B121-1)</f>
        <v>5.7360443899631735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2.2692587501176309E-2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1.0215926762719008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8.9120466175472277</v>
      </c>
      <c r="I121" s="6">
        <f>IF('Log_working_3-way'!$D121="","",'True_Odds_Calculator_3-way'!O122/'True_Odds_Calculator_3-way'!B122-1)</f>
        <v>7.3068121981800669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2.3239667579858736E-2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1.0212463100511886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21.394469724395449</v>
      </c>
      <c r="I122" s="6">
        <f>IF('Log_working_3-way'!$D122="","",'True_Odds_Calculator_3-way'!O123/'True_Odds_Calculator_3-way'!B123-1)</f>
        <v>6.590046880698611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2.2272420944877691E-2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1.0196323160579177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16.583865479862489</v>
      </c>
      <c r="I123" s="6">
        <f>IF('Log_working_3-way'!$D123="","",'True_Odds_Calculator_3-way'!O124/'True_Odds_Calculator_3-way'!B124-1)</f>
        <v>8.1588902146884479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2.1084400617211951E-2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1.0208330576370475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11.930555317497436</v>
      </c>
      <c r="I124" s="6">
        <f>IF('Log_working_3-way'!$D124="","",'True_Odds_Calculator_3-way'!O125/'True_Odds_Calculator_3-way'!B125-1)</f>
        <v>8.4312839578502299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2.2627425596672746E-2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1.0209725360140502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21.187262397933342</v>
      </c>
      <c r="I125" s="6">
        <f>IF('Log_working_3-way'!$D125="","",'True_Odds_Calculator_3-way'!O126/'True_Odds_Calculator_3-way'!B126-1)</f>
        <v>6.5080629503215937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2.2015990740858804E-2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1.0284516021284449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39.593474542795271</v>
      </c>
      <c r="I126" s="6">
        <f>IF('Log_working_3-way'!$D126="","",'True_Odds_Calculator_3-way'!O127/'True_Odds_Calculator_3-way'!B127-1)</f>
        <v>3.8809524390325585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2.5369459546724871E-2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1.0302839820540384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14.621700335865636</v>
      </c>
      <c r="I127" s="6">
        <f>IF('Log_working_3-way'!$D127="","",'True_Odds_Calculator_3-way'!O128/'True_Odds_Calculator_3-way'!B128-1)</f>
        <v>6.3911132331431073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3.2459448703477278E-2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1.043082182906742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37.548015828622219</v>
      </c>
      <c r="I128" s="6">
        <f>IF('Log_working_3-way'!$D128="","",'True_Odds_Calculator_3-way'!O129/'True_Odds_Calculator_3-way'!B129-1)</f>
        <v>4.0855471906234655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3.9163292909837333E-2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1.034025576391719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5.384598125931265</v>
      </c>
      <c r="I129" s="6">
        <f>IF('Log_working_3-way'!$D129="","",'True_Odds_Calculator_3-way'!O130/'True_Odds_Calculator_3-way'!B130-1)</f>
        <v>6.3319504057406899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3.5064065218342044E-2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1.0351195881964566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4.3763816433341791</v>
      </c>
      <c r="I130" s="6">
        <f>IF('Log_working_3-way'!$D130="","",'True_Odds_Calculator_3-way'!O131/'True_Odds_Calculator_3-way'!B131-1)</f>
        <v>4.4274633673549868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3.4613634057312215E-2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1.0305866807184236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14.614684716542509</v>
      </c>
      <c r="I131" s="6">
        <f>IF('Log_working_3-way'!$D131="","",'True_Odds_Calculator_3-way'!O132/'True_Odds_Calculator_3-way'!B132-1)</f>
        <v>9.1394630042663163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3.2923328864374657E-2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1.0477872608408485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0.26231401906785701</v>
      </c>
      <c r="I132" s="6">
        <f>IF('Log_working_3-way'!$D132="","",'True_Odds_Calculator_3-way'!O133/'True_Odds_Calculator_3-way'!B133-1)</f>
        <v>2.7810072880285399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3.7073959112158494E-2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1.029877963481606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14.752461155570753</v>
      </c>
      <c r="I133" s="6">
        <f>IF('Log_working_3-way'!$D133="","",'True_Odds_Calculator_3-way'!O134/'True_Odds_Calculator_3-way'!B134-1)</f>
        <v>8.6412480063710824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3.2162843525275653E-2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1.0214652183370321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4.0299511413383806</v>
      </c>
      <c r="I134" s="6">
        <f>IF('Log_working_3-way'!$D134="","",'True_Odds_Calculator_3-way'!O135/'True_Odds_Calculator_3-way'!B135-1)</f>
        <v>8.2613484299988613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2.2254555355600614E-2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1.0265780251554304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30.826401446654611</v>
      </c>
      <c r="I135" s="6">
        <f>IF('Log_working_3-way'!$D135="","",'True_Odds_Calculator_3-way'!O136/'True_Odds_Calculator_3-way'!B136-1)</f>
        <v>4.5254169178219801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2.5974025974025983E-2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1.0337351732562321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45.930314887274072</v>
      </c>
      <c r="I136" s="6">
        <f>IF('Log_working_3-way'!$D136="","",'True_Odds_Calculator_3-way'!O137/'True_Odds_Calculator_3-way'!B137-1)</f>
        <v>3.443106734889855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2.7593971142358287E-2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1.0381356352709608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31.617568634554935</v>
      </c>
      <c r="I137" s="6">
        <f>IF('Log_working_3-way'!$D137="","",'True_Odds_Calculator_3-way'!O138/'True_Odds_Calculator_3-way'!B138-1)</f>
        <v>6.8772093917116175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3.6314372284151464E-2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1.032709141879655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21.575425944776651</v>
      </c>
      <c r="I138" s="6">
        <f>IF('Log_working_3-way'!$D138="","",'True_Odds_Calculator_3-way'!O139/'True_Odds_Calculator_3-way'!B139-1)</f>
        <v>9.4671747999019065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3.3768645882839232E-2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1.0302437851182813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12.789955096030786</v>
      </c>
      <c r="I139" s="6">
        <f>IF('Log_working_3-way'!$D139="","",'True_Odds_Calculator_3-way'!O140/'True_Odds_Calculator_3-way'!B140-1)</f>
        <v>11.264277258630994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3.2631574291824617E-2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1.0300254623597125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8.8232961925969189</v>
      </c>
      <c r="I140" s="6">
        <f>IF('Log_working_3-way'!$D140="","",'True_Odds_Calculator_3-way'!O141/'True_Odds_Calculator_3-way'!B141-1)</f>
        <v>10.437485521017534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3.2484319633836911E-2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1.0295838844674536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13.558896910895214</v>
      </c>
      <c r="I141" s="6">
        <f>IF('Log_working_3-way'!$D141="","",'True_Odds_Calculator_3-way'!O142/'True_Odds_Calculator_3-way'!B142-1)</f>
        <v>7.4827073104655746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3.1886943139615598E-2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1.0371791617455726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3.6808227212713662</v>
      </c>
      <c r="I142" s="6">
        <f>IF('Log_working_3-way'!$D142="","",'True_Odds_Calculator_3-way'!O143/'True_Odds_Calculator_3-way'!B143-1)</f>
        <v>5.0907076590084142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3.6492350000081331E-2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1.0310831092093438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15.254168911711819</v>
      </c>
      <c r="I143" s="6">
        <f>IF('Log_working_3-way'!$D143="","",'True_Odds_Calculator_3-way'!O144/'True_Odds_Calculator_3-way'!B144-1)</f>
        <v>7.5208833425289878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3.3369356239195902E-2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1.037159622945381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15.699174418515184</v>
      </c>
      <c r="I144" s="6">
        <f>IF('Log_working_3-way'!$D144="","",'True_Odds_Calculator_3-way'!O145/'True_Odds_Calculator_3-way'!B145-1)</f>
        <v>10.35877524481849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3.9638887289062952E-2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1.0305745627755898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11.434922755901567</v>
      </c>
      <c r="I145" s="6">
        <f>IF('Log_working_3-way'!$D145="","",'True_Odds_Calculator_3-way'!O146/'True_Odds_Calculator_3-way'!B146-1)</f>
        <v>9.6836218390761033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3.3114606114020395E-2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1.0307823585900402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13.42822255565293</v>
      </c>
      <c r="I146" s="6">
        <f>IF('Log_working_3-way'!$D146="","",'True_Odds_Calculator_3-way'!O147/'True_Odds_Calculator_3-way'!B147-1)</f>
        <v>10.273976368458035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3.3207711981547927E-2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1.0273946088785881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39.107919813223155</v>
      </c>
      <c r="I147" s="6">
        <f>IF('Log_working_3-way'!$D147="","",'True_Odds_Calculator_3-way'!O148/'True_Odds_Calculator_3-way'!B148-1)</f>
        <v>4.1582313995222568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2.4520529526091295E-2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1.0204915836632291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5.3380099270515133</v>
      </c>
      <c r="I148" s="6">
        <f>IF('Log_working_3-way'!$D148="","",'True_Odds_Calculator_3-way'!O149/'True_Odds_Calculator_3-way'!B149-1)</f>
        <v>7.6708058321214168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2.1555541902816389E-2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1.032447451946986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18.620332659837072</v>
      </c>
      <c r="I149" s="6">
        <f>IF('Log_working_3-way'!$D149="","",'True_Odds_Calculator_3-way'!O150/'True_Odds_Calculator_3-way'!B150-1)</f>
        <v>9.8887941399870574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3.4159878065485261E-2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1.0309382659238906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7.8327259378365408</v>
      </c>
      <c r="I150" s="6">
        <f>IF('Log_working_3-way'!$D150="","",'True_Odds_Calculator_3-way'!O151/'True_Odds_Calculator_3-way'!B151-1)</f>
        <v>10.427856148077009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3.3354314534032703E-2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1.0335153033815176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22.222724357320313</v>
      </c>
      <c r="I151" s="6">
        <f>IF('Log_working_3-way'!$D151="","",'True_Odds_Calculator_3-way'!O152/'True_Odds_Calculator_3-way'!B152-1)</f>
        <v>7.5604175245734329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3.4728706297333822E-2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1.0353426572679358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4.7974320606368055</v>
      </c>
      <c r="I152" s="6">
        <f>IF('Log_working_3-way'!$D152="","",'True_Odds_Calculator_3-way'!O153/'True_Odds_Calculator_3-way'!B153-1)</f>
        <v>6.6147561114588216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3.6200997252833655E-2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1.0408741704687414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2.128095249831961</v>
      </c>
      <c r="I153" s="6">
        <f>IF('Log_working_3-way'!$D153="","",'True_Odds_Calculator_3-way'!O154/'True_Odds_Calculator_3-way'!B154-1)</f>
        <v>4.5677441945352353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3.7848746182079562E-2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1.0262138855823566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16.613193968337356</v>
      </c>
      <c r="I154" s="6">
        <f>IF('Log_working_3-way'!$D154="","",'True_Odds_Calculator_3-way'!O155/'True_Odds_Calculator_3-way'!B155-1)</f>
        <v>8.0965840595295067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2.8078217491644297E-2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1.0246845972047478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9.5392968901252111</v>
      </c>
      <c r="I155" s="6">
        <f>IF('Log_working_3-way'!$D155="","",'True_Odds_Calculator_3-way'!O156/'True_Odds_Calculator_3-way'!B156-1)</f>
        <v>8.2783080075237319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2.6694402095453373E-2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1.0250040460862302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14.579601694882816</v>
      </c>
      <c r="I156" s="6">
        <f>IF('Log_working_3-way'!$D156="","",'True_Odds_Calculator_3-way'!O157/'True_Odds_Calculator_3-way'!B157-1)</f>
        <v>8.4498802023483481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2.6983892999990156E-2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1.0275112422903565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5.1659098057584707</v>
      </c>
      <c r="I157" s="6">
        <f>IF('Log_working_3-way'!$D157="","",'True_Odds_Calculator_3-way'!O158/'True_Odds_Calculator_3-way'!B158-1)</f>
        <v>9.1124128884056912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2.9015268472488032E-2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1.0241408670115479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8.2272677102720149</v>
      </c>
      <c r="I158" s="6">
        <f>IF('Log_working_3-way'!$D158="","",'True_Odds_Calculator_3-way'!O159/'True_Odds_Calculator_3-way'!B159-1)</f>
        <v>8.5776392910592616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2.6030231111900948E-2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1.025033219831089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8.3909947065221431</v>
      </c>
      <c r="I159" s="6">
        <f>IF('Log_working_3-way'!$D159="","",'True_Odds_Calculator_3-way'!O160/'True_Odds_Calculator_3-way'!B160-1)</f>
        <v>8.7510003920750066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2.7014702413711733E-2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1.0250921054778621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17.093786296494116</v>
      </c>
      <c r="I160" s="6">
        <f>IF('Log_working_3-way'!$D160="","",'True_Odds_Calculator_3-way'!O161/'True_Odds_Calculator_3-way'!B161-1)</f>
        <v>8.5105464220947162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2.6820601738790639E-2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1.032754129390703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21.349583063258763</v>
      </c>
      <c r="I161" s="6">
        <f>IF('Log_working_3-way'!$D161="","",'True_Odds_Calculator_3-way'!O162/'True_Odds_Calculator_3-way'!B162-1)</f>
        <v>6.1400369332527989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3.4198502049083812E-2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1.0362034939168692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24.891571678190637</v>
      </c>
      <c r="I162" s="6">
        <f>IF('Log_working_3-way'!$D162="","",'True_Odds_Calculator_3-way'!O163/'True_Odds_Calculator_3-way'!B163-1)</f>
        <v>6.4416292703774927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3.6876348225371336E-2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1.0319089353733584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7.1737335910305848</v>
      </c>
      <c r="I163" s="6">
        <f>IF('Log_working_3-way'!$D163="","",'True_Odds_Calculator_3-way'!O164/'True_Odds_Calculator_3-way'!B164-1)</f>
        <v>7.516821828387986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3.3862150891686316E-2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1.0306493984610887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10.198155337720594</v>
      </c>
      <c r="I164" s="6">
        <f>IF('Log_working_3-way'!$D164="","",'True_Odds_Calculator_3-way'!O165/'True_Odds_Calculator_3-way'!B165-1)</f>
        <v>8.8170691992699215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3.3139227207378941E-2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1.0309676079428847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18.296005488641558</v>
      </c>
      <c r="I165" s="6">
        <f>IF('Log_working_3-way'!$D165="","",'True_Odds_Calculator_3-way'!O166/'True_Odds_Calculator_3-way'!B166-1)</f>
        <v>6.4706510138740656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3.284832451499109E-2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1.0314120483155842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12.879035618166053</v>
      </c>
      <c r="I166" s="6">
        <f>IF('Log_working_3-way'!$D166="","",'True_Odds_Calculator_3-way'!O167/'True_Odds_Calculator_3-way'!B167-1)</f>
        <v>6.9874592618220817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3.3791259450488553E-2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1.0330851180897944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5.6601053317453927</v>
      </c>
      <c r="I167" s="6">
        <f>IF('Log_working_3-way'!$D167="","",'True_Odds_Calculator_3-way'!O168/'True_Odds_Calculator_3-way'!B168-1)</f>
        <v>6.6713949618051416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3.4353410877492774E-2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1.0378614236260979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30.861888106092884</v>
      </c>
      <c r="I168" s="6">
        <f>IF('Log_working_3-way'!$D168="","",'True_Odds_Calculator_3-way'!O169/'True_Odds_Calculator_3-way'!B169-1)</f>
        <v>5.8964691891394381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3.6644852005425221E-2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1.0331576248298113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22.229229233361472</v>
      </c>
      <c r="I169" s="6">
        <f>IF('Log_working_3-way'!$D169="","",'True_Odds_Calculator_3-way'!O170/'True_Odds_Calculator_3-way'!B170-1)</f>
        <v>6.25620269300485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3.443895144136877E-2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1.0386805328433635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31.591966268641393</v>
      </c>
      <c r="I170" s="6">
        <f>IF('Log_working_3-way'!$D170="","",'True_Odds_Calculator_3-way'!O171/'True_Odds_Calculator_3-way'!B171-1)</f>
        <v>5.9675737808669114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3.7128440988751787E-2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1.03420540159823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24.155020067267202</v>
      </c>
      <c r="I171" s="6">
        <f>IF('Log_working_3-way'!$D171="","",'True_Odds_Calculator_3-way'!O172/'True_Odds_Calculator_3-way'!B172-1)</f>
        <v>8.1489254523468553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3.4816129021273179E-2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1.0302332728612944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14.250714911298104</v>
      </c>
      <c r="I172" s="6">
        <f>IF('Log_working_3-way'!$D172="","",'True_Odds_Calculator_3-way'!O173/'True_Odds_Calculator_3-way'!B173-1)</f>
        <v>7.5276915331391034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3.2544352717364777E-2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1.0303834376354368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15.673797382974136</v>
      </c>
      <c r="I173" s="6">
        <f>IF('Log_working_3-way'!$D173="","",'True_Odds_Calculator_3-way'!O174/'True_Odds_Calculator_3-way'!B174-1)</f>
        <v>8.6982737722372292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3.2598274815739625E-2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1.0315790841965982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17.288966319748891</v>
      </c>
      <c r="I174" s="6">
        <f>IF('Log_working_3-way'!$D174="","",'True_Odds_Calculator_3-way'!O175/'True_Odds_Calculator_3-way'!B175-1)</f>
        <v>9.0674955079575028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3.3606347779594481E-2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1.0335720502030357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24.957684897685066</v>
      </c>
      <c r="I175" s="6">
        <f>IF('Log_working_3-way'!$D175="","",'True_Odds_Calculator_3-way'!O176/'True_Odds_Calculator_3-way'!B176-1)</f>
        <v>6.1011361899065886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3.4235464268693283E-2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1.0307303872379243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7.943195300246499</v>
      </c>
      <c r="I176" s="6">
        <f>IF('Log_working_3-way'!$D176="","",'True_Odds_Calculator_3-way'!O177/'True_Odds_Calculator_3-way'!B177-1)</f>
        <v>9.0730530956709803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3.3036077983095602E-2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1.03280204743271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5.3917157082671281</v>
      </c>
      <c r="I177" s="6">
        <f>IF('Log_working_3-way'!$D177="","",'True_Odds_Calculator_3-way'!O178/'True_Odds_Calculator_3-way'!B178-1)</f>
        <v>6.5465872841881509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3.3911455489852749E-2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1.0311421897552717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14.859953846613999</v>
      </c>
      <c r="I178" s="6">
        <f>IF('Log_working_3-way'!$D178="","",'True_Odds_Calculator_3-way'!O179/'True_Odds_Calculator_3-way'!B179-1)</f>
        <v>7.9393106514913345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3.3484992051621365E-2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1.0315611131053963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8.3879129445272067</v>
      </c>
      <c r="I179" s="6">
        <f>IF('Log_working_3-way'!$D179="","",'True_Odds_Calculator_3-way'!O180/'True_Odds_Calculator_3-way'!B180-1)</f>
        <v>7.6196474735311028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3.3762755996668004E-2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1.0306770161375951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12.888942803499358</v>
      </c>
      <c r="I180" s="6">
        <f>IF('Log_working_3-way'!$D180="","",'True_Odds_Calculator_3-way'!O181/'True_Odds_Calculator_3-way'!B181-1)</f>
        <v>7.3246941257186577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3.3053841077598012E-2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1.0341386769872936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26.35236043601855</v>
      </c>
      <c r="I181" s="6">
        <f>IF('Log_working_3-way'!$D181="","",'True_Odds_Calculator_3-way'!O182/'True_Odds_Calculator_3-way'!B182-1)</f>
        <v>6.3772307564683572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3.4402331431075961E-2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1.0306329721521026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8.2796398780589779</v>
      </c>
      <c r="I182" s="6">
        <f>IF('Log_working_3-way'!$D182="","",'True_Odds_Calculator_3-way'!O183/'True_Odds_Calculator_3-way'!B183-1)</f>
        <v>8.5138171680507764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3.2913212618036258E-2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1.0342722800306947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26.644228285954537</v>
      </c>
      <c r="I183" s="6">
        <f>IF('Log_working_3-way'!$D183="","",'True_Odds_Calculator_3-way'!O184/'True_Odds_Calculator_3-way'!B184-1)</f>
        <v>6.3362552567868358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3.4456698589453216E-2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1.0308891940346201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14.119402895746449</v>
      </c>
      <c r="I184" s="6">
        <f>IF('Log_working_3-way'!$D184="","",'True_Odds_Calculator_3-way'!O185/'True_Odds_Calculator_3-way'!B185-1)</f>
        <v>8.6306845520786784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3.3294975406549021E-2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1.0299582590527976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14.499872274215647</v>
      </c>
      <c r="I185" s="6">
        <f>IF('Log_working_3-way'!$D185="","",'True_Odds_Calculator_3-way'!O186/'True_Odds_Calculator_3-way'!B186-1)</f>
        <v>8.2282237572252477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3.2266570777897741E-2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1.0316117016067845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20.949460545951776</v>
      </c>
      <c r="I186" s="6">
        <f>IF('Log_working_3-way'!$D186="","",'True_Odds_Calculator_3-way'!O187/'True_Odds_Calculator_3-way'!B187-1)</f>
        <v>6.9928921429223925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3.308857700529777E-2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1.034978723466679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10.781717507091631</v>
      </c>
      <c r="I187" s="6">
        <f>IF('Log_working_3-way'!$D187="","",'True_Odds_Calculator_3-way'!O188/'True_Odds_Calculator_3-way'!B188-1)</f>
        <v>7.9576272048823906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3.7670160882944614E-2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1.0343609381857632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24.937136313783689</v>
      </c>
      <c r="I188" s="6">
        <f>IF('Log_working_3-way'!$D188="","",'True_Odds_Calculator_3-way'!O189/'True_Odds_Calculator_3-way'!B189-1)</f>
        <v>5.2553489537137077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3.5054832835608174E-2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1.0341751535787977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46.572708310324927</v>
      </c>
      <c r="I189" s="6">
        <f>IF('Log_working_3-way'!$D189="","",'True_Odds_Calculator_3-way'!O190/'True_Odds_Calculator_3-way'!B190-1)</f>
        <v>2.7845481298812054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2.7945402755874982E-2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1.0291762956632522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27.38702429282003</v>
      </c>
      <c r="I190" s="6">
        <f>IF('Log_working_3-way'!$D190="","",'True_Odds_Calculator_3-way'!O191/'True_Odds_Calculator_3-way'!B191-1)</f>
        <v>5.3225342723199054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2.9287441169951078E-2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1.0264961074972132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16.022796610202978</v>
      </c>
      <c r="I191" s="6">
        <f>IF('Log_working_3-way'!$D191="","",'True_Odds_Calculator_3-way'!O192/'True_Odds_Calculator_3-way'!B192-1)</f>
        <v>7.2649165328341443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2.8426568924995177E-2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1.0260346332169876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17.883068663922888</v>
      </c>
      <c r="I192" s="6">
        <f>IF('Log_working_3-way'!$D192="","",'True_Odds_Calculator_3-way'!O193/'True_Odds_Calculator_3-way'!B193-1)</f>
        <v>8.2690295418312996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2.7722141703301562E-2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1.0468088674367935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-0.22455320839256465</v>
      </c>
      <c r="I193" s="6">
        <f>IF('Log_working_3-way'!$D193="","",'True_Odds_Calculator_3-way'!O194/'True_Odds_Calculator_3-way'!B194-1)</f>
        <v>1.5133467539839689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3.1726034095852063E-2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1.0249761554186694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9.4664098003655397</v>
      </c>
      <c r="I194" s="6">
        <f>IF('Log_working_3-way'!$D194="","",'True_Odds_Calculator_3-way'!O195/'True_Odds_Calculator_3-way'!B195-1)</f>
        <v>9.2635116764948169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2.7076012340333744E-2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1.0259033588155988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13.61472817116606</v>
      </c>
      <c r="I195" s="6">
        <f>IF('Log_working_3-way'!$D195="","",'True_Odds_Calculator_3-way'!O196/'True_Odds_Calculator_3-way'!B196-1)</f>
        <v>7.2207845962809092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2.7944923293760526E-2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1.0250572329836181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9.8174443238774369</v>
      </c>
      <c r="I196" s="6">
        <f>IF('Log_working_3-way'!$D196="","",'True_Odds_Calculator_3-way'!O197/'True_Odds_Calculator_3-way'!B197-1)</f>
        <v>8.7497395163932961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2.7147520101902689E-2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1.0318181282555514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2.1729061247947965</v>
      </c>
      <c r="I197" s="6">
        <f>IF('Log_working_3-way'!$D197="","",'True_Odds_Calculator_3-way'!O198/'True_Odds_Calculator_3-way'!B198-1)</f>
        <v>6.1649282927499716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3.0605638917154288E-2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1.0416389696006738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15.762389367404779</v>
      </c>
      <c r="I198" s="6">
        <f>IF('Log_working_3-way'!$D198="","",'True_Odds_Calculator_3-way'!O199/'True_Odds_Calculator_3-way'!B199-1)</f>
        <v>7.1384834809945552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4.4403391880494247E-2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1.0300809881997741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41.177038212537227</v>
      </c>
      <c r="I199" s="6">
        <f>IF('Log_working_3-way'!$D199="","",'True_Odds_Calculator_3-way'!O200/'True_Odds_Calculator_3-way'!B200-1)</f>
        <v>4.0333589404052681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2.6211187669134439E-2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1.0326479087635367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31.026593627829669</v>
      </c>
      <c r="I200" s="6">
        <f>IF('Log_working_3-way'!$D200="","",'True_Odds_Calculator_3-way'!O201/'True_Odds_Calculator_3-way'!B201-1)</f>
        <v>6.9608307704876884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3.1313622178443579E-2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1.0322387660512884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31.035297966440396</v>
      </c>
      <c r="I201" s="6">
        <f>IF('Log_working_3-way'!$D201="","",'True_Odds_Calculator_3-way'!O202/'True_Odds_Calculator_3-way'!B202-1)</f>
        <v>6.567653016696962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3.1033403059186337E-2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1.0254156236479017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8.0488106025969923</v>
      </c>
      <c r="I202" s="6">
        <f>IF('Log_working_3-way'!$D202="","",'True_Odds_Calculator_3-way'!O203/'True_Odds_Calculator_3-way'!B203-1)</f>
        <v>7.4710996238267544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2.7213726868378307E-2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1.035479754349804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10.299079831351889</v>
      </c>
      <c r="I203" s="6">
        <f>IF('Log_working_3-way'!$D203="","",'True_Odds_Calculator_3-way'!O204/'True_Odds_Calculator_3-way'!B204-1)</f>
        <v>6.9551851527644644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3.7985340569860471E-2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1.0363910253449995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16.287952561133672</v>
      </c>
      <c r="I204" s="6">
        <f>IF('Log_working_3-way'!$D204="","",'True_Odds_Calculator_3-way'!O205/'True_Odds_Calculator_3-way'!B205-1)</f>
        <v>5.3305049693944833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3.8562009037678813E-2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1.0362191365660407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11.633440279668827</v>
      </c>
      <c r="I205" s="6">
        <f>IF('Log_working_3-way'!$D205="","",'True_Odds_Calculator_3-way'!O206/'True_Odds_Calculator_3-way'!B206-1)</f>
        <v>9.1446802448141806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3.9106841311372875E-2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1.0206605745007258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12.029245746125028</v>
      </c>
      <c r="I206" s="6">
        <f>IF('Log_working_3-way'!$D206="","",'True_Odds_Calculator_3-way'!O207/'True_Odds_Calculator_3-way'!B207-1)</f>
        <v>6.5898204827405351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2.2302914470940127E-2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1.0244935880664674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34.902553938163898</v>
      </c>
      <c r="I207" s="6">
        <f>IF('Log_working_3-way'!$D207="","",'True_Odds_Calculator_3-way'!O208/'True_Odds_Calculator_3-way'!B208-1)</f>
        <v>3.8700924294807866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2.3073341387294777E-2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1.0272882900957401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2.0354712438405977</v>
      </c>
      <c r="I208" s="6">
        <f>IF('Log_working_3-way'!$D208="","",'True_Odds_Calculator_3-way'!O209/'True_Odds_Calculator_3-way'!B209-1)</f>
        <v>3.3618422945218098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2.4726008679003098E-2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1.0203503676307506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13.25427030209579</v>
      </c>
      <c r="I209" s="6">
        <f>IF('Log_working_3-way'!$D209="","",'True_Odds_Calculator_3-way'!O210/'True_Odds_Calculator_3-way'!B210-1)</f>
        <v>6.9875112703433757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2.2003604105276908E-2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1.0204722393505152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8.4963475068435361</v>
      </c>
      <c r="I210" s="6">
        <f>IF('Log_working_3-way'!$D210="","",'True_Odds_Calculator_3-way'!O211/'True_Odds_Calculator_3-way'!B211-1)</f>
        <v>6.9424123461064839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2.195867954468067E-2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1.0198465796569034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16.141829821180835</v>
      </c>
      <c r="I211" s="6">
        <f>IF('Log_working_3-way'!$D211="","",'True_Odds_Calculator_3-way'!O212/'True_Odds_Calculator_3-way'!B212-1)</f>
        <v>6.1138575076879036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2.12851541500787E-2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1.0262102631574459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19.474527798227449</v>
      </c>
      <c r="I212" s="6">
        <f>IF('Log_working_3-way'!$D212="","",'True_Odds_Calculator_3-way'!O213/'True_Odds_Calculator_3-way'!B213-1)</f>
        <v>6.8086772149921879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2.7716001024730819E-2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1.0252528819665834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13.290013924768317</v>
      </c>
      <c r="I213" s="6">
        <f>IF('Log_working_3-way'!$D213="","",'True_Odds_Calculator_3-way'!O214/'True_Odds_Calculator_3-way'!B214-1)</f>
        <v>7.3715313642739755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2.7274087399372871E-2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1.0252747294836302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10.262045581443994</v>
      </c>
      <c r="I214" s="6">
        <f>IF('Log_working_3-way'!$D214="","",'True_Odds_Calculator_3-way'!O215/'True_Odds_Calculator_3-way'!B215-1)</f>
        <v>7.4705682327659257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2.7278167904329909E-2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1.0301533130898726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13.108889146972686</v>
      </c>
      <c r="I215" s="6">
        <f>IF('Log_working_3-way'!$D215="","",'True_Odds_Calculator_3-way'!O216/'True_Odds_Calculator_3-way'!B216-1)</f>
        <v>7.7865672322252255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3.2534558240435274E-2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1.0574991447310527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65.088167353182982</v>
      </c>
      <c r="I216" s="6">
        <f>IF('Log_working_3-way'!$D216="","",'True_Odds_Calculator_3-way'!O217/'True_Odds_Calculator_3-way'!B217-1)</f>
        <v>0.98601993870730098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3.3488266840516312E-2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1.0243578921049066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28.150805455384948</v>
      </c>
      <c r="I217" s="6">
        <f>IF('Log_working_3-way'!$D217="","",'True_Odds_Calculator_3-way'!O218/'True_Odds_Calculator_3-way'!B218-1)</f>
        <v>5.1320677878618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2.4347381120461309E-2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1.0195552108716159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12.944055888629132</v>
      </c>
      <c r="I218" s="6">
        <f>IF('Log_working_3-way'!$D218="","",'True_Odds_Calculator_3-way'!O219/'True_Odds_Calculator_3-way'!B219-1)</f>
        <v>8.1019233787457328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2.1219590193983118E-2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1.020266161096554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16.133500162164612</v>
      </c>
      <c r="I219" s="6">
        <f>IF('Log_working_3-way'!$D219="","",'True_Odds_Calculator_3-way'!O220/'True_Odds_Calculator_3-way'!B220-1)</f>
        <v>6.9437883033660857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2.178166432090678E-2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1.0687541908592901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77.97300715570222</v>
      </c>
      <c r="I220" s="6">
        <f>IF('Log_working_3-way'!$D220="","",'True_Odds_Calculator_3-way'!O221/'True_Odds_Calculator_3-way'!B221-1)</f>
        <v>-0.23527298271165986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2.7721322101702084E-2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1.0264715211048443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30.840103607913637</v>
      </c>
      <c r="I221" s="6">
        <f>IF('Log_working_3-way'!$D221="","",'True_Odds_Calculator_3-way'!O222/'True_Odds_Calculator_3-way'!B222-1)</f>
        <v>6.7373788771462415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2.5532505377090065E-2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1.0275609206757939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21.039172338605269</v>
      </c>
      <c r="I222" s="6">
        <f>IF('Log_working_3-way'!$D222="","",'True_Odds_Calculator_3-way'!O223/'True_Odds_Calculator_3-way'!B223-1)</f>
        <v>6.7121801240427903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2.8883327062646735E-2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1.0337675863429336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5.161666649837259</v>
      </c>
      <c r="I223" s="6">
        <f>IF('Log_working_3-way'!$D223="","",'True_Odds_Calculator_3-way'!O224/'True_Odds_Calculator_3-way'!B224-1)</f>
        <v>6.9786622849854645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3.4931079314828084E-2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1.0377660091768357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33.209526261270376</v>
      </c>
      <c r="I224" s="6">
        <f>IF('Log_working_3-way'!$D224="","",'True_Odds_Calculator_3-way'!O225/'True_Odds_Calculator_3-way'!B225-1)</f>
        <v>5.6864935540034294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3.5700954513944394E-2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1.0310159746930168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17.299788836721135</v>
      </c>
      <c r="I225" s="6">
        <f>IF('Log_working_3-way'!$D225="","",'True_Odds_Calculator_3-way'!O226/'True_Odds_Calculator_3-way'!B226-1)</f>
        <v>9.2712901936630399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3.2995071751151128E-2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1.0315052643892266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20.952281275618454</v>
      </c>
      <c r="I226" s="6">
        <f>IF('Log_working_3-way'!$D226="","",'True_Odds_Calculator_3-way'!O227/'True_Odds_Calculator_3-way'!B227-1)</f>
        <v>7.4240095740097445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3.295583163998117E-2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1.0298018531043049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9.0174325725991338</v>
      </c>
      <c r="I227" s="6">
        <f>IF('Log_working_3-way'!$D227="","",'True_Odds_Calculator_3-way'!O228/'True_Odds_Calculator_3-way'!B228-1)</f>
        <v>8.3447021320007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3.2102414571308913E-2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1.0464651951323998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46.799578027243435</v>
      </c>
      <c r="I228" s="6">
        <f>IF('Log_working_3-way'!$D228="","",'True_Odds_Calculator_3-way'!O229/'True_Odds_Calculator_3-way'!B229-1)</f>
        <v>3.2007779400426974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3.7526620581388226E-2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1.0327732493039266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21.349428416088916</v>
      </c>
      <c r="I229" s="6">
        <f>IF('Log_working_3-way'!$D229="","",'True_Odds_Calculator_3-way'!O230/'True_Odds_Calculator_3-way'!B230-1)</f>
        <v>7.0303438363716246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3.4205658199497169E-2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1.0314019024247614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17.614785179139769</v>
      </c>
      <c r="I230" s="6">
        <f>IF('Log_working_3-way'!$D230="","",'True_Odds_Calculator_3-way'!O231/'True_Odds_Calculator_3-way'!B231-1)</f>
        <v>8.3911257921837095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3.3409089959019145E-2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1.0398884796771264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33.979861707166613</v>
      </c>
      <c r="I231" s="6">
        <f>IF('Log_working_3-way'!$D231="","",'True_Odds_Calculator_3-way'!O232/'True_Odds_Calculator_3-way'!B232-1)</f>
        <v>5.4028129264712197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3.7446561856110616E-2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1.0349621048398385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26.043524198206036</v>
      </c>
      <c r="I232" s="6">
        <f>IF('Log_working_3-way'!$D232="","",'True_Odds_Calculator_3-way'!O233/'True_Odds_Calculator_3-way'!B233-1)</f>
        <v>7.2591372378177716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3.5173403594456421E-2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1.0366281420506067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18.35860084609978</v>
      </c>
      <c r="I233" s="6">
        <f>IF('Log_working_3-way'!$D233="","",'True_Odds_Calculator_3-way'!O234/'True_Odds_Calculator_3-way'!B234-1)</f>
        <v>8.1705138457904258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3.8762609427255068E-2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1.0352824056393135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12.416685256280511</v>
      </c>
      <c r="I234" s="6">
        <f>IF('Log_working_3-way'!$D234="","",'True_Odds_Calculator_3-way'!O235/'True_Odds_Calculator_3-way'!B235-1)</f>
        <v>6.2331769701414279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3.7731931097934934E-2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1.0359678773453578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8.9562255525139776</v>
      </c>
      <c r="I235" s="6">
        <f>IF('Log_working_3-way'!$D235="","",'True_Odds_Calculator_3-way'!O236/'True_Odds_Calculator_3-way'!B236-1)</f>
        <v>7.4792160859451453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3.8447380631529748E-2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1.0360266294100662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16.437405411341469</v>
      </c>
      <c r="I236" s="6">
        <f>IF('Log_working_3-way'!$D236="","",'True_Odds_Calculator_3-way'!O237/'True_Odds_Calculator_3-way'!B237-1)</f>
        <v>7.2331376649339365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3.8442396225150999E-2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1.0357055531651376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11.462531400530432</v>
      </c>
      <c r="I237" s="6">
        <f>IF('Log_working_3-way'!$D237="","",'True_Odds_Calculator_3-way'!O238/'True_Odds_Calculator_3-way'!B238-1)</f>
        <v>6.7294118142236421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3.8255266192044779E-2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1.0369379050917669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7.1329673639560944</v>
      </c>
      <c r="I238" s="6">
        <f>IF('Log_working_3-way'!$D238="","",'True_Odds_Calculator_3-way'!O239/'True_Odds_Calculator_3-way'!B239-1)</f>
        <v>7.4242745875591556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3.904435036709053E-2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1.0366327137190201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15.56756296809057</v>
      </c>
      <c r="I239" s="6">
        <f>IF('Log_working_3-way'!$D239="","",'True_Odds_Calculator_3-way'!O240/'True_Odds_Calculator_3-way'!B240-1)</f>
        <v>8.7596314733829814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3.9219494469234117E-2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1.0381258730061538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19.044342794633494</v>
      </c>
      <c r="I240" s="6">
        <f>IF('Log_working_3-way'!$D240="","",'True_Odds_Calculator_3-way'!O241/'True_Odds_Calculator_3-way'!B241-1)</f>
        <v>7.6694507550200388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4.0207423846680523E-2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1.0367190417139887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17.035102313901554</v>
      </c>
      <c r="I241" s="6">
        <f>IF('Log_working_3-way'!$D241="","",'True_Odds_Calculator_3-way'!O242/'True_Odds_Calculator_3-way'!B242-1)</f>
        <v>7.5753717493615582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3.9100203279307744E-2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1.035749865513619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14.532604134904311</v>
      </c>
      <c r="I242" s="6">
        <f>IF('Log_working_3-way'!$D242="","",'True_Odds_Calculator_3-way'!O243/'True_Odds_Calculator_3-way'!B243-1)</f>
        <v>7.7370898258836771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3.8381714778577436E-2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1.0445948208174423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31.803533457385569</v>
      </c>
      <c r="I243" s="6">
        <f>IF('Log_working_3-way'!$D243="","",'True_Odds_Calculator_3-way'!O244/'True_Odds_Calculator_3-way'!B244-1)</f>
        <v>6.3197408643464117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4.252661882686648E-2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1.0369597833843915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15.025257552191391</v>
      </c>
      <c r="I244" s="6">
        <f>IF('Log_working_3-way'!$D244="","",'True_Odds_Calculator_3-way'!O245/'True_Odds_Calculator_3-way'!B245-1)</f>
        <v>7.4198389812181667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3.9591723270460566E-2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1.0377581725340448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18.336401398215273</v>
      </c>
      <c r="I245" s="6">
        <f>IF('Log_working_3-way'!$D245="","",'True_Odds_Calculator_3-way'!O246/'True_Odds_Calculator_3-way'!B246-1)</f>
        <v>7.9926952008514736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3.9955176541345061E-2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1.0359042784933727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16.43925575488484</v>
      </c>
      <c r="I246" s="6">
        <f>IF('Log_working_3-way'!$D246="","",'True_Odds_Calculator_3-way'!O247/'True_Odds_Calculator_3-way'!B247-1)</f>
        <v>8.4051064361671433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3.8332215193917385E-2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1.0441214119267175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28.255302780074388</v>
      </c>
      <c r="I247" s="6">
        <f>IF('Log_working_3-way'!$D247="","",'True_Odds_Calculator_3-way'!O248/'True_Odds_Calculator_3-way'!B248-1)</f>
        <v>7.2423867560307951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4.3369778308137041E-2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1.0574835322079428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19.031126461151125</v>
      </c>
      <c r="I248" s="6">
        <f>IF('Log_working_3-way'!$D248="","",'True_Odds_Calculator_3-way'!O249/'True_Odds_Calculator_3-way'!B249-1)</f>
        <v>6.970910914084854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6.0169142814804344E-2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1.0360372719154163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17.526943726598954</v>
      </c>
      <c r="I249" s="6">
        <f>IF('Log_working_3-way'!$D249="","",'True_Odds_Calculator_3-way'!O250/'True_Odds_Calculator_3-way'!B250-1)</f>
        <v>7.5819081548988159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3.8308773191745749E-2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1.0363486074161181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16.88671812161974</v>
      </c>
      <c r="I250" s="6">
        <f>IF('Log_working_3-way'!$D250="","",'True_Odds_Calculator_3-way'!O251/'True_Odds_Calculator_3-way'!B251-1)</f>
        <v>8.8269321538247887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3.8707738690340276E-2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1.039752847358747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24.271036063205305</v>
      </c>
      <c r="I251" s="6">
        <f>IF('Log_working_3-way'!$D251="","",'True_Odds_Calculator_3-way'!O252/'True_Odds_Calculator_3-way'!B252-1)</f>
        <v>5.9067638400576552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4.0657287306081091E-2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1.0357083734232917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14.047638806902146</v>
      </c>
      <c r="I252" s="6">
        <f>IF('Log_working_3-way'!$D252="","",'True_Odds_Calculator_3-way'!O253/'True_Odds_Calculator_3-way'!B253-1)</f>
        <v>6.5152485283776986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3.8222889570958429E-2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1.0426463055533921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26.722783834407021</v>
      </c>
      <c r="I253" s="6">
        <f>IF('Log_working_3-way'!$D253="","",'True_Odds_Calculator_3-way'!O254/'True_Odds_Calculator_3-way'!B254-1)</f>
        <v>6.8293667717154722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4.2646939930471195E-2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1.0366074044315676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9.8350273840826645</v>
      </c>
      <c r="I254" s="6">
        <f>IF('Log_working_3-way'!$D254="","",'True_Odds_Calculator_3-way'!O255/'True_Odds_Calculator_3-way'!B255-1)</f>
        <v>7.7822653299630069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3.9291699126846602E-2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1.0350204247434109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14.055454656457785</v>
      </c>
      <c r="I255" s="6">
        <f>IF('Log_working_3-way'!$D255="","",'True_Odds_Calculator_3-way'!O256/'True_Odds_Calculator_3-way'!B256-1)</f>
        <v>9.4276813225546032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3.7683909241551516E-2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1.0352351829114352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14.666245412782169</v>
      </c>
      <c r="I256" s="6">
        <f>IF('Log_working_3-way'!$D256="","",'True_Odds_Calculator_3-way'!O257/'True_Odds_Calculator_3-way'!B257-1)</f>
        <v>8.0663626582460246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3.784312516829802E-2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1.0490806578855407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6.4680657083453603</v>
      </c>
      <c r="I257" s="6">
        <f>IF('Log_working_3-way'!$D257="","",'True_Odds_Calculator_3-way'!O258/'True_Odds_Calculator_3-way'!B258-1)</f>
        <v>6.223227818856544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5.0643643432334073E-2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1.0521681259482309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4.3413696566677187</v>
      </c>
      <c r="I258" s="6">
        <f>IF('Log_working_3-way'!$D258="","",'True_Odds_Calculator_3-way'!O259/'True_Odds_Calculator_3-way'!B259-1)</f>
        <v>5.0657871259183631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5.1289829978791168E-2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1.04858599207558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20.791264914930796</v>
      </c>
      <c r="I259" s="6">
        <f>IF('Log_working_3-way'!$D259="","",'True_Odds_Calculator_3-way'!O260/'True_Odds_Calculator_3-way'!B260-1)</f>
        <v>6.2636995417500367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5.0569981609863479E-2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1.0715132156964728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8.2715459802279643</v>
      </c>
      <c r="I260" s="6">
        <f>IF('Log_working_3-way'!$D260="","",'True_Odds_Calculator_3-way'!O261/'True_Odds_Calculator_3-way'!B261-1)</f>
        <v>5.5552306989223013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7.3320240077555443E-2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1.068081575533274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12.188160323988955</v>
      </c>
      <c r="I261" s="6">
        <f>IF('Log_working_3-way'!$D261="","",'True_Odds_Calculator_3-way'!O262/'True_Odds_Calculator_3-way'!B262-1)</f>
        <v>6.4463075096888067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7.1648865826142494E-2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1.0528242631504954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29.003610009012778</v>
      </c>
      <c r="I262" s="6">
        <f>IF('Log_working_3-way'!$D262="","",'True_Odds_Calculator_3-way'!O263/'True_Odds_Calculator_3-way'!B263-1)</f>
        <v>5.0928337095052774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5.1929134415563905E-2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1.0816091714813652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33.983868182003306</v>
      </c>
      <c r="I263" s="6">
        <f>IF('Log_working_3-way'!$D263="","",'True_Odds_Calculator_3-way'!O264/'True_Odds_Calculator_3-way'!B264-1)</f>
        <v>5.0798032046339667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7.5862978466596065E-2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1.0480372834469425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10.009798720861568</v>
      </c>
      <c r="I264" s="6">
        <f>IF('Log_working_3-way'!$D264="","",'True_Odds_Calculator_3-way'!O265/'True_Odds_Calculator_3-way'!B265-1)</f>
        <v>6.3429240913301728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5.0814265099979439E-2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1.0489150139538661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9.226551443504512</v>
      </c>
      <c r="I265" s="6">
        <f>IF('Log_working_3-way'!$D265="","",'True_Odds_Calculator_3-way'!O266/'True_Odds_Calculator_3-way'!B266-1)</f>
        <v>5.5535849713904346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5.1165537147623841E-2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1.0246805723643839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29.469243650016594</v>
      </c>
      <c r="I266" s="6">
        <f>IF('Log_working_3-way'!$D266="","",'True_Odds_Calculator_3-way'!O267/'True_Odds_Calculator_3-way'!B267-1)</f>
        <v>5.8688658598187686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2.431200887022178E-2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1.0211109863261434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9.2394908117739956</v>
      </c>
      <c r="I267" s="6">
        <f>IF('Log_working_3-way'!$D267="","",'True_Odds_Calculator_3-way'!O268/'True_Odds_Calculator_3-way'!B268-1)</f>
        <v>8.0324075183986903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2.2832880246458132E-2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1.0396914462137037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4.7457713029370856</v>
      </c>
      <c r="I268" s="6">
        <f>IF('Log_working_3-way'!$D268="","",'True_Odds_Calculator_3-way'!O269/'True_Odds_Calculator_3-way'!B269-1)</f>
        <v>6.4163454423350172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4.0411270309796965E-2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1.0362308176924246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9.3462265651595171</v>
      </c>
      <c r="I269" s="6">
        <f>IF('Log_working_3-way'!$D269="","",'True_Odds_Calculator_3-way'!O270/'True_Odds_Calculator_3-way'!B270-1)</f>
        <v>8.8871807838589323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3.900667297183702E-2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1.0369489357414101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18.529147822781489</v>
      </c>
      <c r="I270" s="6">
        <f>IF('Log_working_3-way'!$D270="","",'True_Odds_Calculator_3-way'!O271/'True_Odds_Calculator_3-way'!B271-1)</f>
        <v>9.015343613922612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3.8988542420251404E-2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1.0366118519302965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6.6363988148671913</v>
      </c>
      <c r="I271" s="6">
        <f>IF('Log_working_3-way'!$D271="","",'True_Odds_Calculator_3-way'!O272/'True_Odds_Calculator_3-way'!B272-1)</f>
        <v>10.287028061592673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3.9093653605827505E-2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1.0392534755259188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20.787275252621786</v>
      </c>
      <c r="I272" s="6">
        <f>IF('Log_working_3-way'!$D272="","",'True_Odds_Calculator_3-way'!O273/'True_Odds_Calculator_3-way'!B273-1)</f>
        <v>9.0629322969032664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4.0778927081418503E-2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1.0387281933686341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21.655670054885636</v>
      </c>
      <c r="I273" s="6">
        <f>IF('Log_working_3-way'!$D273="","",'True_Odds_Calculator_3-way'!O274/'True_Odds_Calculator_3-way'!B274-1)</f>
        <v>8.2152327200407065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4.0132455639384057E-2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1.0364213032103187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15.710069444444443</v>
      </c>
      <c r="I274" s="6">
        <f>IF('Log_working_3-way'!$D274="","",'True_Odds_Calculator_3-way'!O275/'True_Odds_Calculator_3-way'!B275-1)</f>
        <v>9.1461038961038934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3.8961038961039085E-2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1.035174894788438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13.934535846139271</v>
      </c>
      <c r="I275" s="6">
        <f>IF('Log_working_3-way'!$D275="","",'True_Odds_Calculator_3-way'!O276/'True_Odds_Calculator_3-way'!B276-1)</f>
        <v>8.8349122135524638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3.7864929968273175E-2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1.0332713791759247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51.739822615155099</v>
      </c>
      <c r="I276" s="6">
        <f>IF('Log_working_3-way'!$D276="","",'True_Odds_Calculator_3-way'!O277/'True_Odds_Calculator_3-way'!B277-1)</f>
        <v>2.3827344793993417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2.5140799944605163E-2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1.0196734144733826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12.838776727267161</v>
      </c>
      <c r="I277" s="6">
        <f>IF('Log_working_3-way'!$D277="","",'True_Odds_Calculator_3-way'!O278/'True_Odds_Calculator_3-way'!B278-1)</f>
        <v>6.7697003460782827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2.1266354105494045E-2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1.0237280146013894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2.8942097730435314</v>
      </c>
      <c r="I278" s="6">
        <f>IF('Log_working_3-way'!$D278="","",'True_Odds_Calculator_3-way'!O279/'True_Odds_Calculator_3-way'!B279-1)</f>
        <v>5.0484304054584008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2.3069660986827056E-2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1.0246622238028471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2.2309154260373769</v>
      </c>
      <c r="I279" s="6">
        <f>IF('Log_working_3-way'!$D279="","",'True_Odds_Calculator_3-way'!O280/'True_Odds_Calculator_3-way'!B280-1)</f>
        <v>4.4109448657511789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2.3172905525846721E-2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1.031441735105425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16.079436128195887</v>
      </c>
      <c r="I280" s="6">
        <f>IF('Log_working_3-way'!$D280="","",'True_Odds_Calculator_3-way'!O281/'True_Odds_Calculator_3-way'!B281-1)</f>
        <v>9.1323570139140564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3.3647735159914482E-2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1.0308032561429559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14.363393154132991</v>
      </c>
      <c r="I281" s="6">
        <f>IF('Log_working_3-way'!$D281="","",'True_Odds_Calculator_3-way'!O282/'True_Odds_Calculator_3-way'!B282-1)</f>
        <v>9.8266029698049486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3.3154835337409594E-2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1.0373049268031094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30.14928401525043</v>
      </c>
      <c r="I282" s="6">
        <f>IF('Log_working_3-way'!$D282="","",'True_Odds_Calculator_3-way'!O283/'True_Odds_Calculator_3-way'!B283-1)</f>
        <v>5.7528920078972963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3.6398070512123404E-2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1.0699830645189319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59.189198465751588</v>
      </c>
      <c r="I283" s="6">
        <f>IF('Log_working_3-way'!$D283="","",'True_Odds_Calculator_3-way'!O284/'True_Odds_Calculator_3-way'!B284-1)</f>
        <v>1.1673222593134707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4.6502692041904048E-2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1.0326143274403394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18.263752109830811</v>
      </c>
      <c r="I284" s="6">
        <f>IF('Log_working_3-way'!$D284="","",'True_Odds_Calculator_3-way'!O285/'True_Odds_Calculator_3-way'!B285-1)</f>
        <v>8.2647109227814983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3.4577626681811857E-2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1.0340915039080014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6.4529996769417775</v>
      </c>
      <c r="I285" s="6">
        <f>IF('Log_working_3-way'!$D285="","",'True_Odds_Calculator_3-way'!O286/'True_Odds_Calculator_3-way'!B286-1)</f>
        <v>5.6540514196764589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3.5294474329322645E-2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1.0411216984358387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1.9764452358630509</v>
      </c>
      <c r="I286" s="6">
        <f>IF('Log_working_3-way'!$D286="","",'True_Odds_Calculator_3-way'!O287/'True_Odds_Calculator_3-way'!B287-1)</f>
        <v>4.4112491072092803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3.7713749073372327E-2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1.077892453374022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67.955842261008755</v>
      </c>
      <c r="I287" s="6">
        <f>IF('Log_working_3-way'!$D287="","",'True_Odds_Calculator_3-way'!O288/'True_Odds_Calculator_3-way'!B288-1)</f>
        <v>0.96508224019657307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4.1513534187750611E-2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1.0470754048089339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57.201618217154724</v>
      </c>
      <c r="I288" s="6">
        <f>IF('Log_working_3-way'!$D288="","",'True_Odds_Calculator_3-way'!O289/'True_Odds_Calculator_3-way'!B289-1)</f>
        <v>1.5858994637523809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3.2489204875093325E-2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1.0313511255171677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16.520378721866315</v>
      </c>
      <c r="I289" s="6">
        <f>IF('Log_working_3-way'!$D289="","",'True_Odds_Calculator_3-way'!O290/'True_Odds_Calculator_3-way'!B290-1)</f>
        <v>8.1603589577757862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3.3524522886224872E-2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1.0478498141268262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7.0947491386189796</v>
      </c>
      <c r="I290" s="6">
        <f>IF('Log_working_3-way'!$D290="","",'True_Odds_Calculator_3-way'!O291/'True_Odds_Calculator_3-way'!B291-1)</f>
        <v>6.9549863126848912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5.0046098619953128E-2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1.0514548890613997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4.8540932909471151</v>
      </c>
      <c r="I291" s="6">
        <f>IF('Log_working_3-way'!$D291="","",'True_Odds_Calculator_3-way'!O292/'True_Odds_Calculator_3-way'!B292-1)</f>
        <v>6.0205978060715237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5.1792981868181043E-2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1.05605954439895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30.345553594802418</v>
      </c>
      <c r="I292" s="6">
        <f>IF('Log_working_3-way'!$D292="","",'True_Odds_Calculator_3-way'!O293/'True_Odds_Calculator_3-way'!B293-1)</f>
        <v>7.3069393634347382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5.3720814994024479E-2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1.0462353031216733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15.273641273101664</v>
      </c>
      <c r="I293" s="6">
        <f>IF('Log_working_3-way'!$D293="","",'True_Odds_Calculator_3-way'!O294/'True_Odds_Calculator_3-way'!B294-1)</f>
        <v>7.148229604988936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4.9263412998429956E-2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1.0749312315654678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9.0339155031378802</v>
      </c>
      <c r="I294" s="6">
        <f>IF('Log_working_3-way'!$D294="","",'True_Odds_Calculator_3-way'!O295/'True_Odds_Calculator_3-way'!B295-1)</f>
        <v>7.5150994962166244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7.8406242879927035E-2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1.0787050662837105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6.7397703037164742</v>
      </c>
      <c r="I295" s="6">
        <f>IF('Log_working_3-way'!$D295="","",'True_Odds_Calculator_3-way'!O296/'True_Odds_Calculator_3-way'!B296-1)</f>
        <v>5.5889730963891298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7.924421713121288E-2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1.1016073316032546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11.054813570950383</v>
      </c>
      <c r="I296" s="6">
        <f>IF('Log_working_3-way'!$D296="","",'True_Odds_Calculator_3-way'!O297/'True_Odds_Calculator_3-way'!B297-1)</f>
        <v>6.6926041330795067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0.10493918642755085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1.0869861537815826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40.311723359180355</v>
      </c>
      <c r="I297" s="6">
        <f>IF('Log_working_3-way'!$D297="","",'True_Odds_Calculator_3-way'!O298/'True_Odds_Calculator_3-way'!B298-1)</f>
        <v>3.1899999350055133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7.5831285420532524E-2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1.0741937290509982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12.717348473613965</v>
      </c>
      <c r="I298" s="6">
        <f>IF('Log_working_3-way'!$D298="","",'True_Odds_Calculator_3-way'!O299/'True_Odds_Calculator_3-way'!B299-1)</f>
        <v>7.7791030231129401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7.8408078408078286E-2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1.1003127049009109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12.092369190217441</v>
      </c>
      <c r="I299" s="6">
        <f>IF('Log_working_3-way'!$D299="","",'True_Odds_Calculator_3-way'!O300/'True_Odds_Calculator_3-way'!B300-1)</f>
        <v>7.1665997936508585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0.10425725074175163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1.1011983734740827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14.708954459075244</v>
      </c>
      <c r="I300" s="6">
        <f>IF('Log_working_3-way'!$D300="","",'True_Odds_Calculator_3-way'!O301/'True_Odds_Calculator_3-way'!B301-1)</f>
        <v>7.1110453659393862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0.10517292263721578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1.0948040564767847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45.030787899202942</v>
      </c>
      <c r="I301" s="6">
        <f>IF('Log_working_3-way'!$D301="","",'True_Odds_Calculator_3-way'!O302/'True_Odds_Calculator_3-way'!B302-1)</f>
        <v>3.5031186671560084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7.7394868070051359E-2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1.0755787062146382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18.872469461522218</v>
      </c>
      <c r="I302" s="6">
        <f>IF('Log_working_3-way'!$D302="","",'True_Odds_Calculator_3-way'!O303/'True_Odds_Calculator_3-way'!B303-1)</f>
        <v>6.7897075000779692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7.8550934449532317E-2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1.0740308512057453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16.694957065670341</v>
      </c>
      <c r="I303" s="6">
        <f>IF('Log_working_3-way'!$D303="","",'True_Odds_Calculator_3-way'!O304/'True_Odds_Calculator_3-way'!B304-1)</f>
        <v>7.2685786899605116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7.7654438818648197E-2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1.0211887801775514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17.166986527731385</v>
      </c>
      <c r="I304" s="6">
        <f>IF('Log_working_3-way'!$D304="","",'True_Odds_Calculator_3-way'!O305/'True_Odds_Calculator_3-way'!B305-1)</f>
        <v>8.2007591823987944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2.2683233916574341E-2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1.0209764876109404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8.856061366246335</v>
      </c>
      <c r="I305" s="6">
        <f>IF('Log_working_3-way'!$D305="","",'True_Odds_Calculator_3-way'!O306/'True_Odds_Calculator_3-way'!B306-1)</f>
        <v>6.9379849925389632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2.2528669587493111E-2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1.0202838979231921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13.586860621513393</v>
      </c>
      <c r="I306" s="6">
        <f>IF('Log_working_3-way'!$D306="","",'True_Odds_Calculator_3-way'!O307/'True_Odds_Calculator_3-way'!B307-1)</f>
        <v>7.8241502525204467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2.1971156199344088E-2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1.0218495259840488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4.217271652318086</v>
      </c>
      <c r="I307" s="6">
        <f>IF('Log_working_3-way'!$D307="","",'True_Odds_Calculator_3-way'!O308/'True_Odds_Calculator_3-way'!B308-1)</f>
        <v>6.3022562992435258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2.2305640958843798E-2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1.0304855058332518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12.890358768123612</v>
      </c>
      <c r="I308" s="6">
        <f>IF('Log_working_3-way'!$D308="","",'True_Odds_Calculator_3-way'!O309/'True_Odds_Calculator_3-way'!B309-1)</f>
        <v>9.9750982859248278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3.2948532948532838E-2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1.0305116881862417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14.126314038161555</v>
      </c>
      <c r="I309" s="6">
        <f>IF('Log_working_3-way'!$D309="","",'True_Odds_Calculator_3-way'!O310/'True_Odds_Calculator_3-way'!B310-1)</f>
        <v>10.592536431181172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3.282286774609533E-2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1.0313240101880323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13.200330846514202</v>
      </c>
      <c r="I310" s="6">
        <f>IF('Log_working_3-way'!$D310="","",'True_Odds_Calculator_3-way'!O311/'True_Odds_Calculator_3-way'!B311-1)</f>
        <v>10.993413231444578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3.3761901195012545E-2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1.0327997708262755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20.715556866938929</v>
      </c>
      <c r="I311" s="6">
        <f>IF('Log_working_3-way'!$D311="","",'True_Odds_Calculator_3-way'!O312/'True_Odds_Calculator_3-way'!B312-1)</f>
        <v>7.4625740281589241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3.4341902005044611E-2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1.0298971736608291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12.387387749669692</v>
      </c>
      <c r="I312" s="6">
        <f>IF('Log_working_3-way'!$D312="","",'True_Odds_Calculator_3-way'!O313/'True_Odds_Calculator_3-way'!B313-1)</f>
        <v>7.8418758951985517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3.2284954589388848E-2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1.0327456777980122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18.971093198434922</v>
      </c>
      <c r="I313" s="6">
        <f>IF('Log_working_3-way'!$D313="","",'True_Odds_Calculator_3-way'!O314/'True_Odds_Calculator_3-way'!B314-1)</f>
        <v>8.6189723333325077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3.4553132344930404E-2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1.0360974937483558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4.3924273983019626</v>
      </c>
      <c r="I314" s="6">
        <f>IF('Log_working_3-way'!$D314="","",'True_Odds_Calculator_3-way'!O315/'True_Odds_Calculator_3-way'!B315-1)</f>
        <v>5.9350145688589144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3.6418027747672443E-2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1.0363320640583016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9.7707844001122908</v>
      </c>
      <c r="I315" s="6">
        <f>IF('Log_working_3-way'!$D315="","",'True_Odds_Calculator_3-way'!O316/'True_Odds_Calculator_3-way'!B316-1)</f>
        <v>5.884089451760409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3.8509062386925752E-2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1.0819573323037071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66.506985143375289</v>
      </c>
      <c r="I316" s="6">
        <f>IF('Log_working_3-way'!$D316="","",'True_Odds_Calculator_3-way'!O317/'True_Odds_Calculator_3-way'!B317-1)</f>
        <v>0.7792406258370026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4.6061851775679008E-2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1.0385917284043684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6.4175868331806427</v>
      </c>
      <c r="I317" s="6">
        <f>IF('Log_working_3-way'!$D317="","",'True_Odds_Calculator_3-way'!O318/'True_Odds_Calculator_3-way'!B318-1)</f>
        <v>6.6280043926221879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4.0237149392079008E-2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1.0214238021317041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22.049198867989475</v>
      </c>
      <c r="I318" s="6">
        <f>IF('Log_working_3-way'!$D318="","",'True_Odds_Calculator_3-way'!O319/'True_Odds_Calculator_3-way'!B319-1)</f>
        <v>6.1447465534112586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2.2373830140820283E-2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1.0644692894711902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75.132429809440154</v>
      </c>
      <c r="I319" s="6">
        <f>IF('Log_working_3-way'!$D319="","",'True_Odds_Calculator_3-way'!O320/'True_Odds_Calculator_3-way'!B320-1)</f>
        <v>-2.087937270903284E-3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2.8663718383894921E-2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1.0300768032124379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14.253576333691004</v>
      </c>
      <c r="I320" s="6">
        <f>IF('Log_working_3-way'!$D320="","",'True_Odds_Calculator_3-way'!O321/'True_Odds_Calculator_3-way'!B321-1)</f>
        <v>7.1857009827500793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3.2350657450898046E-2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1.0382759343445926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33.189384189384192</v>
      </c>
      <c r="I321" s="6">
        <f>IF('Log_working_3-way'!$D321="","",'True_Odds_Calculator_3-way'!O322/'True_Odds_Calculator_3-way'!B322-1)</f>
        <v>5.2160914952793123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3.6311119440076256E-2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1.032688022825198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5.9892792087814328</v>
      </c>
      <c r="I322" s="6">
        <f>IF('Log_working_3-way'!$D322="","",'True_Odds_Calculator_3-way'!O323/'True_Odds_Calculator_3-way'!B323-1)</f>
        <v>6.181020083510977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3.3907605772196536E-2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1.0261248161121153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2.4488302016584296</v>
      </c>
      <c r="I323" s="6">
        <f>IF('Log_working_3-way'!$D323="","",'True_Odds_Calculator_3-way'!O324/'True_Odds_Calculator_3-way'!B324-1)</f>
        <v>4.0190081241569882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2.4483391987518033E-2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1.0203172085011207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8.2638544251447481</v>
      </c>
      <c r="I324" s="6">
        <f>IF('Log_working_3-way'!$D324="","",'True_Odds_Calculator_3-way'!O325/'True_Odds_Calculator_3-way'!B325-1)</f>
        <v>8.8613718685403278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2.19780219780219E-2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1.0241721655456355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3.0679614260157875</v>
      </c>
      <c r="I325" s="6">
        <f>IF('Log_working_3-way'!$D325="","",'True_Odds_Calculator_3-way'!O326/'True_Odds_Calculator_3-way'!B326-1)</f>
        <v>5.6584238653640755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2.3837456274281354E-2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1.0288944689252495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36.577980312382323</v>
      </c>
      <c r="I326" s="6">
        <f>IF('Log_working_3-way'!$D326="","",'True_Odds_Calculator_3-way'!O327/'True_Odds_Calculator_3-way'!B327-1)</f>
        <v>4.2926186430048858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2.6632038626041687E-2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1.0200589041773263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10.718081549487724</v>
      </c>
      <c r="I327" s="6">
        <f>IF('Log_working_3-way'!$D327="","",'True_Odds_Calculator_3-way'!O328/'True_Odds_Calculator_3-way'!B328-1)</f>
        <v>7.8792448930792229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2.1757415728775653E-2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1.0219057070639377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16.105027409257058</v>
      </c>
      <c r="I328" s="6">
        <f>IF('Log_working_3-way'!$D328="","",'True_Odds_Calculator_3-way'!O329/'True_Odds_Calculator_3-way'!B329-1)</f>
        <v>9.8561807849352476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2.3482505609119908E-2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1.0205237152415076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18.159379108880344</v>
      </c>
      <c r="I329" s="6">
        <f>IF('Log_working_3-way'!$D329="","",'True_Odds_Calculator_3-way'!O330/'True_Odds_Calculator_3-way'!B330-1)</f>
        <v>7.7198435942541543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2.1884215197256252E-2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1.0230480065085577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20.723895267776811</v>
      </c>
      <c r="I330" s="6">
        <f>IF('Log_working_3-way'!$D330="","",'True_Odds_Calculator_3-way'!O331/'True_Odds_Calculator_3-way'!B331-1)</f>
        <v>7.4460099387107359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2.4213693082907994E-2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1.0234508594508069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26.638887104607477</v>
      </c>
      <c r="I331" s="6">
        <f>IF('Log_working_3-way'!$D331="","",'True_Odds_Calculator_3-way'!O332/'True_Odds_Calculator_3-way'!B332-1)</f>
        <v>6.0972226722070202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2.3678894814984641E-2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1.020631092406401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12.517253799823793</v>
      </c>
      <c r="I332" s="6">
        <f>IF('Log_working_3-way'!$D332="","",'True_Odds_Calculator_3-way'!O333/'True_Odds_Calculator_3-way'!B333-1)</f>
        <v>7.7157228978306929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2.2367350638816008E-2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1.0251677732672442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34.881884129930519</v>
      </c>
      <c r="I333" s="6">
        <f>IF('Log_working_3-way'!$D333="","",'True_Odds_Calculator_3-way'!O334/'True_Odds_Calculator_3-way'!B334-1)</f>
        <v>4.3079710251376504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2.3662684179289295E-2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1.0306395086415876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0.69170087189678031</v>
      </c>
      <c r="I334" s="6">
        <f>IF('Log_working_3-way'!$D334="","",'True_Odds_Calculator_3-way'!O335/'True_Odds_Calculator_3-way'!B335-1)</f>
        <v>3.8556916154295315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2.6107530976950288E-2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1.0509127641499481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60.973077873419264</v>
      </c>
      <c r="I335" s="6">
        <f>IF('Log_working_3-way'!$D335="","",'True_Odds_Calculator_3-way'!O336/'True_Odds_Calculator_3-way'!B336-1)</f>
        <v>1.1765639109354833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3.2706494434901812E-2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1.0230164984282881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28.841435237687563</v>
      </c>
      <c r="I336" s="6">
        <f>IF('Log_working_3-way'!$D336="","",'True_Odds_Calculator_3-way'!O337/'True_Odds_Calculator_3-way'!B337-1)</f>
        <v>5.2342825975785781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2.2876364117833115E-2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1.0299998254308389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8.1706224201038573</v>
      </c>
      <c r="I337" s="6">
        <f>IF('Log_working_3-way'!$D337="","",'True_Odds_Calculator_3-way'!O338/'True_Odds_Calculator_3-way'!B338-1)</f>
        <v>9.9076955218624185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3.2367835856724092E-2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1.0311116228497024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10.911157821533941</v>
      </c>
      <c r="I338" s="6">
        <f>IF('Log_working_3-way'!$D338="","",'True_Odds_Calculator_3-way'!O339/'True_Odds_Calculator_3-way'!B339-1)</f>
        <v>8.2733927676302308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3.3609044560479306E-2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1.0440761044455915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38.034062205377019</v>
      </c>
      <c r="I339" s="6">
        <f>IF('Log_working_3-way'!$D339="","",'True_Odds_Calculator_3-way'!O340/'True_Odds_Calculator_3-way'!B340-1)</f>
        <v>5.3257764582533751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3.9338333029346195E-2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1.0396579837638376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32.745830874691684</v>
      </c>
      <c r="I340" s="6">
        <f>IF('Log_working_3-way'!$D340="","",'True_Odds_Calculator_3-way'!O341/'True_Odds_Calculator_3-way'!B341-1)</f>
        <v>6.0784929283133158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3.7543861183636063E-2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1.0308139804981897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10.668232905206427</v>
      </c>
      <c r="I341" s="6">
        <f>IF('Log_working_3-way'!$D341="","",'True_Odds_Calculator_3-way'!O342/'True_Odds_Calculator_3-way'!B342-1)</f>
        <v>8.0509582067487937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3.3260756657868207E-2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1.040277249331891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31.933531372176475</v>
      </c>
      <c r="I342" s="6">
        <f>IF('Log_working_3-way'!$D342="","",'True_Odds_Calculator_3-way'!O343/'True_Odds_Calculator_3-way'!B343-1)</f>
        <v>6.2682148204761816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3.8411472927996737E-2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1.0309007548561575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12.990289410658834</v>
      </c>
      <c r="I343" s="6">
        <f>IF('Log_working_3-way'!$D343="","",'True_Odds_Calculator_3-way'!O344/'True_Odds_Calculator_3-way'!B344-1)</f>
        <v>8.6908981758318067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3.3384169784997697E-2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1.0586993930453195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0.1820280092827804</v>
      </c>
      <c r="I344" s="6">
        <f>IF('Log_working_3-way'!$D344="","",'True_Odds_Calculator_3-way'!O345/'True_Odds_Calculator_3-way'!B345-1)</f>
        <v>1.7013747127487795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4.2131804868235312E-2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1.0683777890141641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60.299074448673608</v>
      </c>
      <c r="I345" s="6">
        <f>IF('Log_working_3-way'!$D345="","",'True_Odds_Calculator_3-way'!O346/'True_Odds_Calculator_3-way'!B346-1)</f>
        <v>1.4441354874004149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4.4061440986159051E-2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1.0401559805990248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34.395796273757142</v>
      </c>
      <c r="I346" s="6">
        <f>IF('Log_working_3-way'!$D346="","",'True_Odds_Calculator_3-way'!O347/'True_Odds_Calculator_3-way'!B347-1)</f>
        <v>4.6223631447235531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3.7720568221477624E-2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1.0310539342355614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10.269295504820635</v>
      </c>
      <c r="I347" s="6">
        <f>IF('Log_working_3-way'!$D347="","",'True_Odds_Calculator_3-way'!O348/'True_Odds_Calculator_3-way'!B348-1)</f>
        <v>10.117009477659828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3.363686963446666E-2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1.0479976410311889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0.17135612681630885</v>
      </c>
      <c r="I348" s="6">
        <f>IF('Log_working_3-way'!$D348="","",'True_Odds_Calculator_3-way'!O349/'True_Odds_Calculator_3-way'!B349-1)</f>
        <v>3.3808445423020874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3.7758913731860577E-2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1.0391174676554442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32.359994183087323</v>
      </c>
      <c r="I349" s="6">
        <f>IF('Log_working_3-way'!$D349="","",'True_Odds_Calculator_3-way'!O350/'True_Odds_Calculator_3-way'!B350-1)</f>
        <v>5.9668735684127041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3.7232678598902558E-2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1.0341036035611118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4.5064358768424544</v>
      </c>
      <c r="I350" s="6">
        <f>IF('Log_working_3-way'!$D350="","",'True_Odds_Calculator_3-way'!O351/'True_Odds_Calculator_3-way'!B351-1)</f>
        <v>5.730079775094425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3.4430620847958116E-2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1.0316389795893377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20.535588378304446</v>
      </c>
      <c r="I351" s="6">
        <f>IF('Log_working_3-way'!$D351="","",'True_Odds_Calculator_3-way'!O352/'True_Odds_Calculator_3-way'!B352-1)</f>
        <v>7.5733372668164947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3.3169403570658007E-2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1.0682800155964423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-0.25412793570582826</v>
      </c>
      <c r="I352" s="6">
        <f>IF('Log_working_3-way'!$D352="","",'True_Odds_Calculator_3-way'!O353/'True_Odds_Calculator_3-way'!B353-1)</f>
        <v>1.983488257176687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4.6267667844523075E-2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1.0305562189476489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14.741842374070862</v>
      </c>
      <c r="I353" s="6">
        <f>IF('Log_working_3-way'!$D353="","",'True_Odds_Calculator_3-way'!O354/'True_Odds_Calculator_3-way'!B354-1)</f>
        <v>9.6156119619189351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3.2859096952749578E-2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1.0283700538634248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44.202162433248112</v>
      </c>
      <c r="I354" s="6">
        <f>IF('Log_working_3-way'!$D354="","",'True_Odds_Calculator_3-way'!O355/'True_Odds_Calculator_3-way'!B355-1)</f>
        <v>3.6769365810708132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2.3778768889265667E-2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1.0402981967777538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64.649562856391299</v>
      </c>
      <c r="I355" s="6">
        <f>IF('Log_working_3-way'!$D355="","",'True_Odds_Calculator_3-way'!O356/'True_Odds_Calculator_3-way'!B356-1)</f>
        <v>1.3056295137447247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2.340727545993504E-2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1.0259560451518897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2.8265185071769365</v>
      </c>
      <c r="I356" s="6">
        <f>IF('Log_working_3-way'!$D356="","",'True_Odds_Calculator_3-way'!O357/'True_Odds_Calculator_3-way'!B357-1)</f>
        <v>4.2290052849194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2.4739378699774717E-2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1.030260455848369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13.325032678915184</v>
      </c>
      <c r="I357" s="6">
        <f>IF('Log_working_3-way'!$D357="","",'True_Odds_Calculator_3-way'!O358/'True_Odds_Calculator_3-way'!B358-1)</f>
        <v>10.279947455353778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3.266077920069832E-2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1.0386542410094195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31.596786140058086</v>
      </c>
      <c r="I358" s="6">
        <f>IF('Log_working_3-way'!$D358="","",'True_Odds_Calculator_3-way'!O359/'True_Odds_Calculator_3-way'!B359-1)</f>
        <v>6.3997538475570206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3.6975087657945327E-2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1.0330726223474092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23.181527814745806</v>
      </c>
      <c r="I359" s="6">
        <f>IF('Log_working_3-way'!$D359="","",'True_Odds_Calculator_3-way'!O360/'True_Odds_Calculator_3-way'!B360-1)</f>
        <v>8.686559771969959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3.384700055035772E-2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1.0383509094790568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28.425841254372656</v>
      </c>
      <c r="I360" s="6">
        <f>IF('Log_working_3-way'!$D360="","",'True_Odds_Calculator_3-way'!O361/'True_Odds_Calculator_3-way'!B361-1)</f>
        <v>8.3556932224503147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3.7322892899375626E-2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1.0307501657697313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11.890811141936474</v>
      </c>
      <c r="I361" s="6">
        <f>IF('Log_working_3-way'!$D361="","",'True_Odds_Calculator_3-way'!O362/'True_Odds_Calculator_3-way'!B362-1)</f>
        <v>10.428662123640756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3.3281440008808616E-2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1.0421982053842338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39.113130949636478</v>
      </c>
      <c r="I362" s="6">
        <f>IF('Log_working_3-way'!$D362="","",'True_Odds_Calculator_3-way'!O363/'True_Odds_Calculator_3-way'!B363-1)</f>
        <v>4.092973819870612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3.7647973810105206E-2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1.032077169619541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19.167501575306421</v>
      </c>
      <c r="I363" s="6">
        <f>IF('Log_working_3-way'!$D363="","",'True_Odds_Calculator_3-way'!O364/'True_Odds_Calculator_3-way'!B364-1)</f>
        <v>8.1574299934037509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3.3855091234259005E-2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1.0209619044452627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13.354600931521976</v>
      </c>
      <c r="I364" s="6">
        <f>IF('Log_working_3-way'!$D364="","",'True_Odds_Calculator_3-way'!O365/'True_Odds_Calculator_3-way'!B365-1)</f>
        <v>6.9370278654897968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2.2651976430406506E-2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1.0388130776558568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21.875496398531148</v>
      </c>
      <c r="I365" s="6">
        <f>IF('Log_working_3-way'!$D365="","",'True_Odds_Calculator_3-way'!O366/'True_Odds_Calculator_3-way'!B366-1)</f>
        <v>7.82775698942398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4.0211739682574965E-2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1.0233620988422265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24.161981534634055</v>
      </c>
      <c r="I366" s="6">
        <f>IF('Log_working_3-way'!$D366="","",'True_Odds_Calculator_3-way'!O367/'True_Odds_Calculator_3-way'!B367-1)</f>
        <v>5.8342945422693449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2.4053646513977345E-2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1.0224797524034781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4.4623700405299447</v>
      </c>
      <c r="I367" s="6">
        <f>IF('Log_working_3-way'!$D367="","",'True_Odds_Calculator_3-way'!O368/'True_Odds_Calculator_3-way'!B368-1)</f>
        <v>6.7554168536558841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2.3147265280918372E-2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1.03182681349271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18.453132751365867</v>
      </c>
      <c r="I368" s="6">
        <f>IF('Log_working_3-way'!$D368="","",'True_Odds_Calculator_3-way'!O369/'True_Odds_Calculator_3-way'!B369-1)</f>
        <v>8.3301265247547658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3.3714774209997467E-2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1.0315473048455961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16.221871559377611</v>
      </c>
      <c r="I369" s="6">
        <f>IF('Log_working_3-way'!$D369="","",'True_Odds_Calculator_3-way'!O370/'True_Odds_Calculator_3-way'!B370-1)</f>
        <v>7.7234559209541178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3.3767708321121193E-2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1.0214836893781607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6.3782924392680487</v>
      </c>
      <c r="I370" s="6">
        <f>IF('Log_working_3-way'!$D370="","",'True_Odds_Calculator_3-way'!O371/'True_Odds_Calculator_3-way'!B371-1)</f>
        <v>8.3703019777172152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2.2919289173159108E-2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1.019288588623904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11.765203734256133</v>
      </c>
      <c r="I371" s="6">
        <f>IF('Log_working_3-way'!$D371="","",'True_Odds_Calculator_3-way'!O372/'True_Odds_Calculator_3-way'!B372-1)</f>
        <v>8.5055494155310871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2.0969365824817565E-2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1.0325152779795055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19.727871339801844</v>
      </c>
      <c r="I372" s="6">
        <f>IF('Log_working_3-way'!$D372="","",'True_Odds_Calculator_3-way'!O373/'True_Odds_Calculator_3-way'!B373-1)</f>
        <v>9.4644170406617345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3.4041081989342414E-2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1.038452455244772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29.083746329553275</v>
      </c>
      <c r="I373" s="6">
        <f>IF('Log_working_3-way'!$D373="","",'True_Odds_Calculator_3-way'!O374/'True_Odds_Calculator_3-way'!B374-1)</f>
        <v>7.5380643791207529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3.7437685785997488E-2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1.0339657418656538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26.651458966775223</v>
      </c>
      <c r="I374" s="6">
        <f>IF('Log_working_3-way'!$D374="","",'True_Odds_Calculator_3-way'!O375/'True_Odds_Calculator_3-way'!B375-1)</f>
        <v>6.0251151082102199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3.4186194735775555E-2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1.046655739643592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42.90296488656179</v>
      </c>
      <c r="I375" s="6">
        <f>IF('Log_working_3-way'!$D375="","",'True_Odds_Calculator_3-way'!O376/'True_Odds_Calculator_3-way'!B376-1)</f>
        <v>3.2264965910949792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3.9878786955279244E-2</v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3.84</v>
      </c>
      <c r="D2" s="9">
        <f>(K2/(AR2+K2-(AR2*K2)))</f>
        <v>0.44611664047222016</v>
      </c>
      <c r="E2" s="9">
        <f>(L2/(AR2+L2-(AR2*L2)))</f>
        <v>0.30473770123933741</v>
      </c>
      <c r="F2" s="9">
        <f>(M2/(AR2+M2-(AR2*M2)))</f>
        <v>0.24914565828844251</v>
      </c>
      <c r="G2" s="9">
        <f>AR2</f>
        <v>1.0611677257586032</v>
      </c>
      <c r="H2" s="9">
        <f>IF(A2="","",1/D2)</f>
        <v>2.2415662391375655</v>
      </c>
      <c r="I2" s="9">
        <f>IF(B2="","",1/E2)</f>
        <v>3.2815106103809968</v>
      </c>
      <c r="J2" s="9">
        <f>IF(C2="","",1/F2)</f>
        <v>4.0137163411544323</v>
      </c>
      <c r="K2" s="11">
        <f>1/A2</f>
        <v>0.46082949308755761</v>
      </c>
      <c r="L2" s="11">
        <f>1/B2</f>
        <v>0.31746031746031744</v>
      </c>
      <c r="M2" s="11">
        <f>1/C2</f>
        <v>0.26041666666666669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-0.2721705617730964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0.23468168629458952</v>
      </c>
      <c r="Q2" s="11">
        <f>2*'OddsRatio_working_3-way'!K2*'OddsRatio_working_3-way'!L2*'OddsRatio_working_3-way'!M2</f>
        <v>7.6195352693048557E-2</v>
      </c>
      <c r="R2" s="11">
        <f>O2/N2</f>
        <v>0</v>
      </c>
      <c r="S2" s="11">
        <f>P2/N2</f>
        <v>-0.86225962413319091</v>
      </c>
      <c r="T2" s="11">
        <f>Q2/N2</f>
        <v>-0.2799544234198672</v>
      </c>
      <c r="U2" s="11">
        <f>'OddsRatio_working_3-way'!S2-'OddsRatio_working_3-way'!R2^2/3</f>
        <v>-0.86225962413319091</v>
      </c>
      <c r="V2" s="11">
        <f>'OddsRatio_working_3-way'!S2*'OddsRatio_working_3-way'!R2/3-2*'OddsRatio_working_3-way'!R2^3/27-'OddsRatio_working_3-way'!T2</f>
        <v>0.2799544234198672</v>
      </c>
      <c r="W2" s="11">
        <f>'OddsRatio_working_3-way'!V2^2+4*'OddsRatio_working_3-way'!U2^3/27</f>
        <v>-1.6600756183841964E-2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0.15409026200265888</v>
      </c>
      <c r="Y2" s="11">
        <f>IF('OddsRatio_working_3-way'!W2&gt;=0,IF('OddsRatio_working_3-way'!V2+SQRT('OddsRatio_working_3-way'!W2)&gt;0,0,PI()),ACOS('OddsRatio_working_3-way'!V2/(2*'OddsRatio_working_3-way'!X2)))</f>
        <v>0.43133002224626416</v>
      </c>
      <c r="Z2" s="11">
        <f>'OddsRatio_working_3-way'!X2^(1/3)*COS('OddsRatio_working_3-way'!Y2/3)</f>
        <v>0.53058386287930159</v>
      </c>
      <c r="AA2" s="11">
        <f>'OddsRatio_working_3-way'!X2^(1/3)*COS(('OddsRatio_working_3-way'!Y2+2*PI())/3)</f>
        <v>-0.33181620800359862</v>
      </c>
      <c r="AB2" s="11">
        <f>'OddsRatio_working_3-way'!X2^(1/3)*COS(('OddsRatio_working_3-way'!Y2+4*PI())/3)</f>
        <v>-0.19876765487570286</v>
      </c>
      <c r="AC2" s="11">
        <f>'OddsRatio_working_3-way'!X2^(1/3)*SIN('OddsRatio_working_3-way'!Y2/3)</f>
        <v>7.6815617963680763E-2</v>
      </c>
      <c r="AD2" s="11">
        <f>'OddsRatio_working_3-way'!X2^(1/3)*SIN(('OddsRatio_working_3-way'!Y2+2*PI())/3)</f>
        <v>0.42109129510971399</v>
      </c>
      <c r="AE2" s="11">
        <f>'OddsRatio_working_3-way'!X2^(1/3)*SIN(('OddsRatio_working_3-way'!Y2+4*PI())/3)</f>
        <v>-0.4979069130733948</v>
      </c>
      <c r="AF2" s="11">
        <f>-'OddsRatio_working_3-way'!U2/(3*'OddsRatio_working_3-way'!X2^(1/3))*COS(('OddsRatio_working_3-way'!Y2)/3)</f>
        <v>0.53058386287930159</v>
      </c>
      <c r="AG2" s="11">
        <f>-'OddsRatio_working_3-way'!U2/(3*'OddsRatio_working_3-way'!X2^(1/3))*COS(('OddsRatio_working_3-way'!Y2+2*PI())/3)</f>
        <v>-0.33181620800359862</v>
      </c>
      <c r="AH2" s="11">
        <f>-'OddsRatio_working_3-way'!U2/(3*'OddsRatio_working_3-way'!X2^(1/3))*COS(('OddsRatio_working_3-way'!Y2+4*PI())/3)</f>
        <v>-0.19876765487570286</v>
      </c>
      <c r="AI2" s="11">
        <f>'OddsRatio_working_3-way'!U2/(3*'OddsRatio_working_3-way'!X2^(1/3))*SIN(('OddsRatio_working_3-way'!Y2)/3)</f>
        <v>-7.6815617963680763E-2</v>
      </c>
      <c r="AJ2" s="11">
        <f>'OddsRatio_working_3-way'!U2/(3*'OddsRatio_working_3-way'!X2^(1/3))*SIN(('OddsRatio_working_3-way'!Y2+2*PI())/3)</f>
        <v>-0.42109129510971399</v>
      </c>
      <c r="AK2" s="11">
        <f>'OddsRatio_working_3-way'!U2/(3*'OddsRatio_working_3-way'!X2^(1/3))*SIN(('OddsRatio_working_3-way'!Y2+4*PI())/3)</f>
        <v>0.4979069130733948</v>
      </c>
      <c r="AL2" s="11">
        <f>'OddsRatio_working_3-way'!Z2+'OddsRatio_working_3-way'!AF2</f>
        <v>1.0611677257586032</v>
      </c>
      <c r="AM2" s="11">
        <f>'OddsRatio_working_3-way'!AA2+'OddsRatio_working_3-way'!AG2</f>
        <v>-0.66363241600719725</v>
      </c>
      <c r="AN2" s="11">
        <f>'OddsRatio_working_3-way'!AB2+'OddsRatio_working_3-way'!AH2</f>
        <v>-0.39753530975140572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1.0611677257586032</v>
      </c>
      <c r="AS2" s="11">
        <f>IF(('OddsRatio_working_3-way'!X2=0),IF(Q2&gt;0,-Q2^(1/3),(-Q2)^(1/3)),'OddsRatio_working_3-way'!AM2-'OddsRatio_working_3-way'!R2/3)</f>
        <v>-0.66363241600719725</v>
      </c>
      <c r="AT2" s="11">
        <f>IF(('OddsRatio_working_3-way'!X2=0),IF(Q2&gt;0,-Q2^(1/3),(-Q2)^(1/3)),'OddsRatio_working_3-way'!AN2-'OddsRatio_working_3-way'!R2/3)</f>
        <v>-0.39753530975140572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2.65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2.71</v>
      </c>
      <c r="D3" s="9">
        <f t="shared" ref="D3" si="0">(K3/(AR3+K3-(AR3*K3)))</f>
        <v>0.36612479579845592</v>
      </c>
      <c r="E3" s="9">
        <f t="shared" ref="E3" si="1">(L3/(AR3+L3-(AR3*L3)))</f>
        <v>0.27599944725804604</v>
      </c>
      <c r="F3" s="9">
        <f t="shared" ref="F3" si="2">(M3/(AR3+M3-(AR3*M3)))</f>
        <v>0.35787575694349794</v>
      </c>
      <c r="G3" s="9">
        <f t="shared" ref="G3" si="3">AR3</f>
        <v>1.0492782647713765</v>
      </c>
      <c r="H3" s="9">
        <f t="shared" ref="H3" si="4">IF(A3="","",1/D3)</f>
        <v>2.7313091368727704</v>
      </c>
      <c r="I3" s="9">
        <f t="shared" ref="I3" si="5">IF(B3="","",1/E3)</f>
        <v>3.6231956619284413</v>
      </c>
      <c r="J3" s="9">
        <f t="shared" ref="J3" si="6">IF(C3="","",1/F3)</f>
        <v>2.7942658327590539</v>
      </c>
      <c r="K3" s="11">
        <f t="shared" ref="K3" si="7">1/A3</f>
        <v>0.37735849056603776</v>
      </c>
      <c r="L3" s="11">
        <f t="shared" ref="L3" si="8">1/B3</f>
        <v>0.2857142857142857</v>
      </c>
      <c r="M3" s="11">
        <f t="shared" ref="M3" si="9">1/C3</f>
        <v>0.36900369003690037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-0.28063178205906036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0.23313871952735699</v>
      </c>
      <c r="Q3" s="11">
        <f>2*'OddsRatio_working_3-way'!K3*'OddsRatio_working_3-way'!L3*'OddsRatio_working_3-way'!M3</f>
        <v>7.9569528848927304E-2</v>
      </c>
      <c r="R3" s="11">
        <f t="shared" ref="R3" si="10">O3/N3</f>
        <v>0</v>
      </c>
      <c r="S3" s="11">
        <f t="shared" ref="S3" si="11">P3/N3</f>
        <v>-0.83076377813219948</v>
      </c>
      <c r="T3" s="11">
        <f t="shared" ref="T3" si="12">Q3/N3</f>
        <v>-0.28353712564238892</v>
      </c>
      <c r="U3" s="11">
        <f>'OddsRatio_working_3-way'!S3-'OddsRatio_working_3-way'!R3^2/3</f>
        <v>-0.83076377813219948</v>
      </c>
      <c r="V3" s="11">
        <f>'OddsRatio_working_3-way'!S3*'OddsRatio_working_3-way'!R3/3-2*'OddsRatio_working_3-way'!R3^3/27-'OddsRatio_working_3-way'!T3</f>
        <v>0.28353712564238892</v>
      </c>
      <c r="W3" s="11">
        <f>'OddsRatio_working_3-way'!V3^2+4*'OddsRatio_working_3-way'!U3^3/27</f>
        <v>-4.5499507188061922E-3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0.14572512852658084</v>
      </c>
      <c r="Y3" s="11">
        <f>IF('OddsRatio_working_3-way'!W3&gt;=0,IF('OddsRatio_working_3-way'!V3+SQRT('OddsRatio_working_3-way'!W3)&gt;0,0,PI()),ACOS('OddsRatio_working_3-way'!V3/(2*'OddsRatio_working_3-way'!X3)))</f>
        <v>0.23355787581665455</v>
      </c>
      <c r="Z3" s="11">
        <f>'OddsRatio_working_3-way'!X3^(1/3)*COS('OddsRatio_working_3-way'!Y3/3)</f>
        <v>0.52463913238568816</v>
      </c>
      <c r="AA3" s="11">
        <f>'OddsRatio_working_3-way'!X3^(1/3)*COS(('OddsRatio_working_3-way'!Y3+2*PI())/3)</f>
        <v>-0.2977636081497671</v>
      </c>
      <c r="AB3" s="11">
        <f>'OddsRatio_working_3-way'!X3^(1/3)*COS(('OddsRatio_working_3-way'!Y3+4*PI())/3)</f>
        <v>-0.22687552423592119</v>
      </c>
      <c r="AC3" s="11">
        <f>'OddsRatio_working_3-way'!X3^(1/3)*SIN('OddsRatio_working_3-way'!Y3/3)</f>
        <v>4.0927254329995992E-2</v>
      </c>
      <c r="AD3" s="11">
        <f>'OddsRatio_working_3-way'!X3^(1/3)*SIN(('OddsRatio_working_3-way'!Y3+2*PI())/3)</f>
        <v>0.43388718930043529</v>
      </c>
      <c r="AE3" s="11">
        <f>'OddsRatio_working_3-way'!X3^(1/3)*SIN(('OddsRatio_working_3-way'!Y3+4*PI())/3)</f>
        <v>-0.47481444363043096</v>
      </c>
      <c r="AF3" s="11">
        <f>-'OddsRatio_working_3-way'!U3/(3*'OddsRatio_working_3-way'!X3^(1/3))*COS(('OddsRatio_working_3-way'!Y3)/3)</f>
        <v>0.52463913238568827</v>
      </c>
      <c r="AG3" s="11">
        <f>-'OddsRatio_working_3-way'!U3/(3*'OddsRatio_working_3-way'!X3^(1/3))*COS(('OddsRatio_working_3-way'!Y3+2*PI())/3)</f>
        <v>-0.29776360814976716</v>
      </c>
      <c r="AH3" s="11">
        <f>-'OddsRatio_working_3-way'!U3/(3*'OddsRatio_working_3-way'!X3^(1/3))*COS(('OddsRatio_working_3-way'!Y3+4*PI())/3)</f>
        <v>-0.22687552423592122</v>
      </c>
      <c r="AI3" s="11">
        <f>'OddsRatio_working_3-way'!U3/(3*'OddsRatio_working_3-way'!X3^(1/3))*SIN(('OddsRatio_working_3-way'!Y3)/3)</f>
        <v>-4.0927254329996006E-2</v>
      </c>
      <c r="AJ3" s="11">
        <f>'OddsRatio_working_3-way'!U3/(3*'OddsRatio_working_3-way'!X3^(1/3))*SIN(('OddsRatio_working_3-way'!Y3+2*PI())/3)</f>
        <v>-0.43388718930043541</v>
      </c>
      <c r="AK3" s="11">
        <f>'OddsRatio_working_3-way'!U3/(3*'OddsRatio_working_3-way'!X3^(1/3))*SIN(('OddsRatio_working_3-way'!Y3+4*PI())/3)</f>
        <v>0.47481444363043107</v>
      </c>
      <c r="AL3" s="11">
        <f>'OddsRatio_working_3-way'!Z3+'OddsRatio_working_3-way'!AF3</f>
        <v>1.0492782647713765</v>
      </c>
      <c r="AM3" s="11">
        <f>'OddsRatio_working_3-way'!AA3+'OddsRatio_working_3-way'!AG3</f>
        <v>-0.5955272162995342</v>
      </c>
      <c r="AN3" s="11">
        <f>'OddsRatio_working_3-way'!AB3+'OddsRatio_working_3-way'!AH3</f>
        <v>-0.45375104847184244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1.0492782647713765</v>
      </c>
      <c r="AS3" s="11">
        <f>IF(('OddsRatio_working_3-way'!X3=0),IF(Q3&gt;0,-Q3^(1/3),(-Q3)^(1/3)),'OddsRatio_working_3-way'!AM3-'OddsRatio_working_3-way'!R3/3)</f>
        <v>-0.5955272162995342</v>
      </c>
      <c r="AT3" s="11">
        <f>IF(('OddsRatio_working_3-way'!X3=0),IF(Q3&gt;0,-Q3^(1/3),(-Q3)^(1/3)),'OddsRatio_working_3-way'!AN3-'OddsRatio_working_3-way'!R3/3)</f>
        <v>-0.45375104847184244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4.7300000000000004</v>
      </c>
      <c r="B4" s="4">
        <f>IF('True_Odds_Calculator_3-way'!B5="","",'True_Odds_Calculator_3-way'!B5)</f>
        <v>4.3899999999999997</v>
      </c>
      <c r="C4" s="4">
        <f>IF('True_Odds_Calculator_3-way'!C5="","",'True_Odds_Calculator_3-way'!C5)</f>
        <v>1.71</v>
      </c>
      <c r="D4" s="9">
        <f t="shared" ref="D4:D67" si="13">(K4/(AR4+K4-(AR4*K4)))</f>
        <v>0.20462596722769666</v>
      </c>
      <c r="E4" s="9">
        <f t="shared" ref="E4:E67" si="14">(L4/(AR4+L4-(AR4*L4)))</f>
        <v>0.22062112738103185</v>
      </c>
      <c r="F4" s="9">
        <f t="shared" ref="F4:F67" si="15">(M4/(AR4+M4-(AR4*M4)))</f>
        <v>0.57475290539127166</v>
      </c>
      <c r="G4" s="9">
        <f t="shared" ref="G4:G67" si="16">AR4</f>
        <v>1.0420818481356111</v>
      </c>
      <c r="H4" s="9">
        <f t="shared" ref="H4:H67" si="17">IF(A4="","",1/D4)</f>
        <v>4.8869652935458303</v>
      </c>
      <c r="I4" s="9">
        <f t="shared" ref="I4:I67" si="18">IF(B4="","",1/E4)</f>
        <v>4.53265746517972</v>
      </c>
      <c r="J4" s="9">
        <f t="shared" ref="J4:J67" si="19">IF(C4="","",1/F4)</f>
        <v>1.7398781121762839</v>
      </c>
      <c r="K4" s="11">
        <f t="shared" ref="K4:K67" si="20">1/A4</f>
        <v>0.21141649048625791</v>
      </c>
      <c r="L4" s="11">
        <f t="shared" ref="L4:L67" si="21">1/B4</f>
        <v>0.22779043280182235</v>
      </c>
      <c r="M4" s="11">
        <f t="shared" ref="M4:M67" si="22">1/C4</f>
        <v>0.58479532163742687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-0.25283960743431055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0.22051594140156383</v>
      </c>
      <c r="Q4" s="11">
        <f>2*'OddsRatio_working_3-way'!K4*'OddsRatio_working_3-way'!L4*'OddsRatio_working_3-way'!M4</f>
        <v>5.6325910958253851E-2</v>
      </c>
      <c r="R4" s="11">
        <f t="shared" ref="R4:R67" si="23">O4/N4</f>
        <v>0</v>
      </c>
      <c r="S4" s="11">
        <f t="shared" ref="S4:S67" si="24">P4/N4</f>
        <v>-0.87215742675464869</v>
      </c>
      <c r="T4" s="11">
        <f t="shared" ref="T4:T67" si="25">Q4/N4</f>
        <v>-0.22277328908164717</v>
      </c>
      <c r="U4" s="11">
        <f>'OddsRatio_working_3-way'!S4-'OddsRatio_working_3-way'!R4^2/3</f>
        <v>-0.87215742675464869</v>
      </c>
      <c r="V4" s="11">
        <f>'OddsRatio_working_3-way'!S4*'OddsRatio_working_3-way'!R4/3-2*'OddsRatio_working_3-way'!R4^3/27-'OddsRatio_working_3-way'!T4</f>
        <v>0.22277328908164717</v>
      </c>
      <c r="W4" s="11">
        <f>'OddsRatio_working_3-way'!V4^2+4*'OddsRatio_working_3-way'!U4^3/27</f>
        <v>-4.8655621255882464E-2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0.15675104432198977</v>
      </c>
      <c r="Y4" s="11">
        <f>IF('OddsRatio_working_3-way'!W4&gt;=0,IF('OddsRatio_working_3-way'!V4+SQRT('OddsRatio_working_3-way'!W4)&gt;0,0,PI()),ACOS('OddsRatio_working_3-way'!V4/(2*'OddsRatio_working_3-way'!X4)))</f>
        <v>0.78045159381113594</v>
      </c>
      <c r="Z4" s="11">
        <f>'OddsRatio_working_3-way'!X4^(1/3)*COS('OddsRatio_working_3-way'!Y4/3)</f>
        <v>0.52104092406780567</v>
      </c>
      <c r="AA4" s="11">
        <f>'OddsRatio_working_3-way'!X4^(1/3)*COS(('OddsRatio_working_3-way'!Y4+2*PI())/3)</f>
        <v>-0.3806313411148069</v>
      </c>
      <c r="AB4" s="11">
        <f>'OddsRatio_working_3-way'!X4^(1/3)*COS(('OddsRatio_working_3-way'!Y4+4*PI())/3)</f>
        <v>-0.14040958295299868</v>
      </c>
      <c r="AC4" s="11">
        <f>'OddsRatio_working_3-way'!X4^(1/3)*SIN('OddsRatio_working_3-way'!Y4/3)</f>
        <v>0.13869209673992519</v>
      </c>
      <c r="AD4" s="11">
        <f>'OddsRatio_working_3-way'!X4^(1/3)*SIN(('OddsRatio_working_3-way'!Y4+2*PI())/3)</f>
        <v>0.38188862828407594</v>
      </c>
      <c r="AE4" s="11">
        <f>'OddsRatio_working_3-way'!X4^(1/3)*SIN(('OddsRatio_working_3-way'!Y4+4*PI())/3)</f>
        <v>-0.5205807250240011</v>
      </c>
      <c r="AF4" s="11">
        <f>-'OddsRatio_working_3-way'!U4/(3*'OddsRatio_working_3-way'!X4^(1/3))*COS(('OddsRatio_working_3-way'!Y4)/3)</f>
        <v>0.52104092406780556</v>
      </c>
      <c r="AG4" s="11">
        <f>-'OddsRatio_working_3-way'!U4/(3*'OddsRatio_working_3-way'!X4^(1/3))*COS(('OddsRatio_working_3-way'!Y4+2*PI())/3)</f>
        <v>-0.38063134111480684</v>
      </c>
      <c r="AH4" s="11">
        <f>-'OddsRatio_working_3-way'!U4/(3*'OddsRatio_working_3-way'!X4^(1/3))*COS(('OddsRatio_working_3-way'!Y4+4*PI())/3)</f>
        <v>-0.14040958295299866</v>
      </c>
      <c r="AI4" s="11">
        <f>'OddsRatio_working_3-way'!U4/(3*'OddsRatio_working_3-way'!X4^(1/3))*SIN(('OddsRatio_working_3-way'!Y4)/3)</f>
        <v>-0.13869209673992516</v>
      </c>
      <c r="AJ4" s="11">
        <f>'OddsRatio_working_3-way'!U4/(3*'OddsRatio_working_3-way'!X4^(1/3))*SIN(('OddsRatio_working_3-way'!Y4+2*PI())/3)</f>
        <v>-0.38188862828407583</v>
      </c>
      <c r="AK4" s="11">
        <f>'OddsRatio_working_3-way'!U4/(3*'OddsRatio_working_3-way'!X4^(1/3))*SIN(('OddsRatio_working_3-way'!Y4+4*PI())/3)</f>
        <v>0.52058072502400099</v>
      </c>
      <c r="AL4" s="11">
        <f>'OddsRatio_working_3-way'!Z4+'OddsRatio_working_3-way'!AF4</f>
        <v>1.0420818481356111</v>
      </c>
      <c r="AM4" s="11">
        <f>'OddsRatio_working_3-way'!AA4+'OddsRatio_working_3-way'!AG4</f>
        <v>-0.7612626822296138</v>
      </c>
      <c r="AN4" s="11">
        <f>'OddsRatio_working_3-way'!AB4+'OddsRatio_working_3-way'!AH4</f>
        <v>-0.28081916590599731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1.0420818481356111</v>
      </c>
      <c r="AS4" s="11">
        <f>IF(('OddsRatio_working_3-way'!X4=0),IF(Q4&gt;0,-Q4^(1/3),(-Q4)^(1/3)),'OddsRatio_working_3-way'!AM4-'OddsRatio_working_3-way'!R4/3)</f>
        <v>-0.7612626822296138</v>
      </c>
      <c r="AT4" s="11">
        <f>IF(('OddsRatio_working_3-way'!X4=0),IF(Q4&gt;0,-Q4^(1/3),(-Q4)^(1/3)),'OddsRatio_working_3-way'!AN4-'OddsRatio_working_3-way'!R4/3)</f>
        <v>-0.28081916590599731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4.0599999999999996</v>
      </c>
      <c r="C5" s="4">
        <f>IF('True_Odds_Calculator_3-way'!C6="","",'True_Odds_Calculator_3-way'!C6)</f>
        <v>6.55</v>
      </c>
      <c r="D5" s="9">
        <f t="shared" si="13"/>
        <v>0.61918170932650118</v>
      </c>
      <c r="E5" s="9">
        <f t="shared" si="14"/>
        <v>0.23558021160413151</v>
      </c>
      <c r="F5" s="9">
        <f t="shared" si="15"/>
        <v>0.14523807906936731</v>
      </c>
      <c r="G5" s="9">
        <f t="shared" si="16"/>
        <v>1.0604048050709958</v>
      </c>
      <c r="H5" s="9">
        <f t="shared" si="17"/>
        <v>1.6150347869411776</v>
      </c>
      <c r="I5" s="9">
        <f t="shared" si="18"/>
        <v>4.2448387035172459</v>
      </c>
      <c r="J5" s="9">
        <f t="shared" si="19"/>
        <v>6.8852466681440267</v>
      </c>
      <c r="K5" s="11">
        <f t="shared" si="20"/>
        <v>0.63291139240506322</v>
      </c>
      <c r="L5" s="11">
        <f t="shared" si="21"/>
        <v>0.24630541871921185</v>
      </c>
      <c r="M5" s="11">
        <f t="shared" si="22"/>
        <v>0.15267175572519084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-0.23443258837982961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0.21872130621601671</v>
      </c>
      <c r="Q5" s="11">
        <f>2*'OddsRatio_working_3-way'!K5*'OddsRatio_working_3-way'!L5*'OddsRatio_working_3-way'!M5</f>
        <v>4.7599849013278926E-2</v>
      </c>
      <c r="R5" s="11">
        <f t="shared" si="23"/>
        <v>0</v>
      </c>
      <c r="S5" s="11">
        <f t="shared" si="24"/>
        <v>-0.93298166320478726</v>
      </c>
      <c r="T5" s="11">
        <f t="shared" si="25"/>
        <v>-0.20304279939168379</v>
      </c>
      <c r="U5" s="11">
        <f>'OddsRatio_working_3-way'!S5-'OddsRatio_working_3-way'!R5^2/3</f>
        <v>-0.93298166320478726</v>
      </c>
      <c r="V5" s="11">
        <f>'OddsRatio_working_3-way'!S5*'OddsRatio_working_3-way'!R5/3-2*'OddsRatio_working_3-way'!R5^3/27-'OddsRatio_working_3-way'!T5</f>
        <v>0.20304279939168379</v>
      </c>
      <c r="W5" s="11">
        <f>'OddsRatio_working_3-way'!V5^2+4*'OddsRatio_working_3-way'!U5^3/27</f>
        <v>-7.9087451541935166E-2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0.1734314201109092</v>
      </c>
      <c r="Y5" s="11">
        <f>IF('OddsRatio_working_3-way'!W5&gt;=0,IF('OddsRatio_working_3-way'!V5+SQRT('OddsRatio_working_3-way'!W5)&gt;0,0,PI()),ACOS('OddsRatio_working_3-way'!V5/(2*'OddsRatio_working_3-way'!X5)))</f>
        <v>0.94546105748038389</v>
      </c>
      <c r="Z5" s="11">
        <f>'OddsRatio_working_3-way'!X5^(1/3)*COS('OddsRatio_working_3-way'!Y5/3)</f>
        <v>0.53020240253549789</v>
      </c>
      <c r="AA5" s="11">
        <f>'OddsRatio_working_3-way'!X5^(1/3)*COS(('OddsRatio_working_3-way'!Y5+2*PI())/3)</f>
        <v>-0.41479914734713302</v>
      </c>
      <c r="AB5" s="11">
        <f>'OddsRatio_working_3-way'!X5^(1/3)*COS(('OddsRatio_working_3-way'!Y5+4*PI())/3)</f>
        <v>-0.11540325518836494</v>
      </c>
      <c r="AC5" s="11">
        <f>'OddsRatio_working_3-way'!X5^(1/3)*SIN('OddsRatio_working_3-way'!Y5/3)</f>
        <v>0.17285629893213297</v>
      </c>
      <c r="AD5" s="11">
        <f>'OddsRatio_working_3-way'!X5^(1/3)*SIN(('OddsRatio_working_3-way'!Y5+2*PI())/3)</f>
        <v>0.3727406002772175</v>
      </c>
      <c r="AE5" s="11">
        <f>'OddsRatio_working_3-way'!X5^(1/3)*SIN(('OddsRatio_working_3-way'!Y5+4*PI())/3)</f>
        <v>-0.54559689920935051</v>
      </c>
      <c r="AF5" s="11">
        <f>-'OddsRatio_working_3-way'!U5/(3*'OddsRatio_working_3-way'!X5^(1/3))*COS(('OddsRatio_working_3-way'!Y5)/3)</f>
        <v>0.53020240253549789</v>
      </c>
      <c r="AG5" s="11">
        <f>-'OddsRatio_working_3-way'!U5/(3*'OddsRatio_working_3-way'!X5^(1/3))*COS(('OddsRatio_working_3-way'!Y5+2*PI())/3)</f>
        <v>-0.41479914734713302</v>
      </c>
      <c r="AH5" s="11">
        <f>-'OddsRatio_working_3-way'!U5/(3*'OddsRatio_working_3-way'!X5^(1/3))*COS(('OddsRatio_working_3-way'!Y5+4*PI())/3)</f>
        <v>-0.11540325518836494</v>
      </c>
      <c r="AI5" s="11">
        <f>'OddsRatio_working_3-way'!U5/(3*'OddsRatio_working_3-way'!X5^(1/3))*SIN(('OddsRatio_working_3-way'!Y5)/3)</f>
        <v>-0.17285629893213297</v>
      </c>
      <c r="AJ5" s="11">
        <f>'OddsRatio_working_3-way'!U5/(3*'OddsRatio_working_3-way'!X5^(1/3))*SIN(('OddsRatio_working_3-way'!Y5+2*PI())/3)</f>
        <v>-0.3727406002772175</v>
      </c>
      <c r="AK5" s="11">
        <f>'OddsRatio_working_3-way'!U5/(3*'OddsRatio_working_3-way'!X5^(1/3))*SIN(('OddsRatio_working_3-way'!Y5+4*PI())/3)</f>
        <v>0.54559689920935051</v>
      </c>
      <c r="AL5" s="11">
        <f>'OddsRatio_working_3-way'!Z5+'OddsRatio_working_3-way'!AF5</f>
        <v>1.0604048050709958</v>
      </c>
      <c r="AM5" s="11">
        <f>'OddsRatio_working_3-way'!AA5+'OddsRatio_working_3-way'!AG5</f>
        <v>-0.82959829469426605</v>
      </c>
      <c r="AN5" s="11">
        <f>'OddsRatio_working_3-way'!AB5+'OddsRatio_working_3-way'!AH5</f>
        <v>-0.23080651037672989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1.0604048050709958</v>
      </c>
      <c r="AS5" s="11">
        <f>IF(('OddsRatio_working_3-way'!X5=0),IF(Q5&gt;0,-Q5^(1/3),(-Q5)^(1/3)),'OddsRatio_working_3-way'!AM5-'OddsRatio_working_3-way'!R5/3)</f>
        <v>-0.82959829469426605</v>
      </c>
      <c r="AT5" s="11">
        <f>IF(('OddsRatio_working_3-way'!X5=0),IF(Q5&gt;0,-Q5^(1/3),(-Q5)^(1/3)),'OddsRatio_working_3-way'!AN5-'OddsRatio_working_3-way'!R5/3)</f>
        <v>-0.23080651037672989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2.31</v>
      </c>
      <c r="D6" s="9">
        <f t="shared" si="13"/>
        <v>0.31615847336186942</v>
      </c>
      <c r="E6" s="9">
        <f t="shared" si="14"/>
        <v>0.26169336358545919</v>
      </c>
      <c r="F6" s="9">
        <f t="shared" si="15"/>
        <v>0.42214816305267144</v>
      </c>
      <c r="G6" s="9">
        <f t="shared" si="16"/>
        <v>1.0449134002836811</v>
      </c>
      <c r="H6" s="9">
        <f t="shared" si="17"/>
        <v>3.1629707385872199</v>
      </c>
      <c r="I6" s="9">
        <f t="shared" si="18"/>
        <v>3.8212661807659392</v>
      </c>
      <c r="J6" s="9">
        <f t="shared" si="19"/>
        <v>2.3688365543716223</v>
      </c>
      <c r="K6" s="11">
        <f t="shared" si="20"/>
        <v>0.32573289902280134</v>
      </c>
      <c r="L6" s="11">
        <f t="shared" si="21"/>
        <v>0.27027027027027023</v>
      </c>
      <c r="M6" s="11">
        <f t="shared" si="22"/>
        <v>0.4329004329004329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-0.2790315591618524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0.23171358676244669</v>
      </c>
      <c r="Q6" s="11">
        <f>2*'OddsRatio_working_3-way'!K6*'OddsRatio_working_3-way'!L6*'OddsRatio_working_3-way'!M6</f>
        <v>7.6221574592910096E-2</v>
      </c>
      <c r="R6" s="11">
        <f t="shared" si="23"/>
        <v>0</v>
      </c>
      <c r="S6" s="11">
        <f t="shared" si="24"/>
        <v>-0.83042071462619427</v>
      </c>
      <c r="T6" s="11">
        <f t="shared" si="25"/>
        <v>-0.27316470875861654</v>
      </c>
      <c r="U6" s="11">
        <f>'OddsRatio_working_3-way'!S6-'OddsRatio_working_3-way'!R6^2/3</f>
        <v>-0.83042071462619427</v>
      </c>
      <c r="V6" s="11">
        <f>'OddsRatio_working_3-way'!S6*'OddsRatio_working_3-way'!R6/3-2*'OddsRatio_working_3-way'!R6^3/27-'OddsRatio_working_3-way'!T6</f>
        <v>0.27316470875861654</v>
      </c>
      <c r="W6" s="11">
        <f>'OddsRatio_working_3-way'!V6^2+4*'OddsRatio_working_3-way'!U6^3/27</f>
        <v>-1.0219105847991489E-2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0.14563487216251753</v>
      </c>
      <c r="Y6" s="11">
        <f>IF('OddsRatio_working_3-way'!W6&gt;=0,IF('OddsRatio_working_3-way'!V6+SQRT('OddsRatio_working_3-way'!W6)&gt;0,0,PI()),ACOS('OddsRatio_working_3-way'!V6/(2*'OddsRatio_working_3-way'!X6)))</f>
        <v>0.35443997341538536</v>
      </c>
      <c r="Z6" s="11">
        <f>'OddsRatio_working_3-way'!X6^(1/3)*COS('OddsRatio_working_3-way'!Y6/3)</f>
        <v>0.52245670014184054</v>
      </c>
      <c r="AA6" s="11">
        <f>'OddsRatio_working_3-way'!X6^(1/3)*COS(('OddsRatio_working_3-way'!Y6+2*PI())/3)</f>
        <v>-0.31493520265252989</v>
      </c>
      <c r="AB6" s="11">
        <f>'OddsRatio_working_3-way'!X6^(1/3)*COS(('OddsRatio_working_3-way'!Y6+4*PI())/3)</f>
        <v>-0.20752149748931054</v>
      </c>
      <c r="AC6" s="11">
        <f>'OddsRatio_working_3-way'!X6^(1/3)*SIN('OddsRatio_working_3-way'!Y6/3)</f>
        <v>6.2015331590639856E-2</v>
      </c>
      <c r="AD6" s="11">
        <f>'OddsRatio_working_3-way'!X6^(1/3)*SIN(('OddsRatio_working_3-way'!Y6+2*PI())/3)</f>
        <v>0.42145310890490295</v>
      </c>
      <c r="AE6" s="11">
        <f>'OddsRatio_working_3-way'!X6^(1/3)*SIN(('OddsRatio_working_3-way'!Y6+4*PI())/3)</f>
        <v>-0.48346844049554272</v>
      </c>
      <c r="AF6" s="11">
        <f>-'OddsRatio_working_3-way'!U6/(3*'OddsRatio_working_3-way'!X6^(1/3))*COS(('OddsRatio_working_3-way'!Y6)/3)</f>
        <v>0.52245670014184054</v>
      </c>
      <c r="AG6" s="11">
        <f>-'OddsRatio_working_3-way'!U6/(3*'OddsRatio_working_3-way'!X6^(1/3))*COS(('OddsRatio_working_3-way'!Y6+2*PI())/3)</f>
        <v>-0.31493520265252989</v>
      </c>
      <c r="AH6" s="11">
        <f>-'OddsRatio_working_3-way'!U6/(3*'OddsRatio_working_3-way'!X6^(1/3))*COS(('OddsRatio_working_3-way'!Y6+4*PI())/3)</f>
        <v>-0.20752149748931054</v>
      </c>
      <c r="AI6" s="11">
        <f>'OddsRatio_working_3-way'!U6/(3*'OddsRatio_working_3-way'!X6^(1/3))*SIN(('OddsRatio_working_3-way'!Y6)/3)</f>
        <v>-6.2015331590639856E-2</v>
      </c>
      <c r="AJ6" s="11">
        <f>'OddsRatio_working_3-way'!U6/(3*'OddsRatio_working_3-way'!X6^(1/3))*SIN(('OddsRatio_working_3-way'!Y6+2*PI())/3)</f>
        <v>-0.42145310890490295</v>
      </c>
      <c r="AK6" s="11">
        <f>'OddsRatio_working_3-way'!U6/(3*'OddsRatio_working_3-way'!X6^(1/3))*SIN(('OddsRatio_working_3-way'!Y6+4*PI())/3)</f>
        <v>0.48346844049554272</v>
      </c>
      <c r="AL6" s="11">
        <f>'OddsRatio_working_3-way'!Z6+'OddsRatio_working_3-way'!AF6</f>
        <v>1.0449134002836811</v>
      </c>
      <c r="AM6" s="11">
        <f>'OddsRatio_working_3-way'!AA6+'OddsRatio_working_3-way'!AG6</f>
        <v>-0.62987040530505978</v>
      </c>
      <c r="AN6" s="11">
        <f>'OddsRatio_working_3-way'!AB6+'OddsRatio_working_3-way'!AH6</f>
        <v>-0.41504299497862107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1.0449134002836811</v>
      </c>
      <c r="AS6" s="11">
        <f>IF(('OddsRatio_working_3-way'!X6=0),IF(Q6&gt;0,-Q6^(1/3),(-Q6)^(1/3)),'OddsRatio_working_3-way'!AM6-'OddsRatio_working_3-way'!R6/3)</f>
        <v>-0.62987040530505978</v>
      </c>
      <c r="AT6" s="11">
        <f>IF(('OddsRatio_working_3-way'!X6=0),IF(Q6&gt;0,-Q6^(1/3),(-Q6)^(1/3)),'OddsRatio_working_3-way'!AN6-'OddsRatio_working_3-way'!R6/3)</f>
        <v>-0.41504299497862107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4.05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2.0499999999999998</v>
      </c>
      <c r="D7" s="9">
        <f t="shared" si="13"/>
        <v>0.24005848247926934</v>
      </c>
      <c r="E7" s="9">
        <f t="shared" si="14"/>
        <v>0.28143014333855421</v>
      </c>
      <c r="F7" s="9">
        <f t="shared" si="15"/>
        <v>0.47851137418217649</v>
      </c>
      <c r="G7" s="9">
        <f t="shared" si="16"/>
        <v>1.0379185551462538</v>
      </c>
      <c r="H7" s="9">
        <f t="shared" si="17"/>
        <v>4.1656515931960731</v>
      </c>
      <c r="I7" s="9">
        <f t="shared" si="18"/>
        <v>3.5532796456597837</v>
      </c>
      <c r="J7" s="9">
        <f t="shared" si="19"/>
        <v>2.0898144829035661</v>
      </c>
      <c r="K7" s="11">
        <f t="shared" si="20"/>
        <v>0.24691358024691359</v>
      </c>
      <c r="L7" s="11">
        <f t="shared" si="21"/>
        <v>0.28901734104046245</v>
      </c>
      <c r="M7" s="11">
        <f t="shared" si="22"/>
        <v>0.48780487804878053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-0.27424534360950537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0.22835938057518024</v>
      </c>
      <c r="Q7" s="11">
        <f>2*'OddsRatio_working_3-way'!K7*'OddsRatio_working_3-way'!L7*'OddsRatio_working_3-way'!M7</f>
        <v>6.9621762370481788E-2</v>
      </c>
      <c r="R7" s="11">
        <f t="shared" si="23"/>
        <v>0</v>
      </c>
      <c r="S7" s="11">
        <f t="shared" si="24"/>
        <v>-0.83268279989591509</v>
      </c>
      <c r="T7" s="11">
        <f t="shared" si="25"/>
        <v>-0.25386670728534</v>
      </c>
      <c r="U7" s="11">
        <f>'OddsRatio_working_3-way'!S7-'OddsRatio_working_3-way'!R7^2/3</f>
        <v>-0.83268279989591509</v>
      </c>
      <c r="V7" s="11">
        <f>'OddsRatio_working_3-way'!S7*'OddsRatio_working_3-way'!R7/3-2*'OddsRatio_working_3-way'!R7^3/27-'OddsRatio_working_3-way'!T7</f>
        <v>0.25386670728534</v>
      </c>
      <c r="W7" s="11">
        <f>'OddsRatio_working_3-way'!V7^2+4*'OddsRatio_working_3-way'!U7^3/27</f>
        <v>-2.1084951734790414E-2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0.14623034637404347</v>
      </c>
      <c r="Y7" s="11">
        <f>IF('OddsRatio_working_3-way'!W7&gt;=0,IF('OddsRatio_working_3-way'!V7+SQRT('OddsRatio_working_3-way'!W7)&gt;0,0,PI()),ACOS('OddsRatio_working_3-way'!V7/(2*'OddsRatio_working_3-way'!X7)))</f>
        <v>0.51956142206658407</v>
      </c>
      <c r="Z7" s="11">
        <f>'OddsRatio_working_3-way'!X7^(1/3)*COS('OddsRatio_working_3-way'!Y7/3)</f>
        <v>0.51895927757312688</v>
      </c>
      <c r="AA7" s="11">
        <f>'OddsRatio_working_3-way'!X7^(1/3)*COS(('OddsRatio_working_3-way'!Y7+2*PI())/3)</f>
        <v>-0.33810311581195596</v>
      </c>
      <c r="AB7" s="11">
        <f>'OddsRatio_working_3-way'!X7^(1/3)*COS(('OddsRatio_working_3-way'!Y7+4*PI())/3)</f>
        <v>-0.18085616176117084</v>
      </c>
      <c r="AC7" s="11">
        <f>'OddsRatio_working_3-way'!X7^(1/3)*SIN('OddsRatio_working_3-way'!Y7/3)</f>
        <v>9.0786571250469517E-2</v>
      </c>
      <c r="AD7" s="11">
        <f>'OddsRatio_working_3-way'!X7^(1/3)*SIN(('OddsRatio_working_3-way'!Y7+2*PI())/3)</f>
        <v>0.40403863228271314</v>
      </c>
      <c r="AE7" s="11">
        <f>'OddsRatio_working_3-way'!X7^(1/3)*SIN(('OddsRatio_working_3-way'!Y7+4*PI())/3)</f>
        <v>-0.49482520353318254</v>
      </c>
      <c r="AF7" s="11">
        <f>-'OddsRatio_working_3-way'!U7/(3*'OddsRatio_working_3-way'!X7^(1/3))*COS(('OddsRatio_working_3-way'!Y7)/3)</f>
        <v>0.51895927757312688</v>
      </c>
      <c r="AG7" s="11">
        <f>-'OddsRatio_working_3-way'!U7/(3*'OddsRatio_working_3-way'!X7^(1/3))*COS(('OddsRatio_working_3-way'!Y7+2*PI())/3)</f>
        <v>-0.33810311581195596</v>
      </c>
      <c r="AH7" s="11">
        <f>-'OddsRatio_working_3-way'!U7/(3*'OddsRatio_working_3-way'!X7^(1/3))*COS(('OddsRatio_working_3-way'!Y7+4*PI())/3)</f>
        <v>-0.18085616176117084</v>
      </c>
      <c r="AI7" s="11">
        <f>'OddsRatio_working_3-way'!U7/(3*'OddsRatio_working_3-way'!X7^(1/3))*SIN(('OddsRatio_working_3-way'!Y7)/3)</f>
        <v>-9.0786571250469517E-2</v>
      </c>
      <c r="AJ7" s="11">
        <f>'OddsRatio_working_3-way'!U7/(3*'OddsRatio_working_3-way'!X7^(1/3))*SIN(('OddsRatio_working_3-way'!Y7+2*PI())/3)</f>
        <v>-0.40403863228271314</v>
      </c>
      <c r="AK7" s="11">
        <f>'OddsRatio_working_3-way'!U7/(3*'OddsRatio_working_3-way'!X7^(1/3))*SIN(('OddsRatio_working_3-way'!Y7+4*PI())/3)</f>
        <v>0.49482520353318254</v>
      </c>
      <c r="AL7" s="11">
        <f>'OddsRatio_working_3-way'!Z7+'OddsRatio_working_3-way'!AF7</f>
        <v>1.0379185551462538</v>
      </c>
      <c r="AM7" s="11">
        <f>'OddsRatio_working_3-way'!AA7+'OddsRatio_working_3-way'!AG7</f>
        <v>-0.67620623162391191</v>
      </c>
      <c r="AN7" s="11">
        <f>'OddsRatio_working_3-way'!AB7+'OddsRatio_working_3-way'!AH7</f>
        <v>-0.36171232352234167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1.0379185551462538</v>
      </c>
      <c r="AS7" s="11">
        <f>IF(('OddsRatio_working_3-way'!X7=0),IF(Q7&gt;0,-Q7^(1/3),(-Q7)^(1/3)),'OddsRatio_working_3-way'!AM7-'OddsRatio_working_3-way'!R7/3)</f>
        <v>-0.67620623162391191</v>
      </c>
      <c r="AT7" s="11">
        <f>IF(('OddsRatio_working_3-way'!X7=0),IF(Q7&gt;0,-Q7^(1/3),(-Q7)^(1/3)),'OddsRatio_working_3-way'!AN7-'OddsRatio_working_3-way'!R7/3)</f>
        <v>-0.36171232352234167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4.3099999999999996</v>
      </c>
      <c r="B8" s="4">
        <f>IF('True_Odds_Calculator_3-way'!B9="","",'True_Odds_Calculator_3-way'!B9)</f>
        <v>3.59</v>
      </c>
      <c r="C8" s="4">
        <f>IF('True_Odds_Calculator_3-way'!C9="","",'True_Odds_Calculator_3-way'!C9)</f>
        <v>1.95</v>
      </c>
      <c r="D8" s="9">
        <f t="shared" si="13"/>
        <v>0.22542332610154589</v>
      </c>
      <c r="E8" s="9">
        <f t="shared" si="14"/>
        <v>0.27110050122635643</v>
      </c>
      <c r="F8" s="9">
        <f t="shared" si="15"/>
        <v>0.50347617267209777</v>
      </c>
      <c r="G8" s="9">
        <f t="shared" si="16"/>
        <v>1.038096117977672</v>
      </c>
      <c r="H8" s="9">
        <f t="shared" si="17"/>
        <v>4.436098150506095</v>
      </c>
      <c r="I8" s="9">
        <f t="shared" si="18"/>
        <v>3.6886689455621702</v>
      </c>
      <c r="J8" s="9">
        <f t="shared" si="19"/>
        <v>1.9861913120787875</v>
      </c>
      <c r="K8" s="11">
        <f t="shared" si="20"/>
        <v>0.23201856148491881</v>
      </c>
      <c r="L8" s="11">
        <f t="shared" si="21"/>
        <v>0.2785515320334262</v>
      </c>
      <c r="M8" s="11">
        <f t="shared" si="22"/>
        <v>0.51282051282051289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-0.26992619519553707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0.2270305187017633</v>
      </c>
      <c r="Q8" s="11">
        <f>2*'OddsRatio_working_3-way'!K8*'OddsRatio_working_3-way'!L8*'OddsRatio_working_3-way'!M8</f>
        <v>6.6286282832631632E-2</v>
      </c>
      <c r="R8" s="11">
        <f t="shared" si="23"/>
        <v>0</v>
      </c>
      <c r="S8" s="11">
        <f t="shared" si="24"/>
        <v>-0.84108368414299417</v>
      </c>
      <c r="T8" s="11">
        <f t="shared" si="25"/>
        <v>-0.24557187858189616</v>
      </c>
      <c r="U8" s="11">
        <f>'OddsRatio_working_3-way'!S8-'OddsRatio_working_3-way'!R8^2/3</f>
        <v>-0.84108368414299417</v>
      </c>
      <c r="V8" s="11">
        <f>'OddsRatio_working_3-way'!S8*'OddsRatio_working_3-way'!R8/3-2*'OddsRatio_working_3-way'!R8^3/27-'OddsRatio_working_3-way'!T8</f>
        <v>0.24557187858189616</v>
      </c>
      <c r="W8" s="11">
        <f>'OddsRatio_working_3-way'!V8^2+4*'OddsRatio_working_3-way'!U8^3/27</f>
        <v>-2.7842734417501923E-2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0.14844888174700363</v>
      </c>
      <c r="Y8" s="11">
        <f>IF('OddsRatio_working_3-way'!W8&gt;=0,IF('OddsRatio_working_3-way'!V8+SQRT('OddsRatio_working_3-way'!W8)&gt;0,0,PI()),ACOS('OddsRatio_working_3-way'!V8/(2*'OddsRatio_working_3-way'!X8)))</f>
        <v>0.59682166848159734</v>
      </c>
      <c r="Z8" s="11">
        <f>'OddsRatio_working_3-way'!X8^(1/3)*COS('OddsRatio_working_3-way'!Y8/3)</f>
        <v>0.51904805898883599</v>
      </c>
      <c r="AA8" s="11">
        <f>'OddsRatio_working_3-way'!X8^(1/3)*COS(('OddsRatio_working_3-way'!Y8+2*PI())/3)</f>
        <v>-0.35014828331584247</v>
      </c>
      <c r="AB8" s="11">
        <f>'OddsRatio_working_3-way'!X8^(1/3)*COS(('OddsRatio_working_3-way'!Y8+4*PI())/3)</f>
        <v>-0.16889977567299339</v>
      </c>
      <c r="AC8" s="11">
        <f>'OddsRatio_working_3-way'!X8^(1/3)*SIN('OddsRatio_working_3-way'!Y8/3)</f>
        <v>0.10464387467781681</v>
      </c>
      <c r="AD8" s="11">
        <f>'OddsRatio_working_3-way'!X8^(1/3)*SIN(('OddsRatio_working_3-way'!Y8+2*PI())/3)</f>
        <v>0.39718686753042737</v>
      </c>
      <c r="AE8" s="11">
        <f>'OddsRatio_working_3-way'!X8^(1/3)*SIN(('OddsRatio_working_3-way'!Y8+4*PI())/3)</f>
        <v>-0.5018307422082442</v>
      </c>
      <c r="AF8" s="11">
        <f>-'OddsRatio_working_3-way'!U8/(3*'OddsRatio_working_3-way'!X8^(1/3))*COS(('OddsRatio_working_3-way'!Y8)/3)</f>
        <v>0.51904805898883588</v>
      </c>
      <c r="AG8" s="11">
        <f>-'OddsRatio_working_3-way'!U8/(3*'OddsRatio_working_3-way'!X8^(1/3))*COS(('OddsRatio_working_3-way'!Y8+2*PI())/3)</f>
        <v>-0.35014828331584241</v>
      </c>
      <c r="AH8" s="11">
        <f>-'OddsRatio_working_3-way'!U8/(3*'OddsRatio_working_3-way'!X8^(1/3))*COS(('OddsRatio_working_3-way'!Y8+4*PI())/3)</f>
        <v>-0.16889977567299336</v>
      </c>
      <c r="AI8" s="11">
        <f>'OddsRatio_working_3-way'!U8/(3*'OddsRatio_working_3-way'!X8^(1/3))*SIN(('OddsRatio_working_3-way'!Y8)/3)</f>
        <v>-0.1046438746778168</v>
      </c>
      <c r="AJ8" s="11">
        <f>'OddsRatio_working_3-way'!U8/(3*'OddsRatio_working_3-way'!X8^(1/3))*SIN(('OddsRatio_working_3-way'!Y8+2*PI())/3)</f>
        <v>-0.39718686753042726</v>
      </c>
      <c r="AK8" s="11">
        <f>'OddsRatio_working_3-way'!U8/(3*'OddsRatio_working_3-way'!X8^(1/3))*SIN(('OddsRatio_working_3-way'!Y8+4*PI())/3)</f>
        <v>0.50183074220824408</v>
      </c>
      <c r="AL8" s="11">
        <f>'OddsRatio_working_3-way'!Z8+'OddsRatio_working_3-way'!AF8</f>
        <v>1.038096117977672</v>
      </c>
      <c r="AM8" s="11">
        <f>'OddsRatio_working_3-way'!AA8+'OddsRatio_working_3-way'!AG8</f>
        <v>-0.70029656663168494</v>
      </c>
      <c r="AN8" s="11">
        <f>'OddsRatio_working_3-way'!AB8+'OddsRatio_working_3-way'!AH8</f>
        <v>-0.33779955134598671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1.038096117977672</v>
      </c>
      <c r="AS8" s="11">
        <f>IF(('OddsRatio_working_3-way'!X8=0),IF(Q8&gt;0,-Q8^(1/3),(-Q8)^(1/3)),'OddsRatio_working_3-way'!AM8-'OddsRatio_working_3-way'!R8/3)</f>
        <v>-0.70029656663168494</v>
      </c>
      <c r="AT8" s="11">
        <f>IF(('OddsRatio_working_3-way'!X8=0),IF(Q8&gt;0,-Q8^(1/3),(-Q8)^(1/3)),'OddsRatio_working_3-way'!AN8-'OddsRatio_working_3-way'!R8/3)</f>
        <v>-0.33779955134598671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2.81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2.65</v>
      </c>
      <c r="D9" s="9">
        <f t="shared" si="13"/>
        <v>0.34624486753323119</v>
      </c>
      <c r="E9" s="9">
        <f t="shared" si="14"/>
        <v>0.28627330297851206</v>
      </c>
      <c r="F9" s="9">
        <f t="shared" si="15"/>
        <v>0.36748182948825675</v>
      </c>
      <c r="G9" s="9">
        <f t="shared" si="16"/>
        <v>1.0431654438493623</v>
      </c>
      <c r="H9" s="9">
        <f t="shared" si="17"/>
        <v>2.8881294533673456</v>
      </c>
      <c r="I9" s="9">
        <f t="shared" si="18"/>
        <v>3.4931654107999757</v>
      </c>
      <c r="J9" s="9">
        <f t="shared" si="19"/>
        <v>2.7212229823514473</v>
      </c>
      <c r="K9" s="11">
        <f t="shared" si="20"/>
        <v>0.35587188612099646</v>
      </c>
      <c r="L9" s="11">
        <f t="shared" si="21"/>
        <v>0.29498525073746312</v>
      </c>
      <c r="M9" s="11">
        <f t="shared" si="22"/>
        <v>0.37735849056603776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-0.28275385062412761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0.23174158555215996</v>
      </c>
      <c r="Q9" s="11">
        <f>2*'OddsRatio_working_3-way'!K9*'OddsRatio_working_3-way'!L9*'OddsRatio_working_3-way'!M9</f>
        <v>7.9227892496464961E-2</v>
      </c>
      <c r="R9" s="11">
        <f t="shared" si="23"/>
        <v>0</v>
      </c>
      <c r="S9" s="11">
        <f t="shared" si="24"/>
        <v>-0.81958772635857169</v>
      </c>
      <c r="T9" s="11">
        <f t="shared" si="25"/>
        <v>-0.28020093208840063</v>
      </c>
      <c r="U9" s="11">
        <f>'OddsRatio_working_3-way'!S9-'OddsRatio_working_3-way'!R9^2/3</f>
        <v>-0.81958772635857169</v>
      </c>
      <c r="V9" s="11">
        <f>'OddsRatio_working_3-way'!S9*'OddsRatio_working_3-way'!R9/3-2*'OddsRatio_working_3-way'!R9^3/27-'OddsRatio_working_3-way'!T9</f>
        <v>0.28020093208840063</v>
      </c>
      <c r="W9" s="11">
        <f>'OddsRatio_working_3-way'!V9^2+4*'OddsRatio_working_3-way'!U9^3/27</f>
        <v>-3.0484420516867783E-3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0.14279443651180468</v>
      </c>
      <c r="Y9" s="11">
        <f>IF('OddsRatio_working_3-way'!W9&gt;=0,IF('OddsRatio_working_3-way'!V9+SQRT('OddsRatio_working_3-way'!W9)&gt;0,0,PI()),ACOS('OddsRatio_working_3-way'!V9/(2*'OddsRatio_working_3-way'!X9)))</f>
        <v>0.19455434283268858</v>
      </c>
      <c r="Z9" s="11">
        <f>'OddsRatio_working_3-way'!X9^(1/3)*COS('OddsRatio_working_3-way'!Y9/3)</f>
        <v>0.52158272192468114</v>
      </c>
      <c r="AA9" s="11">
        <f>'OddsRatio_working_3-way'!X9^(1/3)*COS(('OddsRatio_working_3-way'!Y9+2*PI())/3)</f>
        <v>-0.2901261480226473</v>
      </c>
      <c r="AB9" s="11">
        <f>'OddsRatio_working_3-way'!X9^(1/3)*COS(('OddsRatio_working_3-way'!Y9+4*PI())/3)</f>
        <v>-0.23145657390203372</v>
      </c>
      <c r="AC9" s="11">
        <f>'OddsRatio_working_3-way'!X9^(1/3)*SIN('OddsRatio_working_3-way'!Y9/3)</f>
        <v>3.3872894411776946E-2</v>
      </c>
      <c r="AD9" s="11">
        <f>'OddsRatio_working_3-way'!X9^(1/3)*SIN(('OddsRatio_working_3-way'!Y9+2*PI())/3)</f>
        <v>0.43476744015592012</v>
      </c>
      <c r="AE9" s="11">
        <f>'OddsRatio_working_3-way'!X9^(1/3)*SIN(('OddsRatio_working_3-way'!Y9+4*PI())/3)</f>
        <v>-0.46864033456769705</v>
      </c>
      <c r="AF9" s="11">
        <f>-'OddsRatio_working_3-way'!U9/(3*'OddsRatio_working_3-way'!X9^(1/3))*COS(('OddsRatio_working_3-way'!Y9)/3)</f>
        <v>0.52158272192468103</v>
      </c>
      <c r="AG9" s="11">
        <f>-'OddsRatio_working_3-way'!U9/(3*'OddsRatio_working_3-way'!X9^(1/3))*COS(('OddsRatio_working_3-way'!Y9+2*PI())/3)</f>
        <v>-0.29012614802264725</v>
      </c>
      <c r="AH9" s="11">
        <f>-'OddsRatio_working_3-way'!U9/(3*'OddsRatio_working_3-way'!X9^(1/3))*COS(('OddsRatio_working_3-way'!Y9+4*PI())/3)</f>
        <v>-0.23145657390203367</v>
      </c>
      <c r="AI9" s="11">
        <f>'OddsRatio_working_3-way'!U9/(3*'OddsRatio_working_3-way'!X9^(1/3))*SIN(('OddsRatio_working_3-way'!Y9)/3)</f>
        <v>-3.387289441177694E-2</v>
      </c>
      <c r="AJ9" s="11">
        <f>'OddsRatio_working_3-way'!U9/(3*'OddsRatio_working_3-way'!X9^(1/3))*SIN(('OddsRatio_working_3-way'!Y9+2*PI())/3)</f>
        <v>-0.43476744015592</v>
      </c>
      <c r="AK9" s="11">
        <f>'OddsRatio_working_3-way'!U9/(3*'OddsRatio_working_3-way'!X9^(1/3))*SIN(('OddsRatio_working_3-way'!Y9+4*PI())/3)</f>
        <v>0.46864033456769699</v>
      </c>
      <c r="AL9" s="11">
        <f>'OddsRatio_working_3-way'!Z9+'OddsRatio_working_3-way'!AF9</f>
        <v>1.0431654438493623</v>
      </c>
      <c r="AM9" s="11">
        <f>'OddsRatio_working_3-way'!AA9+'OddsRatio_working_3-way'!AG9</f>
        <v>-0.58025229604529449</v>
      </c>
      <c r="AN9" s="11">
        <f>'OddsRatio_working_3-way'!AB9+'OddsRatio_working_3-way'!AH9</f>
        <v>-0.46291314780406739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1.0431654438493623</v>
      </c>
      <c r="AS9" s="11">
        <f>IF(('OddsRatio_working_3-way'!X9=0),IF(Q9&gt;0,-Q9^(1/3),(-Q9)^(1/3)),'OddsRatio_working_3-way'!AM9-'OddsRatio_working_3-way'!R9/3)</f>
        <v>-0.58025229604529449</v>
      </c>
      <c r="AT9" s="11">
        <f>IF(('OddsRatio_working_3-way'!X9=0),IF(Q9&gt;0,-Q9^(1/3),(-Q9)^(1/3)),'OddsRatio_working_3-way'!AN9-'OddsRatio_working_3-way'!R9/3)</f>
        <v>-0.46291314780406739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2.99</v>
      </c>
      <c r="B10" s="4">
        <f>IF('True_Odds_Calculator_3-way'!B11="","",'True_Odds_Calculator_3-way'!B11)</f>
        <v>3.13</v>
      </c>
      <c r="C10" s="4">
        <f>IF('True_Odds_Calculator_3-way'!C11="","",'True_Odds_Calculator_3-way'!C11)</f>
        <v>2.68</v>
      </c>
      <c r="D10" s="9">
        <f t="shared" si="13"/>
        <v>0.32550964427615559</v>
      </c>
      <c r="E10" s="9">
        <f t="shared" si="14"/>
        <v>0.31076342774855181</v>
      </c>
      <c r="F10" s="9">
        <f t="shared" si="15"/>
        <v>0.36372692797529266</v>
      </c>
      <c r="G10" s="9">
        <f t="shared" si="16"/>
        <v>1.0412590938799142</v>
      </c>
      <c r="H10" s="9">
        <f t="shared" si="17"/>
        <v>3.0721055968210296</v>
      </c>
      <c r="I10" s="9">
        <f t="shared" si="18"/>
        <v>3.2178818699642178</v>
      </c>
      <c r="J10" s="9">
        <f t="shared" si="19"/>
        <v>2.7493152777182566</v>
      </c>
      <c r="K10" s="11">
        <f t="shared" si="20"/>
        <v>0.33444816053511706</v>
      </c>
      <c r="L10" s="11">
        <f t="shared" si="21"/>
        <v>0.31948881789137379</v>
      </c>
      <c r="M10" s="11">
        <f t="shared" si="22"/>
        <v>0.37313432835820892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-0.28391715968970688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0.2312478340450716</v>
      </c>
      <c r="Q10" s="11">
        <f>2*'OddsRatio_working_3-way'!K10*'OddsRatio_working_3-way'!L10*'OddsRatio_working_3-way'!M10</f>
        <v>7.9740632429335032E-2</v>
      </c>
      <c r="R10" s="11">
        <f t="shared" si="23"/>
        <v>0</v>
      </c>
      <c r="S10" s="11">
        <f t="shared" si="24"/>
        <v>-0.81449051652179949</v>
      </c>
      <c r="T10" s="11">
        <f t="shared" si="25"/>
        <v>-0.28085879880062053</v>
      </c>
      <c r="U10" s="11">
        <f>'OddsRatio_working_3-way'!S10-'OddsRatio_working_3-way'!R10^2/3</f>
        <v>-0.81449051652179949</v>
      </c>
      <c r="V10" s="11">
        <f>'OddsRatio_working_3-way'!S10*'OddsRatio_working_3-way'!R10/3-2*'OddsRatio_working_3-way'!R10^3/27-'OddsRatio_working_3-way'!T10</f>
        <v>0.28085879880062053</v>
      </c>
      <c r="W10" s="11">
        <f>'OddsRatio_working_3-way'!V10^2+4*'OddsRatio_working_3-way'!U10^3/27</f>
        <v>-1.1670424747654423E-3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0.14146440129807647</v>
      </c>
      <c r="Y10" s="11">
        <f>IF('OddsRatio_working_3-way'!W10&gt;=0,IF('OddsRatio_working_3-way'!V10+SQRT('OddsRatio_working_3-way'!W10)&gt;0,0,PI()),ACOS('OddsRatio_working_3-way'!V10/(2*'OddsRatio_working_3-way'!X10)))</f>
        <v>0.1210395028028195</v>
      </c>
      <c r="Z10" s="11">
        <f>'OddsRatio_working_3-way'!X10^(1/3)*COS('OddsRatio_working_3-way'!Y10/3)</f>
        <v>0.52062954693995722</v>
      </c>
      <c r="AA10" s="11">
        <f>'OddsRatio_working_3-way'!X10^(1/3)*COS(('OddsRatio_working_3-way'!Y10+2*PI())/3)</f>
        <v>-0.27851601711625251</v>
      </c>
      <c r="AB10" s="11">
        <f>'OddsRatio_working_3-way'!X10^(1/3)*COS(('OddsRatio_working_3-way'!Y10+4*PI())/3)</f>
        <v>-0.2421135298237049</v>
      </c>
      <c r="AC10" s="11">
        <f>'OddsRatio_working_3-way'!X10^(1/3)*SIN('OddsRatio_working_3-way'!Y10/3)</f>
        <v>2.1016985837524475E-2</v>
      </c>
      <c r="AD10" s="11">
        <f>'OddsRatio_working_3-way'!X10^(1/3)*SIN(('OddsRatio_working_3-way'!Y10+2*PI())/3)</f>
        <v>0.44036992069202369</v>
      </c>
      <c r="AE10" s="11">
        <f>'OddsRatio_working_3-way'!X10^(1/3)*SIN(('OddsRatio_working_3-way'!Y10+4*PI())/3)</f>
        <v>-0.461386906529548</v>
      </c>
      <c r="AF10" s="11">
        <f>-'OddsRatio_working_3-way'!U10/(3*'OddsRatio_working_3-way'!X10^(1/3))*COS(('OddsRatio_working_3-way'!Y10)/3)</f>
        <v>0.52062954693995711</v>
      </c>
      <c r="AG10" s="11">
        <f>-'OddsRatio_working_3-way'!U10/(3*'OddsRatio_working_3-way'!X10^(1/3))*COS(('OddsRatio_working_3-way'!Y10+2*PI())/3)</f>
        <v>-0.27851601711625246</v>
      </c>
      <c r="AH10" s="11">
        <f>-'OddsRatio_working_3-way'!U10/(3*'OddsRatio_working_3-way'!X10^(1/3))*COS(('OddsRatio_working_3-way'!Y10+4*PI())/3)</f>
        <v>-0.24211352982370485</v>
      </c>
      <c r="AI10" s="11">
        <f>'OddsRatio_working_3-way'!U10/(3*'OddsRatio_working_3-way'!X10^(1/3))*SIN(('OddsRatio_working_3-way'!Y10)/3)</f>
        <v>-2.1016985837524472E-2</v>
      </c>
      <c r="AJ10" s="11">
        <f>'OddsRatio_working_3-way'!U10/(3*'OddsRatio_working_3-way'!X10^(1/3))*SIN(('OddsRatio_working_3-way'!Y10+2*PI())/3)</f>
        <v>-0.44036992069202358</v>
      </c>
      <c r="AK10" s="11">
        <f>'OddsRatio_working_3-way'!U10/(3*'OddsRatio_working_3-way'!X10^(1/3))*SIN(('OddsRatio_working_3-way'!Y10+4*PI())/3)</f>
        <v>0.46138690652954789</v>
      </c>
      <c r="AL10" s="11">
        <f>'OddsRatio_working_3-way'!Z10+'OddsRatio_working_3-way'!AF10</f>
        <v>1.0412590938799142</v>
      </c>
      <c r="AM10" s="11">
        <f>'OddsRatio_working_3-way'!AA10+'OddsRatio_working_3-way'!AG10</f>
        <v>-0.55703203423250502</v>
      </c>
      <c r="AN10" s="11">
        <f>'OddsRatio_working_3-way'!AB10+'OddsRatio_working_3-way'!AH10</f>
        <v>-0.48422705964740975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1.0412590938799142</v>
      </c>
      <c r="AS10" s="11">
        <f>IF(('OddsRatio_working_3-way'!X10=0),IF(Q10&gt;0,-Q10^(1/3),(-Q10)^(1/3)),'OddsRatio_working_3-way'!AM10-'OddsRatio_working_3-way'!R10/3)</f>
        <v>-0.55703203423250502</v>
      </c>
      <c r="AT10" s="11">
        <f>IF(('OddsRatio_working_3-way'!X10=0),IF(Q10&gt;0,-Q10^(1/3),(-Q10)^(1/3)),'OddsRatio_working_3-way'!AN10-'OddsRatio_working_3-way'!R10/3)</f>
        <v>-0.48422705964740975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3.33</v>
      </c>
      <c r="D11" s="9">
        <f t="shared" si="13"/>
        <v>0.44636869913153981</v>
      </c>
      <c r="E11" s="9">
        <f t="shared" si="14"/>
        <v>0.26897079379545258</v>
      </c>
      <c r="F11" s="9">
        <f t="shared" si="15"/>
        <v>0.28466050707300788</v>
      </c>
      <c r="G11" s="9">
        <f t="shared" si="16"/>
        <v>1.0785221352459677</v>
      </c>
      <c r="H11" s="9">
        <f t="shared" si="17"/>
        <v>2.2403004555328629</v>
      </c>
      <c r="I11" s="9">
        <f t="shared" si="18"/>
        <v>3.7178757808198384</v>
      </c>
      <c r="J11" s="9">
        <f t="shared" si="19"/>
        <v>3.5129565751231042</v>
      </c>
      <c r="K11" s="11">
        <f t="shared" si="20"/>
        <v>0.46511627906976744</v>
      </c>
      <c r="L11" s="11">
        <f t="shared" si="21"/>
        <v>0.28409090909090912</v>
      </c>
      <c r="M11" s="11">
        <f t="shared" si="22"/>
        <v>0.3003003003003003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-0.26793468944631749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0.23808163343047065</v>
      </c>
      <c r="Q11" s="11">
        <f>2*'OddsRatio_working_3-way'!K11*'OddsRatio_working_3-way'!L11*'OddsRatio_working_3-way'!M11</f>
        <v>7.9360544476823544E-2</v>
      </c>
      <c r="R11" s="11">
        <f t="shared" si="23"/>
        <v>0</v>
      </c>
      <c r="S11" s="11">
        <f t="shared" si="24"/>
        <v>-0.88858084752841193</v>
      </c>
      <c r="T11" s="11">
        <f t="shared" si="25"/>
        <v>-0.29619361584280396</v>
      </c>
      <c r="U11" s="11">
        <f>'OddsRatio_working_3-way'!S11-'OddsRatio_working_3-way'!R11^2/3</f>
        <v>-0.88858084752841193</v>
      </c>
      <c r="V11" s="11">
        <f>'OddsRatio_working_3-way'!S11*'OddsRatio_working_3-way'!R11/3-2*'OddsRatio_working_3-way'!R11^3/27-'OddsRatio_working_3-way'!T11</f>
        <v>0.29619361584280396</v>
      </c>
      <c r="W11" s="11">
        <f>'OddsRatio_working_3-way'!V11^2+4*'OddsRatio_working_3-way'!U11^3/27</f>
        <v>-1.6210385265355176E-2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0.16119944426966065</v>
      </c>
      <c r="Y11" s="11">
        <f>IF('OddsRatio_working_3-way'!W11&gt;=0,IF('OddsRatio_working_3-way'!V11+SQRT('OddsRatio_working_3-way'!W11)&gt;0,0,PI()),ACOS('OddsRatio_working_3-way'!V11/(2*'OddsRatio_working_3-way'!X11)))</f>
        <v>0.40597483665807288</v>
      </c>
      <c r="Z11" s="11">
        <f>'OddsRatio_working_3-way'!X11^(1/3)*COS('OddsRatio_working_3-way'!Y11/3)</f>
        <v>0.53926106762298398</v>
      </c>
      <c r="AA11" s="11">
        <f>'OddsRatio_working_3-way'!X11^(1/3)*COS(('OddsRatio_working_3-way'!Y11+2*PI())/3)</f>
        <v>-0.33321777774997907</v>
      </c>
      <c r="AB11" s="11">
        <f>'OddsRatio_working_3-way'!X11^(1/3)*COS(('OddsRatio_working_3-way'!Y11+4*PI())/3)</f>
        <v>-0.20604328987300499</v>
      </c>
      <c r="AC11" s="11">
        <f>'OddsRatio_working_3-way'!X11^(1/3)*SIN('OddsRatio_working_3-way'!Y11/3)</f>
        <v>7.342422480982394E-2</v>
      </c>
      <c r="AD11" s="11">
        <f>'OddsRatio_working_3-way'!X11^(1/3)*SIN(('OddsRatio_working_3-way'!Y11+2*PI())/3)</f>
        <v>0.43030167142851028</v>
      </c>
      <c r="AE11" s="11">
        <f>'OddsRatio_working_3-way'!X11^(1/3)*SIN(('OddsRatio_working_3-way'!Y11+4*PI())/3)</f>
        <v>-0.50372589623833408</v>
      </c>
      <c r="AF11" s="11">
        <f>-'OddsRatio_working_3-way'!U11/(3*'OddsRatio_working_3-way'!X11^(1/3))*COS(('OddsRatio_working_3-way'!Y11)/3)</f>
        <v>0.53926106762298387</v>
      </c>
      <c r="AG11" s="11">
        <f>-'OddsRatio_working_3-way'!U11/(3*'OddsRatio_working_3-way'!X11^(1/3))*COS(('OddsRatio_working_3-way'!Y11+2*PI())/3)</f>
        <v>-0.33321777774997902</v>
      </c>
      <c r="AH11" s="11">
        <f>-'OddsRatio_working_3-way'!U11/(3*'OddsRatio_working_3-way'!X11^(1/3))*COS(('OddsRatio_working_3-way'!Y11+4*PI())/3)</f>
        <v>-0.20604328987300494</v>
      </c>
      <c r="AI11" s="11">
        <f>'OddsRatio_working_3-way'!U11/(3*'OddsRatio_working_3-way'!X11^(1/3))*SIN(('OddsRatio_working_3-way'!Y11)/3)</f>
        <v>-7.3424224809823926E-2</v>
      </c>
      <c r="AJ11" s="11">
        <f>'OddsRatio_working_3-way'!U11/(3*'OddsRatio_working_3-way'!X11^(1/3))*SIN(('OddsRatio_working_3-way'!Y11+2*PI())/3)</f>
        <v>-0.43030167142851017</v>
      </c>
      <c r="AK11" s="11">
        <f>'OddsRatio_working_3-way'!U11/(3*'OddsRatio_working_3-way'!X11^(1/3))*SIN(('OddsRatio_working_3-way'!Y11+4*PI())/3)</f>
        <v>0.50372589623833397</v>
      </c>
      <c r="AL11" s="11">
        <f>'OddsRatio_working_3-way'!Z11+'OddsRatio_working_3-way'!AF11</f>
        <v>1.0785221352459677</v>
      </c>
      <c r="AM11" s="11">
        <f>'OddsRatio_working_3-way'!AA11+'OddsRatio_working_3-way'!AG11</f>
        <v>-0.66643555549995814</v>
      </c>
      <c r="AN11" s="11">
        <f>'OddsRatio_working_3-way'!AB11+'OddsRatio_working_3-way'!AH11</f>
        <v>-0.41208657974600993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1.0785221352459677</v>
      </c>
      <c r="AS11" s="11">
        <f>IF(('OddsRatio_working_3-way'!X11=0),IF(Q11&gt;0,-Q11^(1/3),(-Q11)^(1/3)),'OddsRatio_working_3-way'!AM11-'OddsRatio_working_3-way'!R11/3)</f>
        <v>-0.66643555549995814</v>
      </c>
      <c r="AT11" s="11">
        <f>IF(('OddsRatio_working_3-way'!X11=0),IF(Q11&gt;0,-Q11^(1/3),(-Q11)^(1/3)),'OddsRatio_working_3-way'!AN11-'OddsRatio_working_3-way'!R11/3)</f>
        <v>-0.41208657974600993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2.7</v>
      </c>
      <c r="B12" s="4">
        <f>IF('True_Odds_Calculator_3-way'!B13="","",'True_Odds_Calculator_3-way'!B13)</f>
        <v>3.03</v>
      </c>
      <c r="C12" s="4">
        <f>IF('True_Odds_Calculator_3-way'!C13="","",'True_Odds_Calculator_3-way'!C13)</f>
        <v>3.11</v>
      </c>
      <c r="D12" s="9">
        <f t="shared" si="13"/>
        <v>0.36275242467789703</v>
      </c>
      <c r="E12" s="9">
        <f t="shared" si="14"/>
        <v>0.32281934847898686</v>
      </c>
      <c r="F12" s="9">
        <f t="shared" si="15"/>
        <v>0.31442822684311611</v>
      </c>
      <c r="G12" s="9">
        <f t="shared" si="16"/>
        <v>1.0333535750400589</v>
      </c>
      <c r="H12" s="9">
        <f t="shared" si="17"/>
        <v>2.7567010775681005</v>
      </c>
      <c r="I12" s="9">
        <f t="shared" si="18"/>
        <v>3.0977077573313192</v>
      </c>
      <c r="J12" s="9">
        <f t="shared" si="19"/>
        <v>3.1803760433345247</v>
      </c>
      <c r="K12" s="11">
        <f t="shared" si="20"/>
        <v>0.37037037037037035</v>
      </c>
      <c r="L12" s="11">
        <f t="shared" si="21"/>
        <v>0.33003300330033003</v>
      </c>
      <c r="M12" s="11">
        <f t="shared" si="22"/>
        <v>0.32154340836012862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-0.28619407135425945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0.22953349282766788</v>
      </c>
      <c r="Q12" s="11">
        <f>2*'OddsRatio_working_3-way'!K12*'OddsRatio_working_3-way'!L12*'OddsRatio_working_3-way'!M12</f>
        <v>7.8607360557420514E-2</v>
      </c>
      <c r="R12" s="11">
        <f t="shared" si="23"/>
        <v>0</v>
      </c>
      <c r="S12" s="11">
        <f t="shared" si="24"/>
        <v>-0.80202043229450604</v>
      </c>
      <c r="T12" s="11">
        <f t="shared" si="25"/>
        <v>-0.2746645316077076</v>
      </c>
      <c r="U12" s="11">
        <f>'OddsRatio_working_3-way'!S12-'OddsRatio_working_3-way'!R12^2/3</f>
        <v>-0.80202043229450604</v>
      </c>
      <c r="V12" s="11">
        <f>'OddsRatio_working_3-way'!S12*'OddsRatio_working_3-way'!R12/3-2*'OddsRatio_working_3-way'!R12^3/27-'OddsRatio_working_3-way'!T12</f>
        <v>0.2746645316077076</v>
      </c>
      <c r="W12" s="11">
        <f>'OddsRatio_working_3-way'!V12^2+4*'OddsRatio_working_3-way'!U12^3/27</f>
        <v>-9.8740032192282112E-4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0.13822807714535082</v>
      </c>
      <c r="Y12" s="11">
        <f>IF('OddsRatio_working_3-way'!W12&gt;=0,IF('OddsRatio_working_3-way'!V12+SQRT('OddsRatio_working_3-way'!W12)&gt;0,0,PI()),ACOS('OddsRatio_working_3-way'!V12/(2*'OddsRatio_working_3-way'!X12)))</f>
        <v>0.11390950520714904</v>
      </c>
      <c r="Z12" s="11">
        <f>'OddsRatio_working_3-way'!X12^(1/3)*COS('OddsRatio_working_3-way'!Y12/3)</f>
        <v>0.51667678752002943</v>
      </c>
      <c r="AA12" s="11">
        <f>'OddsRatio_working_3-way'!X12^(1/3)*COS(('OddsRatio_working_3-way'!Y12+2*PI())/3)</f>
        <v>-0.27533636428926522</v>
      </c>
      <c r="AB12" s="11">
        <f>'OddsRatio_working_3-way'!X12^(1/3)*COS(('OddsRatio_working_3-way'!Y12+4*PI())/3)</f>
        <v>-0.24134042323076435</v>
      </c>
      <c r="AC12" s="11">
        <f>'OddsRatio_working_3-way'!X12^(1/3)*SIN('OddsRatio_working_3-way'!Y12/3)</f>
        <v>1.9627565721480233E-2</v>
      </c>
      <c r="AD12" s="11">
        <f>'OddsRatio_working_3-way'!X12^(1/3)*SIN(('OddsRatio_working_3-way'!Y12+2*PI())/3)</f>
        <v>0.43764144067734001</v>
      </c>
      <c r="AE12" s="11">
        <f>'OddsRatio_working_3-way'!X12^(1/3)*SIN(('OddsRatio_working_3-way'!Y12+4*PI())/3)</f>
        <v>-0.45726900639882018</v>
      </c>
      <c r="AF12" s="11">
        <f>-'OddsRatio_working_3-way'!U12/(3*'OddsRatio_working_3-way'!X12^(1/3))*COS(('OddsRatio_working_3-way'!Y12)/3)</f>
        <v>0.51667678752002943</v>
      </c>
      <c r="AG12" s="11">
        <f>-'OddsRatio_working_3-way'!U12/(3*'OddsRatio_working_3-way'!X12^(1/3))*COS(('OddsRatio_working_3-way'!Y12+2*PI())/3)</f>
        <v>-0.27533636428926522</v>
      </c>
      <c r="AH12" s="11">
        <f>-'OddsRatio_working_3-way'!U12/(3*'OddsRatio_working_3-way'!X12^(1/3))*COS(('OddsRatio_working_3-way'!Y12+4*PI())/3)</f>
        <v>-0.24134042323076435</v>
      </c>
      <c r="AI12" s="11">
        <f>'OddsRatio_working_3-way'!U12/(3*'OddsRatio_working_3-way'!X12^(1/3))*SIN(('OddsRatio_working_3-way'!Y12)/3)</f>
        <v>-1.9627565721480233E-2</v>
      </c>
      <c r="AJ12" s="11">
        <f>'OddsRatio_working_3-way'!U12/(3*'OddsRatio_working_3-way'!X12^(1/3))*SIN(('OddsRatio_working_3-way'!Y12+2*PI())/3)</f>
        <v>-0.43764144067734001</v>
      </c>
      <c r="AK12" s="11">
        <f>'OddsRatio_working_3-way'!U12/(3*'OddsRatio_working_3-way'!X12^(1/3))*SIN(('OddsRatio_working_3-way'!Y12+4*PI())/3)</f>
        <v>0.45726900639882018</v>
      </c>
      <c r="AL12" s="11">
        <f>'OddsRatio_working_3-way'!Z12+'OddsRatio_working_3-way'!AF12</f>
        <v>1.0333535750400589</v>
      </c>
      <c r="AM12" s="11">
        <f>'OddsRatio_working_3-way'!AA12+'OddsRatio_working_3-way'!AG12</f>
        <v>-0.55067272857853045</v>
      </c>
      <c r="AN12" s="11">
        <f>'OddsRatio_working_3-way'!AB12+'OddsRatio_working_3-way'!AH12</f>
        <v>-0.4826808464615287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1.0333535750400589</v>
      </c>
      <c r="AS12" s="11">
        <f>IF(('OddsRatio_working_3-way'!X12=0),IF(Q12&gt;0,-Q12^(1/3),(-Q12)^(1/3)),'OddsRatio_working_3-way'!AM12-'OddsRatio_working_3-way'!R12/3)</f>
        <v>-0.55067272857853045</v>
      </c>
      <c r="AT12" s="11">
        <f>IF(('OddsRatio_working_3-way'!X12=0),IF(Q12&gt;0,-Q12^(1/3),(-Q12)^(1/3)),'OddsRatio_working_3-way'!AN12-'OddsRatio_working_3-way'!R12/3)</f>
        <v>-0.4826808464615287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2.2999999999999998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3.73</v>
      </c>
      <c r="D13" s="9">
        <f t="shared" si="13"/>
        <v>0.4245052206781057</v>
      </c>
      <c r="E13" s="9">
        <f t="shared" si="14"/>
        <v>0.31554761696396838</v>
      </c>
      <c r="F13" s="9">
        <f t="shared" si="15"/>
        <v>0.25994716235792575</v>
      </c>
      <c r="G13" s="9">
        <f t="shared" si="16"/>
        <v>1.0428335629863901</v>
      </c>
      <c r="H13" s="9">
        <f t="shared" si="17"/>
        <v>2.3556836318823065</v>
      </c>
      <c r="I13" s="9">
        <f t="shared" si="18"/>
        <v>3.1690938110116913</v>
      </c>
      <c r="J13" s="9">
        <f t="shared" si="19"/>
        <v>3.8469356269528445</v>
      </c>
      <c r="K13" s="11">
        <f t="shared" si="20"/>
        <v>0.43478260869565222</v>
      </c>
      <c r="L13" s="11">
        <f t="shared" si="21"/>
        <v>0.32467532467532467</v>
      </c>
      <c r="M13" s="11">
        <f t="shared" si="22"/>
        <v>0.26809651474530832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-0.27937140374487368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0.23123513623571912</v>
      </c>
      <c r="Q13" s="11">
        <f>2*'OddsRatio_working_3-way'!K13*'OddsRatio_working_3-way'!L13*'OddsRatio_working_3-way'!M13</f>
        <v>7.5690715625439969E-2</v>
      </c>
      <c r="R13" s="11">
        <f t="shared" si="23"/>
        <v>0</v>
      </c>
      <c r="S13" s="11">
        <f t="shared" si="24"/>
        <v>-0.82769794308255917</v>
      </c>
      <c r="T13" s="11">
        <f t="shared" si="25"/>
        <v>-0.27093222359494573</v>
      </c>
      <c r="U13" s="11">
        <f>'OddsRatio_working_3-way'!S13-'OddsRatio_working_3-way'!R13^2/3</f>
        <v>-0.82769794308255917</v>
      </c>
      <c r="V13" s="11">
        <f>'OddsRatio_working_3-way'!S13*'OddsRatio_working_3-way'!R13/3-2*'OddsRatio_working_3-way'!R13^3/27-'OddsRatio_working_3-way'!T13</f>
        <v>0.27093222359494573</v>
      </c>
      <c r="W13" s="11">
        <f>'OddsRatio_working_3-way'!V13^2+4*'OddsRatio_working_3-way'!U13^3/27</f>
        <v>-1.060202983856795E-2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0.14491920129909427</v>
      </c>
      <c r="Y13" s="11">
        <f>IF('OddsRatio_working_3-way'!W13&gt;=0,IF('OddsRatio_working_3-way'!V13+SQRT('OddsRatio_working_3-way'!W13)&gt;0,0,PI()),ACOS('OddsRatio_working_3-way'!V13/(2*'OddsRatio_working_3-way'!X13)))</f>
        <v>0.36318543400559933</v>
      </c>
      <c r="Z13" s="11">
        <f>'OddsRatio_working_3-way'!X13^(1/3)*COS('OddsRatio_working_3-way'!Y13/3)</f>
        <v>0.52141678149319504</v>
      </c>
      <c r="AA13" s="11">
        <f>'OddsRatio_working_3-way'!X13^(1/3)*COS(('OddsRatio_working_3-way'!Y13+2*PI())/3)</f>
        <v>-0.31564372321667639</v>
      </c>
      <c r="AB13" s="11">
        <f>'OddsRatio_working_3-way'!X13^(1/3)*COS(('OddsRatio_working_3-way'!Y13+4*PI())/3)</f>
        <v>-0.20577305827651871</v>
      </c>
      <c r="AC13" s="11">
        <f>'OddsRatio_working_3-way'!X13^(1/3)*SIN('OddsRatio_working_3-way'!Y13/3)</f>
        <v>6.3433857979243294E-2</v>
      </c>
      <c r="AD13" s="11">
        <f>'OddsRatio_working_3-way'!X13^(1/3)*SIN(('OddsRatio_working_3-way'!Y13+2*PI())/3)</f>
        <v>0.41984324974300496</v>
      </c>
      <c r="AE13" s="11">
        <f>'OddsRatio_working_3-way'!X13^(1/3)*SIN(('OddsRatio_working_3-way'!Y13+4*PI())/3)</f>
        <v>-0.48327710772224824</v>
      </c>
      <c r="AF13" s="11">
        <f>-'OddsRatio_working_3-way'!U13/(3*'OddsRatio_working_3-way'!X13^(1/3))*COS(('OddsRatio_working_3-way'!Y13)/3)</f>
        <v>0.52141678149319504</v>
      </c>
      <c r="AG13" s="11">
        <f>-'OddsRatio_working_3-way'!U13/(3*'OddsRatio_working_3-way'!X13^(1/3))*COS(('OddsRatio_working_3-way'!Y13+2*PI())/3)</f>
        <v>-0.31564372321667639</v>
      </c>
      <c r="AH13" s="11">
        <f>-'OddsRatio_working_3-way'!U13/(3*'OddsRatio_working_3-way'!X13^(1/3))*COS(('OddsRatio_working_3-way'!Y13+4*PI())/3)</f>
        <v>-0.20577305827651871</v>
      </c>
      <c r="AI13" s="11">
        <f>'OddsRatio_working_3-way'!U13/(3*'OddsRatio_working_3-way'!X13^(1/3))*SIN(('OddsRatio_working_3-way'!Y13)/3)</f>
        <v>-6.3433857979243294E-2</v>
      </c>
      <c r="AJ13" s="11">
        <f>'OddsRatio_working_3-way'!U13/(3*'OddsRatio_working_3-way'!X13^(1/3))*SIN(('OddsRatio_working_3-way'!Y13+2*PI())/3)</f>
        <v>-0.41984324974300496</v>
      </c>
      <c r="AK13" s="11">
        <f>'OddsRatio_working_3-way'!U13/(3*'OddsRatio_working_3-way'!X13^(1/3))*SIN(('OddsRatio_working_3-way'!Y13+4*PI())/3)</f>
        <v>0.48327710772224824</v>
      </c>
      <c r="AL13" s="11">
        <f>'OddsRatio_working_3-way'!Z13+'OddsRatio_working_3-way'!AF13</f>
        <v>1.0428335629863901</v>
      </c>
      <c r="AM13" s="11">
        <f>'OddsRatio_working_3-way'!AA13+'OddsRatio_working_3-way'!AG13</f>
        <v>-0.63128744643335277</v>
      </c>
      <c r="AN13" s="11">
        <f>'OddsRatio_working_3-way'!AB13+'OddsRatio_working_3-way'!AH13</f>
        <v>-0.41154611655303741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1.0428335629863901</v>
      </c>
      <c r="AS13" s="11">
        <f>IF(('OddsRatio_working_3-way'!X13=0),IF(Q13&gt;0,-Q13^(1/3),(-Q13)^(1/3)),'OddsRatio_working_3-way'!AM13-'OddsRatio_working_3-way'!R13/3)</f>
        <v>-0.63128744643335277</v>
      </c>
      <c r="AT13" s="11">
        <f>IF(('OddsRatio_working_3-way'!X13=0),IF(Q13&gt;0,-Q13^(1/3),(-Q13)^(1/3)),'OddsRatio_working_3-way'!AN13-'OddsRatio_working_3-way'!R13/3)</f>
        <v>-0.41154611655303741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2.36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3.77</v>
      </c>
      <c r="D14" s="9">
        <f t="shared" si="13"/>
        <v>0.41339937483224803</v>
      </c>
      <c r="E14" s="9">
        <f t="shared" si="14"/>
        <v>0.32953813108894109</v>
      </c>
      <c r="F14" s="9">
        <f t="shared" si="15"/>
        <v>0.25706249407881071</v>
      </c>
      <c r="G14" s="9">
        <f t="shared" si="16"/>
        <v>1.0433590744276302</v>
      </c>
      <c r="H14" s="9">
        <f t="shared" si="17"/>
        <v>2.4189683412215772</v>
      </c>
      <c r="I14" s="9">
        <f t="shared" si="18"/>
        <v>3.0345501951338791</v>
      </c>
      <c r="J14" s="9">
        <f t="shared" si="19"/>
        <v>3.8901046361645353</v>
      </c>
      <c r="K14" s="11">
        <f t="shared" si="20"/>
        <v>0.42372881355932207</v>
      </c>
      <c r="L14" s="11">
        <f t="shared" si="21"/>
        <v>0.33898305084745761</v>
      </c>
      <c r="M14" s="11">
        <f t="shared" si="22"/>
        <v>0.26525198938992045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-0.27988390177218181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0.23164781607163404</v>
      </c>
      <c r="Q14" s="11">
        <f>2*'OddsRatio_working_3-way'!K14*'OddsRatio_working_3-way'!L14*'OddsRatio_working_3-way'!M14</f>
        <v>7.6199939497248043E-2</v>
      </c>
      <c r="R14" s="11">
        <f t="shared" si="23"/>
        <v>0</v>
      </c>
      <c r="S14" s="11">
        <f t="shared" si="24"/>
        <v>-0.82765680557143761</v>
      </c>
      <c r="T14" s="11">
        <f t="shared" si="25"/>
        <v>-0.27225552814849924</v>
      </c>
      <c r="U14" s="11">
        <f>'OddsRatio_working_3-way'!S14-'OddsRatio_working_3-way'!R14^2/3</f>
        <v>-0.82765680557143761</v>
      </c>
      <c r="V14" s="11">
        <f>'OddsRatio_working_3-way'!S14*'OddsRatio_working_3-way'!R14/3-2*'OddsRatio_working_3-way'!R14^3/27-'OddsRatio_working_3-way'!T14</f>
        <v>0.27225552814849924</v>
      </c>
      <c r="W14" s="11">
        <f>'OddsRatio_working_3-way'!V14^2+4*'OddsRatio_working_3-way'!U14^3/27</f>
        <v>-9.870702015361596E-3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0.14490839746438081</v>
      </c>
      <c r="Y14" s="11">
        <f>IF('OddsRatio_working_3-way'!W14&gt;=0,IF('OddsRatio_working_3-way'!V14+SQRT('OddsRatio_working_3-way'!W14)&gt;0,0,PI()),ACOS('OddsRatio_working_3-way'!V14/(2*'OddsRatio_working_3-way'!X14)))</f>
        <v>0.34990399720306087</v>
      </c>
      <c r="Z14" s="11">
        <f>'OddsRatio_working_3-way'!X14^(1/3)*COS('OddsRatio_working_3-way'!Y14/3)</f>
        <v>0.5216795372138151</v>
      </c>
      <c r="AA14" s="11">
        <f>'OddsRatio_working_3-way'!X14^(1/3)*COS(('OddsRatio_working_3-way'!Y14+2*PI())/3)</f>
        <v>-0.31377413109616559</v>
      </c>
      <c r="AB14" s="11">
        <f>'OddsRatio_working_3-way'!X14^(1/3)*COS(('OddsRatio_working_3-way'!Y14+4*PI())/3)</f>
        <v>-0.20790540611764943</v>
      </c>
      <c r="AC14" s="11">
        <f>'OddsRatio_working_3-way'!X14^(1/3)*SIN('OddsRatio_working_3-way'!Y14/3)</f>
        <v>6.1123336865108728E-2</v>
      </c>
      <c r="AD14" s="11">
        <f>'OddsRatio_working_3-way'!X14^(1/3)*SIN(('OddsRatio_working_3-way'!Y14+2*PI())/3)</f>
        <v>0.421226063429119</v>
      </c>
      <c r="AE14" s="11">
        <f>'OddsRatio_working_3-way'!X14^(1/3)*SIN(('OddsRatio_working_3-way'!Y14+4*PI())/3)</f>
        <v>-0.48234940029422768</v>
      </c>
      <c r="AF14" s="11">
        <f>-'OddsRatio_working_3-way'!U14/(3*'OddsRatio_working_3-way'!X14^(1/3))*COS(('OddsRatio_working_3-way'!Y14)/3)</f>
        <v>0.5216795372138151</v>
      </c>
      <c r="AG14" s="11">
        <f>-'OddsRatio_working_3-way'!U14/(3*'OddsRatio_working_3-way'!X14^(1/3))*COS(('OddsRatio_working_3-way'!Y14+2*PI())/3)</f>
        <v>-0.31377413109616559</v>
      </c>
      <c r="AH14" s="11">
        <f>-'OddsRatio_working_3-way'!U14/(3*'OddsRatio_working_3-way'!X14^(1/3))*COS(('OddsRatio_working_3-way'!Y14+4*PI())/3)</f>
        <v>-0.20790540611764943</v>
      </c>
      <c r="AI14" s="11">
        <f>'OddsRatio_working_3-way'!U14/(3*'OddsRatio_working_3-way'!X14^(1/3))*SIN(('OddsRatio_working_3-way'!Y14)/3)</f>
        <v>-6.1123336865108728E-2</v>
      </c>
      <c r="AJ14" s="11">
        <f>'OddsRatio_working_3-way'!U14/(3*'OddsRatio_working_3-way'!X14^(1/3))*SIN(('OddsRatio_working_3-way'!Y14+2*PI())/3)</f>
        <v>-0.421226063429119</v>
      </c>
      <c r="AK14" s="11">
        <f>'OddsRatio_working_3-way'!U14/(3*'OddsRatio_working_3-way'!X14^(1/3))*SIN(('OddsRatio_working_3-way'!Y14+4*PI())/3)</f>
        <v>0.48234940029422768</v>
      </c>
      <c r="AL14" s="11">
        <f>'OddsRatio_working_3-way'!Z14+'OddsRatio_working_3-way'!AF14</f>
        <v>1.0433590744276302</v>
      </c>
      <c r="AM14" s="11">
        <f>'OddsRatio_working_3-way'!AA14+'OddsRatio_working_3-way'!AG14</f>
        <v>-0.62754826219233117</v>
      </c>
      <c r="AN14" s="11">
        <f>'OddsRatio_working_3-way'!AB14+'OddsRatio_working_3-way'!AH14</f>
        <v>-0.41581081223529887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1.0433590744276302</v>
      </c>
      <c r="AS14" s="11">
        <f>IF(('OddsRatio_working_3-way'!X14=0),IF(Q14&gt;0,-Q14^(1/3),(-Q14)^(1/3)),'OddsRatio_working_3-way'!AM14-'OddsRatio_working_3-way'!R14/3)</f>
        <v>-0.62754826219233117</v>
      </c>
      <c r="AT14" s="11">
        <f>IF(('OddsRatio_working_3-way'!X14=0),IF(Q14&gt;0,-Q14^(1/3),(-Q14)^(1/3)),'OddsRatio_working_3-way'!AN14-'OddsRatio_working_3-way'!R14/3)</f>
        <v>-0.41581081223529887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1.56</v>
      </c>
      <c r="B15" s="4">
        <f>IF('True_Odds_Calculator_3-way'!B16="","",'True_Odds_Calculator_3-way'!B16)</f>
        <v>4.45</v>
      </c>
      <c r="C15" s="4">
        <f>IF('True_Odds_Calculator_3-way'!C16="","",'True_Odds_Calculator_3-way'!C16)</f>
        <v>6.08</v>
      </c>
      <c r="D15" s="9">
        <f t="shared" si="13"/>
        <v>0.62800724648059247</v>
      </c>
      <c r="E15" s="9">
        <f t="shared" si="14"/>
        <v>0.21508951397147474</v>
      </c>
      <c r="F15" s="9">
        <f t="shared" si="15"/>
        <v>0.15690323954793289</v>
      </c>
      <c r="G15" s="9">
        <f t="shared" si="16"/>
        <v>1.0577469891700164</v>
      </c>
      <c r="H15" s="9">
        <f t="shared" si="17"/>
        <v>1.5923383139352092</v>
      </c>
      <c r="I15" s="9">
        <f t="shared" si="18"/>
        <v>4.6492271126365576</v>
      </c>
      <c r="J15" s="9">
        <f t="shared" si="19"/>
        <v>6.373354704983683</v>
      </c>
      <c r="K15" s="11">
        <f t="shared" si="20"/>
        <v>0.64102564102564097</v>
      </c>
      <c r="L15" s="11">
        <f t="shared" si="21"/>
        <v>0.2247191011235955</v>
      </c>
      <c r="M15" s="11">
        <f t="shared" si="22"/>
        <v>0.16447368421052633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-0.2325319565118501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0.21536528226356727</v>
      </c>
      <c r="Q15" s="11">
        <f>2*'OddsRatio_working_3-way'!K15*'OddsRatio_working_3-way'!L15*'OddsRatio_working_3-way'!M15</f>
        <v>4.7385100608045606E-2</v>
      </c>
      <c r="R15" s="11">
        <f t="shared" si="23"/>
        <v>0</v>
      </c>
      <c r="S15" s="11">
        <f t="shared" si="24"/>
        <v>-0.92617498899594042</v>
      </c>
      <c r="T15" s="11">
        <f t="shared" si="25"/>
        <v>-0.20377887546665358</v>
      </c>
      <c r="U15" s="11">
        <f>'OddsRatio_working_3-way'!S15-'OddsRatio_working_3-way'!R15^2/3</f>
        <v>-0.92617498899594042</v>
      </c>
      <c r="V15" s="11">
        <f>'OddsRatio_working_3-way'!S15*'OddsRatio_working_3-way'!R15/3-2*'OddsRatio_working_3-way'!R15^3/27-'OddsRatio_working_3-way'!T15</f>
        <v>0.20377887546665358</v>
      </c>
      <c r="W15" s="11">
        <f>'OddsRatio_working_3-way'!V15^2+4*'OddsRatio_working_3-way'!U15^3/27</f>
        <v>-7.617387475262144E-2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0.17153695289869419</v>
      </c>
      <c r="Y15" s="11">
        <f>IF('OddsRatio_working_3-way'!W15&gt;=0,IF('OddsRatio_working_3-way'!V15+SQRT('OddsRatio_working_3-way'!W15)&gt;0,0,PI()),ACOS('OddsRatio_working_3-way'!V15/(2*'OddsRatio_working_3-way'!X15)))</f>
        <v>0.93479976347056537</v>
      </c>
      <c r="Z15" s="11">
        <f>'OddsRatio_working_3-way'!X15^(1/3)*COS('OddsRatio_working_3-way'!Y15/3)</f>
        <v>0.52887349458500821</v>
      </c>
      <c r="AA15" s="11">
        <f>'OddsRatio_working_3-way'!X15^(1/3)*COS(('OddsRatio_working_3-way'!Y15+2*PI())/3)</f>
        <v>-0.41196087173683343</v>
      </c>
      <c r="AB15" s="11">
        <f>'OddsRatio_working_3-way'!X15^(1/3)*COS(('OddsRatio_working_3-way'!Y15+4*PI())/3)</f>
        <v>-0.11691262284817502</v>
      </c>
      <c r="AC15" s="11">
        <f>'OddsRatio_working_3-way'!X15^(1/3)*SIN('OddsRatio_working_3-way'!Y15/3)</f>
        <v>0.17034618591979489</v>
      </c>
      <c r="AD15" s="11">
        <f>'OddsRatio_working_3-way'!X15^(1/3)*SIN(('OddsRatio_working_3-way'!Y15+2*PI())/3)</f>
        <v>0.37284478873897159</v>
      </c>
      <c r="AE15" s="11">
        <f>'OddsRatio_working_3-way'!X15^(1/3)*SIN(('OddsRatio_working_3-way'!Y15+4*PI())/3)</f>
        <v>-0.54319097465876631</v>
      </c>
      <c r="AF15" s="11">
        <f>-'OddsRatio_working_3-way'!U15/(3*'OddsRatio_working_3-way'!X15^(1/3))*COS(('OddsRatio_working_3-way'!Y15)/3)</f>
        <v>0.52887349458500832</v>
      </c>
      <c r="AG15" s="11">
        <f>-'OddsRatio_working_3-way'!U15/(3*'OddsRatio_working_3-way'!X15^(1/3))*COS(('OddsRatio_working_3-way'!Y15+2*PI())/3)</f>
        <v>-0.41196087173683354</v>
      </c>
      <c r="AH15" s="11">
        <f>-'OddsRatio_working_3-way'!U15/(3*'OddsRatio_working_3-way'!X15^(1/3))*COS(('OddsRatio_working_3-way'!Y15+4*PI())/3)</f>
        <v>-0.11691262284817504</v>
      </c>
      <c r="AI15" s="11">
        <f>'OddsRatio_working_3-way'!U15/(3*'OddsRatio_working_3-way'!X15^(1/3))*SIN(('OddsRatio_working_3-way'!Y15)/3)</f>
        <v>-0.17034618591979495</v>
      </c>
      <c r="AJ15" s="11">
        <f>'OddsRatio_working_3-way'!U15/(3*'OddsRatio_working_3-way'!X15^(1/3))*SIN(('OddsRatio_working_3-way'!Y15+2*PI())/3)</f>
        <v>-0.3728447887389717</v>
      </c>
      <c r="AK15" s="11">
        <f>'OddsRatio_working_3-way'!U15/(3*'OddsRatio_working_3-way'!X15^(1/3))*SIN(('OddsRatio_working_3-way'!Y15+4*PI())/3)</f>
        <v>0.54319097465876642</v>
      </c>
      <c r="AL15" s="11">
        <f>'OddsRatio_working_3-way'!Z15+'OddsRatio_working_3-way'!AF15</f>
        <v>1.0577469891700164</v>
      </c>
      <c r="AM15" s="11">
        <f>'OddsRatio_working_3-way'!AA15+'OddsRatio_working_3-way'!AG15</f>
        <v>-0.82392174347366698</v>
      </c>
      <c r="AN15" s="11">
        <f>'OddsRatio_working_3-way'!AB15+'OddsRatio_working_3-way'!AH15</f>
        <v>-0.23382524569635005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1.0577469891700164</v>
      </c>
      <c r="AS15" s="11">
        <f>IF(('OddsRatio_working_3-way'!X15=0),IF(Q15&gt;0,-Q15^(1/3),(-Q15)^(1/3)),'OddsRatio_working_3-way'!AM15-'OddsRatio_working_3-way'!R15/3)</f>
        <v>-0.82392174347366698</v>
      </c>
      <c r="AT15" s="11">
        <f>IF(('OddsRatio_working_3-way'!X15=0),IF(Q15&gt;0,-Q15^(1/3),(-Q15)^(1/3)),'OddsRatio_working_3-way'!AN15-'OddsRatio_working_3-way'!R15/3)</f>
        <v>-0.23382524569635005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1.66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4.95</v>
      </c>
      <c r="D16" s="9">
        <f t="shared" si="13"/>
        <v>0.5850860197179315</v>
      </c>
      <c r="E16" s="9">
        <f t="shared" si="14"/>
        <v>0.22422558629665093</v>
      </c>
      <c r="F16" s="9">
        <f t="shared" si="15"/>
        <v>0.19068839398541751</v>
      </c>
      <c r="G16" s="9">
        <f t="shared" si="16"/>
        <v>1.0744702910266022</v>
      </c>
      <c r="H16" s="9">
        <f t="shared" si="17"/>
        <v>1.7091503920775573</v>
      </c>
      <c r="I16" s="9">
        <f t="shared" si="18"/>
        <v>4.4597943371056585</v>
      </c>
      <c r="J16" s="9">
        <f t="shared" si="19"/>
        <v>5.2441576495550795</v>
      </c>
      <c r="K16" s="11">
        <f t="shared" si="20"/>
        <v>0.60240963855421692</v>
      </c>
      <c r="L16" s="11">
        <f t="shared" si="21"/>
        <v>0.23696682464454977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-0.24208683073526316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0.22580628416293352</v>
      </c>
      <c r="Q16" s="11">
        <f>2*'OddsRatio_working_3-way'!K16*'OddsRatio_working_3-way'!L16*'OddsRatio_working_3-way'!M16</f>
        <v>5.7677211791298477E-2</v>
      </c>
      <c r="R16" s="11">
        <f t="shared" si="23"/>
        <v>0</v>
      </c>
      <c r="S16" s="11">
        <f t="shared" si="24"/>
        <v>-0.9327491440865141</v>
      </c>
      <c r="T16" s="11">
        <f t="shared" si="25"/>
        <v>-0.23825010066066774</v>
      </c>
      <c r="U16" s="11">
        <f>'OddsRatio_working_3-way'!S16-'OddsRatio_working_3-way'!R16^2/3</f>
        <v>-0.9327491440865141</v>
      </c>
      <c r="V16" s="11">
        <f>'OddsRatio_working_3-way'!S16*'OddsRatio_working_3-way'!R16/3-2*'OddsRatio_working_3-way'!R16^3/27-'OddsRatio_working_3-way'!T16</f>
        <v>0.23825010066066774</v>
      </c>
      <c r="W16" s="11">
        <f>'OddsRatio_working_3-way'!V16^2+4*'OddsRatio_working_3-way'!U16^3/27</f>
        <v>-6.3460787488039794E-2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0.17336658988459838</v>
      </c>
      <c r="Y16" s="11">
        <f>IF('OddsRatio_working_3-way'!W16&gt;=0,IF('OddsRatio_working_3-way'!V16+SQRT('OddsRatio_working_3-way'!W16)&gt;0,0,PI()),ACOS('OddsRatio_working_3-way'!V16/(2*'OddsRatio_working_3-way'!X16)))</f>
        <v>0.81326760731965098</v>
      </c>
      <c r="Z16" s="11">
        <f>'OddsRatio_working_3-way'!X16^(1/3)*COS('OddsRatio_working_3-way'!Y16/3)</f>
        <v>0.5372351455133012</v>
      </c>
      <c r="AA16" s="11">
        <f>'OddsRatio_working_3-way'!X16^(1/3)*COS(('OddsRatio_working_3-way'!Y16+2*PI())/3)</f>
        <v>-0.39792760655374276</v>
      </c>
      <c r="AB16" s="11">
        <f>'OddsRatio_working_3-way'!X16^(1/3)*COS(('OddsRatio_working_3-way'!Y16+4*PI())/3)</f>
        <v>-0.1393075389595588</v>
      </c>
      <c r="AC16" s="11">
        <f>'OddsRatio_working_3-way'!X16^(1/3)*SIN('OddsRatio_working_3-way'!Y16/3)</f>
        <v>0.14931436564334158</v>
      </c>
      <c r="AD16" s="11">
        <f>'OddsRatio_working_3-way'!X16^(1/3)*SIN(('OddsRatio_working_3-way'!Y16+2*PI())/3)</f>
        <v>0.39060210099867759</v>
      </c>
      <c r="AE16" s="11">
        <f>'OddsRatio_working_3-way'!X16^(1/3)*SIN(('OddsRatio_working_3-way'!Y16+4*PI())/3)</f>
        <v>-0.53991646664201898</v>
      </c>
      <c r="AF16" s="11">
        <f>-'OddsRatio_working_3-way'!U16/(3*'OddsRatio_working_3-way'!X16^(1/3))*COS(('OddsRatio_working_3-way'!Y16)/3)</f>
        <v>0.53723514551330109</v>
      </c>
      <c r="AG16" s="11">
        <f>-'OddsRatio_working_3-way'!U16/(3*'OddsRatio_working_3-way'!X16^(1/3))*COS(('OddsRatio_working_3-way'!Y16+2*PI())/3)</f>
        <v>-0.3979276065537426</v>
      </c>
      <c r="AH16" s="11">
        <f>-'OddsRatio_working_3-way'!U16/(3*'OddsRatio_working_3-way'!X16^(1/3))*COS(('OddsRatio_working_3-way'!Y16+4*PI())/3)</f>
        <v>-0.13930753895955875</v>
      </c>
      <c r="AI16" s="11">
        <f>'OddsRatio_working_3-way'!U16/(3*'OddsRatio_working_3-way'!X16^(1/3))*SIN(('OddsRatio_working_3-way'!Y16)/3)</f>
        <v>-0.14931436564334152</v>
      </c>
      <c r="AJ16" s="11">
        <f>'OddsRatio_working_3-way'!U16/(3*'OddsRatio_working_3-way'!X16^(1/3))*SIN(('OddsRatio_working_3-way'!Y16+2*PI())/3)</f>
        <v>-0.39060210099867743</v>
      </c>
      <c r="AK16" s="11">
        <f>'OddsRatio_working_3-way'!U16/(3*'OddsRatio_working_3-way'!X16^(1/3))*SIN(('OddsRatio_working_3-way'!Y16+4*PI())/3)</f>
        <v>0.53991646664201876</v>
      </c>
      <c r="AL16" s="11">
        <f>'OddsRatio_working_3-way'!Z16+'OddsRatio_working_3-way'!AF16</f>
        <v>1.0744702910266022</v>
      </c>
      <c r="AM16" s="11">
        <f>'OddsRatio_working_3-way'!AA16+'OddsRatio_working_3-way'!AG16</f>
        <v>-0.79585521310748542</v>
      </c>
      <c r="AN16" s="11">
        <f>'OddsRatio_working_3-way'!AB16+'OddsRatio_working_3-way'!AH16</f>
        <v>-0.27861507791911755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1.0744702910266022</v>
      </c>
      <c r="AS16" s="11">
        <f>IF(('OddsRatio_working_3-way'!X16=0),IF(Q16&gt;0,-Q16^(1/3),(-Q16)^(1/3)),'OddsRatio_working_3-way'!AM16-'OddsRatio_working_3-way'!R16/3)</f>
        <v>-0.79585521310748542</v>
      </c>
      <c r="AT16" s="11">
        <f>IF(('OddsRatio_working_3-way'!X16=0),IF(Q16&gt;0,-Q16^(1/3),(-Q16)^(1/3)),'OddsRatio_working_3-way'!AN16-'OddsRatio_working_3-way'!R16/3)</f>
        <v>-0.27861507791911755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3.91</v>
      </c>
      <c r="C17" s="4">
        <f>IF('True_Odds_Calculator_3-way'!C18="","",'True_Odds_Calculator_3-way'!C18)</f>
        <v>3.49</v>
      </c>
      <c r="D17" s="9">
        <f t="shared" si="13"/>
        <v>0.48194890654327277</v>
      </c>
      <c r="E17" s="9">
        <f t="shared" si="14"/>
        <v>0.24408018297974024</v>
      </c>
      <c r="F17" s="9">
        <f t="shared" si="15"/>
        <v>0.27397091047698696</v>
      </c>
      <c r="G17" s="9">
        <f t="shared" si="16"/>
        <v>1.0642660824536541</v>
      </c>
      <c r="H17" s="9">
        <f t="shared" si="17"/>
        <v>2.0749087432781903</v>
      </c>
      <c r="I17" s="9">
        <f t="shared" si="18"/>
        <v>4.0970142999401329</v>
      </c>
      <c r="J17" s="9">
        <f t="shared" si="19"/>
        <v>3.6500225453095982</v>
      </c>
      <c r="K17" s="11">
        <f t="shared" si="20"/>
        <v>0.49751243781094534</v>
      </c>
      <c r="L17" s="11">
        <f t="shared" si="21"/>
        <v>0.25575447570332482</v>
      </c>
      <c r="M17" s="11">
        <f t="shared" si="22"/>
        <v>0.28653295128939826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-0.26681821110118564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0.23370057866232047</v>
      </c>
      <c r="Q17" s="11">
        <f>2*'OddsRatio_working_3-way'!K17*'OddsRatio_working_3-way'!L17*'OddsRatio_working_3-way'!M17</f>
        <v>7.2917497242533699E-2</v>
      </c>
      <c r="R17" s="11">
        <f t="shared" si="23"/>
        <v>0</v>
      </c>
      <c r="S17" s="11">
        <f t="shared" si="24"/>
        <v>-0.87587941504372824</v>
      </c>
      <c r="T17" s="11">
        <f t="shared" si="25"/>
        <v>-0.2732853089059995</v>
      </c>
      <c r="U17" s="11">
        <f>'OddsRatio_working_3-way'!S17-'OddsRatio_working_3-way'!R17^2/3</f>
        <v>-0.87587941504372824</v>
      </c>
      <c r="V17" s="11">
        <f>'OddsRatio_working_3-way'!S17*'OddsRatio_working_3-way'!R17/3-2*'OddsRatio_working_3-way'!R17^3/27-'OddsRatio_working_3-way'!T17</f>
        <v>0.2732853089059995</v>
      </c>
      <c r="W17" s="11">
        <f>'OddsRatio_working_3-way'!V17^2+4*'OddsRatio_working_3-way'!U17^3/27</f>
        <v>-2.4862371374237996E-2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0.15775553194586042</v>
      </c>
      <c r="Y17" s="11">
        <f>IF('OddsRatio_working_3-way'!W17&gt;=0,IF('OddsRatio_working_3-way'!V17+SQRT('OddsRatio_working_3-way'!W17)&gt;0,0,PI()),ACOS('OddsRatio_working_3-way'!V17/(2*'OddsRatio_working_3-way'!X17)))</f>
        <v>0.52331527757392382</v>
      </c>
      <c r="Z17" s="11">
        <f>'OddsRatio_working_3-way'!X17^(1/3)*COS('OddsRatio_working_3-way'!Y17/3)</f>
        <v>0.53213304122682714</v>
      </c>
      <c r="AA17" s="11">
        <f>'OddsRatio_working_3-way'!X17^(1/3)*COS(('OddsRatio_working_3-way'!Y17+2*PI())/3)</f>
        <v>-0.34728027306303305</v>
      </c>
      <c r="AB17" s="11">
        <f>'OddsRatio_working_3-way'!X17^(1/3)*COS(('OddsRatio_working_3-way'!Y17+4*PI())/3)</f>
        <v>-0.18485276816379415</v>
      </c>
      <c r="AC17" s="11">
        <f>'OddsRatio_working_3-way'!X17^(1/3)*SIN('OddsRatio_working_3-way'!Y17/3)</f>
        <v>9.3777563677374859E-2</v>
      </c>
      <c r="AD17" s="11">
        <f>'OddsRatio_working_3-way'!X17^(1/3)*SIN(('OddsRatio_working_3-way'!Y17+2*PI())/3)</f>
        <v>0.41395195005681679</v>
      </c>
      <c r="AE17" s="11">
        <f>'OddsRatio_working_3-way'!X17^(1/3)*SIN(('OddsRatio_working_3-way'!Y17+4*PI())/3)</f>
        <v>-0.50772951373419173</v>
      </c>
      <c r="AF17" s="11">
        <f>-'OddsRatio_working_3-way'!U17/(3*'OddsRatio_working_3-way'!X17^(1/3))*COS(('OddsRatio_working_3-way'!Y17)/3)</f>
        <v>0.53213304122682703</v>
      </c>
      <c r="AG17" s="11">
        <f>-'OddsRatio_working_3-way'!U17/(3*'OddsRatio_working_3-way'!X17^(1/3))*COS(('OddsRatio_working_3-way'!Y17+2*PI())/3)</f>
        <v>-0.347280273063033</v>
      </c>
      <c r="AH17" s="11">
        <f>-'OddsRatio_working_3-way'!U17/(3*'OddsRatio_working_3-way'!X17^(1/3))*COS(('OddsRatio_working_3-way'!Y17+4*PI())/3)</f>
        <v>-0.18485276816379409</v>
      </c>
      <c r="AI17" s="11">
        <f>'OddsRatio_working_3-way'!U17/(3*'OddsRatio_working_3-way'!X17^(1/3))*SIN(('OddsRatio_working_3-way'!Y17)/3)</f>
        <v>-9.3777563677374831E-2</v>
      </c>
      <c r="AJ17" s="11">
        <f>'OddsRatio_working_3-way'!U17/(3*'OddsRatio_working_3-way'!X17^(1/3))*SIN(('OddsRatio_working_3-way'!Y17+2*PI())/3)</f>
        <v>-0.41395195005681668</v>
      </c>
      <c r="AK17" s="11">
        <f>'OddsRatio_working_3-way'!U17/(3*'OddsRatio_working_3-way'!X17^(1/3))*SIN(('OddsRatio_working_3-way'!Y17+4*PI())/3)</f>
        <v>0.50772951373419162</v>
      </c>
      <c r="AL17" s="11">
        <f>'OddsRatio_working_3-way'!Z17+'OddsRatio_working_3-way'!AF17</f>
        <v>1.0642660824536541</v>
      </c>
      <c r="AM17" s="11">
        <f>'OddsRatio_working_3-way'!AA17+'OddsRatio_working_3-way'!AG17</f>
        <v>-0.69456054612606599</v>
      </c>
      <c r="AN17" s="11">
        <f>'OddsRatio_working_3-way'!AB17+'OddsRatio_working_3-way'!AH17</f>
        <v>-0.36970553632758824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1.0642660824536541</v>
      </c>
      <c r="AS17" s="11">
        <f>IF(('OddsRatio_working_3-way'!X17=0),IF(Q17&gt;0,-Q17^(1/3),(-Q17)^(1/3)),'OddsRatio_working_3-way'!AM17-'OddsRatio_working_3-way'!R17/3)</f>
        <v>-0.69456054612606599</v>
      </c>
      <c r="AT17" s="11">
        <f>IF(('OddsRatio_working_3-way'!X17=0),IF(Q17&gt;0,-Q17^(1/3),(-Q17)^(1/3)),'OddsRatio_working_3-way'!AN17-'OddsRatio_working_3-way'!R17/3)</f>
        <v>-0.36970553632758824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2</v>
      </c>
      <c r="D18" s="9">
        <f t="shared" si="13"/>
        <v>0.27284298286340997</v>
      </c>
      <c r="E18" s="9">
        <f t="shared" si="14"/>
        <v>0.24314037611560563</v>
      </c>
      <c r="F18" s="9">
        <f t="shared" si="15"/>
        <v>0.48401664102098435</v>
      </c>
      <c r="G18" s="9">
        <f t="shared" si="16"/>
        <v>1.0660446671639239</v>
      </c>
      <c r="H18" s="9">
        <f t="shared" si="17"/>
        <v>3.6651116679098092</v>
      </c>
      <c r="I18" s="9">
        <f t="shared" si="18"/>
        <v>4.1128504281186578</v>
      </c>
      <c r="J18" s="9">
        <f t="shared" si="19"/>
        <v>2.0660446671639239</v>
      </c>
      <c r="K18" s="11">
        <f t="shared" si="20"/>
        <v>0.2857142857142857</v>
      </c>
      <c r="L18" s="11">
        <f t="shared" si="21"/>
        <v>0.25510204081632654</v>
      </c>
      <c r="M18" s="11">
        <f t="shared" si="22"/>
        <v>0.5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-0.2660349854227404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0.23396501457725952</v>
      </c>
      <c r="Q18" s="11">
        <f>2*'OddsRatio_working_3-way'!K18*'OddsRatio_working_3-way'!L18*'OddsRatio_working_3-way'!M18</f>
        <v>7.2886297376093298E-2</v>
      </c>
      <c r="R18" s="11">
        <f t="shared" si="23"/>
        <v>0</v>
      </c>
      <c r="S18" s="11">
        <f t="shared" si="24"/>
        <v>-0.87945205479452115</v>
      </c>
      <c r="T18" s="11">
        <f t="shared" si="25"/>
        <v>-0.27397260273972618</v>
      </c>
      <c r="U18" s="11">
        <f>'OddsRatio_working_3-way'!S18-'OddsRatio_working_3-way'!R18^2/3</f>
        <v>-0.87945205479452115</v>
      </c>
      <c r="V18" s="11">
        <f>'OddsRatio_working_3-way'!S18*'OddsRatio_working_3-way'!R18/3-2*'OddsRatio_working_3-way'!R18^3/27-'OddsRatio_working_3-way'!T18</f>
        <v>0.27397260273972618</v>
      </c>
      <c r="W18" s="11">
        <f>'OddsRatio_working_3-way'!V18^2+4*'OddsRatio_working_3-way'!U18^3/27</f>
        <v>-2.5709354604040557E-2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0.1587217231950469</v>
      </c>
      <c r="Y18" s="11">
        <f>IF('OddsRatio_working_3-way'!W18&gt;=0,IF('OddsRatio_working_3-way'!V18+SQRT('OddsRatio_working_3-way'!W18)&gt;0,0,PI()),ACOS('OddsRatio_working_3-way'!V18/(2*'OddsRatio_working_3-way'!X18)))</f>
        <v>0.52950032541436309</v>
      </c>
      <c r="Z18" s="11">
        <f>'OddsRatio_working_3-way'!X18^(1/3)*COS('OddsRatio_working_3-way'!Y18/3)</f>
        <v>0.53302233358196205</v>
      </c>
      <c r="AA18" s="11">
        <f>'OddsRatio_working_3-way'!X18^(1/3)*COS(('OddsRatio_working_3-way'!Y18+2*PI())/3)</f>
        <v>-0.34884225220687959</v>
      </c>
      <c r="AB18" s="11">
        <f>'OddsRatio_working_3-way'!X18^(1/3)*COS(('OddsRatio_working_3-way'!Y18+4*PI())/3)</f>
        <v>-0.18418008137508232</v>
      </c>
      <c r="AC18" s="11">
        <f>'OddsRatio_working_3-way'!X18^(1/3)*SIN('OddsRatio_working_3-way'!Y18/3)</f>
        <v>9.5067748655086354E-2</v>
      </c>
      <c r="AD18" s="11">
        <f>'OddsRatio_working_3-way'!X18^(1/3)*SIN(('OddsRatio_working_3-way'!Y18+2*PI())/3)</f>
        <v>0.41407700733889929</v>
      </c>
      <c r="AE18" s="11">
        <f>'OddsRatio_working_3-way'!X18^(1/3)*SIN(('OddsRatio_working_3-way'!Y18+4*PI())/3)</f>
        <v>-0.50914475599398556</v>
      </c>
      <c r="AF18" s="11">
        <f>-'OddsRatio_working_3-way'!U18/(3*'OddsRatio_working_3-way'!X18^(1/3))*COS(('OddsRatio_working_3-way'!Y18)/3)</f>
        <v>0.53302233358196194</v>
      </c>
      <c r="AG18" s="11">
        <f>-'OddsRatio_working_3-way'!U18/(3*'OddsRatio_working_3-way'!X18^(1/3))*COS(('OddsRatio_working_3-way'!Y18+2*PI())/3)</f>
        <v>-0.34884225220687953</v>
      </c>
      <c r="AH18" s="11">
        <f>-'OddsRatio_working_3-way'!U18/(3*'OddsRatio_working_3-way'!X18^(1/3))*COS(('OddsRatio_working_3-way'!Y18+4*PI())/3)</f>
        <v>-0.18418008137508229</v>
      </c>
      <c r="AI18" s="11">
        <f>'OddsRatio_working_3-way'!U18/(3*'OddsRatio_working_3-way'!X18^(1/3))*SIN(('OddsRatio_working_3-way'!Y18)/3)</f>
        <v>-9.5067748655086326E-2</v>
      </c>
      <c r="AJ18" s="11">
        <f>'OddsRatio_working_3-way'!U18/(3*'OddsRatio_working_3-way'!X18^(1/3))*SIN(('OddsRatio_working_3-way'!Y18+2*PI())/3)</f>
        <v>-0.41407700733889924</v>
      </c>
      <c r="AK18" s="11">
        <f>'OddsRatio_working_3-way'!U18/(3*'OddsRatio_working_3-way'!X18^(1/3))*SIN(('OddsRatio_working_3-way'!Y18+4*PI())/3)</f>
        <v>0.50914475599398545</v>
      </c>
      <c r="AL18" s="11">
        <f>'OddsRatio_working_3-way'!Z18+'OddsRatio_working_3-way'!AF18</f>
        <v>1.0660446671639239</v>
      </c>
      <c r="AM18" s="11">
        <f>'OddsRatio_working_3-way'!AA18+'OddsRatio_working_3-way'!AG18</f>
        <v>-0.69768450441375918</v>
      </c>
      <c r="AN18" s="11">
        <f>'OddsRatio_working_3-way'!AB18+'OddsRatio_working_3-way'!AH18</f>
        <v>-0.36836016275016459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1.0660446671639239</v>
      </c>
      <c r="AS18" s="11">
        <f>IF(('OddsRatio_working_3-way'!X18=0),IF(Q18&gt;0,-Q18^(1/3),(-Q18)^(1/3)),'OddsRatio_working_3-way'!AM18-'OddsRatio_working_3-way'!R18/3)</f>
        <v>-0.69768450441375918</v>
      </c>
      <c r="AT18" s="11">
        <f>IF(('OddsRatio_working_3-way'!X18=0),IF(Q18&gt;0,-Q18^(1/3),(-Q18)^(1/3)),'OddsRatio_working_3-way'!AN18-'OddsRatio_working_3-way'!R18/3)</f>
        <v>-0.36836016275016459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7.34</v>
      </c>
      <c r="D19" s="9">
        <f t="shared" si="13"/>
        <v>0.65584681519692556</v>
      </c>
      <c r="E19" s="9">
        <f t="shared" si="14"/>
        <v>0.21806606080660698</v>
      </c>
      <c r="F19" s="9">
        <f t="shared" si="15"/>
        <v>0.12608712399646735</v>
      </c>
      <c r="G19" s="9">
        <f t="shared" si="16"/>
        <v>1.0932214429642204</v>
      </c>
      <c r="H19" s="9">
        <f t="shared" si="17"/>
        <v>1.5247462926228261</v>
      </c>
      <c r="I19" s="9">
        <f t="shared" si="18"/>
        <v>4.5857663329226419</v>
      </c>
      <c r="J19" s="9">
        <f t="shared" si="19"/>
        <v>7.9310239483931566</v>
      </c>
      <c r="K19" s="11">
        <f t="shared" si="20"/>
        <v>0.67567567567567566</v>
      </c>
      <c r="L19" s="11">
        <f t="shared" si="21"/>
        <v>0.23364485981308411</v>
      </c>
      <c r="M19" s="11">
        <f t="shared" si="22"/>
        <v>0.13623978201634879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-0.21468554041321364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0.217230013634302</v>
      </c>
      <c r="Q19" s="11">
        <f>2*'OddsRatio_working_3-way'!K19*'OddsRatio_working_3-way'!L19*'OddsRatio_working_3-way'!M19</f>
        <v>4.3015844284020201E-2</v>
      </c>
      <c r="R19" s="11">
        <f t="shared" si="23"/>
        <v>0</v>
      </c>
      <c r="S19" s="11">
        <f t="shared" si="24"/>
        <v>-1.0118520940729911</v>
      </c>
      <c r="T19" s="11">
        <f t="shared" si="25"/>
        <v>-0.20036675130158244</v>
      </c>
      <c r="U19" s="11">
        <f>'OddsRatio_working_3-way'!S19-'OddsRatio_working_3-way'!R19^2/3</f>
        <v>-1.0118520940729911</v>
      </c>
      <c r="V19" s="11">
        <f>'OddsRatio_working_3-way'!S19*'OddsRatio_working_3-way'!R19/3-2*'OddsRatio_working_3-way'!R19^3/27-'OddsRatio_working_3-way'!T19</f>
        <v>0.20036675130158244</v>
      </c>
      <c r="W19" s="11">
        <f>'OddsRatio_working_3-way'!V19^2+4*'OddsRatio_working_3-way'!U19^3/27</f>
        <v>-0.1133315891965038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0.19588161234764609</v>
      </c>
      <c r="Y19" s="11">
        <f>IF('OddsRatio_working_3-way'!W19&gt;=0,IF('OddsRatio_working_3-way'!V19+SQRT('OddsRatio_working_3-way'!W19)&gt;0,0,PI()),ACOS('OddsRatio_working_3-way'!V19/(2*'OddsRatio_working_3-way'!X19)))</f>
        <v>1.0339266214790865</v>
      </c>
      <c r="Z19" s="11">
        <f>'OddsRatio_working_3-way'!X19^(1/3)*COS('OddsRatio_working_3-way'!Y19/3)</f>
        <v>0.54661072148211021</v>
      </c>
      <c r="AA19" s="11">
        <f>'OddsRatio_working_3-way'!X19^(1/3)*COS(('OddsRatio_working_3-way'!Y19+2*PI())/3)</f>
        <v>-0.44323347168463323</v>
      </c>
      <c r="AB19" s="11">
        <f>'OddsRatio_working_3-way'!X19^(1/3)*COS(('OddsRatio_working_3-way'!Y19+4*PI())/3)</f>
        <v>-0.10337724979747687</v>
      </c>
      <c r="AC19" s="11">
        <f>'OddsRatio_working_3-way'!X19^(1/3)*SIN('OddsRatio_working_3-way'!Y19/3)</f>
        <v>0.19621608119231895</v>
      </c>
      <c r="AD19" s="11">
        <f>'OddsRatio_working_3-way'!X19^(1/3)*SIN(('OddsRatio_working_3-way'!Y19+2*PI())/3)</f>
        <v>0.37527073018828838</v>
      </c>
      <c r="AE19" s="11">
        <f>'OddsRatio_working_3-way'!X19^(1/3)*SIN(('OddsRatio_working_3-way'!Y19+4*PI())/3)</f>
        <v>-0.57148681138060731</v>
      </c>
      <c r="AF19" s="11">
        <f>-'OddsRatio_working_3-way'!U19/(3*'OddsRatio_working_3-way'!X19^(1/3))*COS(('OddsRatio_working_3-way'!Y19)/3)</f>
        <v>0.54661072148211021</v>
      </c>
      <c r="AG19" s="11">
        <f>-'OddsRatio_working_3-way'!U19/(3*'OddsRatio_working_3-way'!X19^(1/3))*COS(('OddsRatio_working_3-way'!Y19+2*PI())/3)</f>
        <v>-0.44323347168463323</v>
      </c>
      <c r="AH19" s="11">
        <f>-'OddsRatio_working_3-way'!U19/(3*'OddsRatio_working_3-way'!X19^(1/3))*COS(('OddsRatio_working_3-way'!Y19+4*PI())/3)</f>
        <v>-0.10337724979747687</v>
      </c>
      <c r="AI19" s="11">
        <f>'OddsRatio_working_3-way'!U19/(3*'OddsRatio_working_3-way'!X19^(1/3))*SIN(('OddsRatio_working_3-way'!Y19)/3)</f>
        <v>-0.19621608119231895</v>
      </c>
      <c r="AJ19" s="11">
        <f>'OddsRatio_working_3-way'!U19/(3*'OddsRatio_working_3-way'!X19^(1/3))*SIN(('OddsRatio_working_3-way'!Y19+2*PI())/3)</f>
        <v>-0.37527073018828838</v>
      </c>
      <c r="AK19" s="11">
        <f>'OddsRatio_working_3-way'!U19/(3*'OddsRatio_working_3-way'!X19^(1/3))*SIN(('OddsRatio_working_3-way'!Y19+4*PI())/3)</f>
        <v>0.57148681138060731</v>
      </c>
      <c r="AL19" s="11">
        <f>'OddsRatio_working_3-way'!Z19+'OddsRatio_working_3-way'!AF19</f>
        <v>1.0932214429642204</v>
      </c>
      <c r="AM19" s="11">
        <f>'OddsRatio_working_3-way'!AA19+'OddsRatio_working_3-way'!AG19</f>
        <v>-0.88646694336926646</v>
      </c>
      <c r="AN19" s="11">
        <f>'OddsRatio_working_3-way'!AB19+'OddsRatio_working_3-way'!AH19</f>
        <v>-0.20675449959495373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1.0932214429642204</v>
      </c>
      <c r="AS19" s="11">
        <f>IF(('OddsRatio_working_3-way'!X19=0),IF(Q19&gt;0,-Q19^(1/3),(-Q19)^(1/3)),'OddsRatio_working_3-way'!AM19-'OddsRatio_working_3-way'!R19/3)</f>
        <v>-0.88646694336926646</v>
      </c>
      <c r="AT19" s="11">
        <f>IF(('OddsRatio_working_3-way'!X19=0),IF(Q19&gt;0,-Q19^(1/3),(-Q19)^(1/3)),'OddsRatio_working_3-way'!AN19-'OddsRatio_working_3-way'!R19/3)</f>
        <v>-0.20675449959495373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</v>
      </c>
      <c r="B20" s="4">
        <f>IF('True_Odds_Calculator_3-way'!B21="","",'True_Odds_Calculator_3-way'!B21)</f>
        <v>3.83</v>
      </c>
      <c r="C20" s="4">
        <f>IF('True_Odds_Calculator_3-way'!C21="","",'True_Odds_Calculator_3-way'!C21)</f>
        <v>2.23</v>
      </c>
      <c r="D20" s="9">
        <f t="shared" si="13"/>
        <v>0.30528502357007037</v>
      </c>
      <c r="E20" s="9">
        <f t="shared" si="14"/>
        <v>0.25462887360897402</v>
      </c>
      <c r="F20" s="9">
        <f t="shared" si="15"/>
        <v>0.44008610282095578</v>
      </c>
      <c r="G20" s="9">
        <f t="shared" si="16"/>
        <v>1.0343761087526719</v>
      </c>
      <c r="H20" s="9">
        <f t="shared" si="17"/>
        <v>3.275627439255878</v>
      </c>
      <c r="I20" s="9">
        <f t="shared" si="18"/>
        <v>3.9272843877700621</v>
      </c>
      <c r="J20" s="9">
        <f t="shared" si="19"/>
        <v>2.2722826137657863</v>
      </c>
      <c r="K20" s="11">
        <f t="shared" si="20"/>
        <v>0.3125</v>
      </c>
      <c r="L20" s="11">
        <f t="shared" si="21"/>
        <v>0.2610966057441253</v>
      </c>
      <c r="M20" s="11">
        <f t="shared" si="22"/>
        <v>0.44843049327354262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-0.28019514922314992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0.2290449484246391</v>
      </c>
      <c r="Q20" s="11">
        <f>2*'OddsRatio_working_3-way'!K20*'OddsRatio_working_3-way'!L20*'OddsRatio_working_3-way'!M20</f>
        <v>7.3177299816178612E-2</v>
      </c>
      <c r="R20" s="11">
        <f t="shared" si="23"/>
        <v>0</v>
      </c>
      <c r="S20" s="11">
        <f t="shared" si="24"/>
        <v>-0.81744794319128511</v>
      </c>
      <c r="T20" s="11">
        <f t="shared" si="25"/>
        <v>-0.26116547705791848</v>
      </c>
      <c r="U20" s="11">
        <f>'OddsRatio_working_3-way'!S20-'OddsRatio_working_3-way'!R20^2/3</f>
        <v>-0.81744794319128511</v>
      </c>
      <c r="V20" s="11">
        <f>'OddsRatio_working_3-way'!S20*'OddsRatio_working_3-way'!R20/3-2*'OddsRatio_working_3-way'!R20^3/27-'OddsRatio_working_3-way'!T20</f>
        <v>0.26116547705791848</v>
      </c>
      <c r="W20" s="11">
        <f>'OddsRatio_working_3-way'!V20^2+4*'OddsRatio_working_3-way'!U20^3/27</f>
        <v>-1.2716444904081539E-2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0.14223558917423909</v>
      </c>
      <c r="Y20" s="11">
        <f>IF('OddsRatio_working_3-way'!W20&gt;=0,IF('OddsRatio_working_3-way'!V20+SQRT('OddsRatio_working_3-way'!W20)&gt;0,0,PI()),ACOS('OddsRatio_working_3-way'!V20/(2*'OddsRatio_working_3-way'!X20)))</f>
        <v>0.40760315107199152</v>
      </c>
      <c r="Z20" s="11">
        <f>'OddsRatio_working_3-way'!X20^(1/3)*COS('OddsRatio_working_3-way'!Y20/3)</f>
        <v>0.51718805437633608</v>
      </c>
      <c r="AA20" s="11">
        <f>'OddsRatio_working_3-way'!X20^(1/3)*COS(('OddsRatio_working_3-way'!Y20+2*PI())/3)</f>
        <v>-0.31982615197276437</v>
      </c>
      <c r="AB20" s="11">
        <f>'OddsRatio_working_3-way'!X20^(1/3)*COS(('OddsRatio_working_3-way'!Y20+4*PI())/3)</f>
        <v>-0.19736190240357163</v>
      </c>
      <c r="AC20" s="11">
        <f>'OddsRatio_working_3-way'!X20^(1/3)*SIN('OddsRatio_working_3-way'!Y20/3)</f>
        <v>7.0704767454878956E-2</v>
      </c>
      <c r="AD20" s="11">
        <f>'OddsRatio_working_3-way'!X20^(1/3)*SIN(('OddsRatio_working_3-way'!Y20+2*PI())/3)</f>
        <v>0.41254560989631528</v>
      </c>
      <c r="AE20" s="11">
        <f>'OddsRatio_working_3-way'!X20^(1/3)*SIN(('OddsRatio_working_3-way'!Y20+4*PI())/3)</f>
        <v>-0.48325037735119414</v>
      </c>
      <c r="AF20" s="11">
        <f>-'OddsRatio_working_3-way'!U20/(3*'OddsRatio_working_3-way'!X20^(1/3))*COS(('OddsRatio_working_3-way'!Y20)/3)</f>
        <v>0.51718805437633586</v>
      </c>
      <c r="AG20" s="11">
        <f>-'OddsRatio_working_3-way'!U20/(3*'OddsRatio_working_3-way'!X20^(1/3))*COS(('OddsRatio_working_3-way'!Y20+2*PI())/3)</f>
        <v>-0.31982615197276426</v>
      </c>
      <c r="AH20" s="11">
        <f>-'OddsRatio_working_3-way'!U20/(3*'OddsRatio_working_3-way'!X20^(1/3))*COS(('OddsRatio_working_3-way'!Y20+4*PI())/3)</f>
        <v>-0.19736190240357154</v>
      </c>
      <c r="AI20" s="11">
        <f>'OddsRatio_working_3-way'!U20/(3*'OddsRatio_working_3-way'!X20^(1/3))*SIN(('OddsRatio_working_3-way'!Y20)/3)</f>
        <v>-7.0704767454878928E-2</v>
      </c>
      <c r="AJ20" s="11">
        <f>'OddsRatio_working_3-way'!U20/(3*'OddsRatio_working_3-way'!X20^(1/3))*SIN(('OddsRatio_working_3-way'!Y20+2*PI())/3)</f>
        <v>-0.41254560989631506</v>
      </c>
      <c r="AK20" s="11">
        <f>'OddsRatio_working_3-way'!U20/(3*'OddsRatio_working_3-way'!X20^(1/3))*SIN(('OddsRatio_working_3-way'!Y20+4*PI())/3)</f>
        <v>0.48325037735119392</v>
      </c>
      <c r="AL20" s="11">
        <f>'OddsRatio_working_3-way'!Z20+'OddsRatio_working_3-way'!AF20</f>
        <v>1.0343761087526719</v>
      </c>
      <c r="AM20" s="11">
        <f>'OddsRatio_working_3-way'!AA20+'OddsRatio_working_3-way'!AG20</f>
        <v>-0.63965230394552863</v>
      </c>
      <c r="AN20" s="11">
        <f>'OddsRatio_working_3-way'!AB20+'OddsRatio_working_3-way'!AH20</f>
        <v>-0.3947238048071432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1.0343761087526719</v>
      </c>
      <c r="AS20" s="11">
        <f>IF(('OddsRatio_working_3-way'!X20=0),IF(Q20&gt;0,-Q20^(1/3),(-Q20)^(1/3)),'OddsRatio_working_3-way'!AM20-'OddsRatio_working_3-way'!R20/3)</f>
        <v>-0.63965230394552863</v>
      </c>
      <c r="AT20" s="11">
        <f>IF(('OddsRatio_working_3-way'!X20=0),IF(Q20&gt;0,-Q20^(1/3),(-Q20)^(1/3)),'OddsRatio_working_3-way'!AN20-'OddsRatio_working_3-way'!R20/3)</f>
        <v>-0.3947238048071432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3.04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2.54</v>
      </c>
      <c r="D21" s="9">
        <f t="shared" si="13"/>
        <v>0.32138538964146912</v>
      </c>
      <c r="E21" s="9">
        <f t="shared" si="14"/>
        <v>0.29310922372093784</v>
      </c>
      <c r="F21" s="9">
        <f t="shared" si="15"/>
        <v>0.38550538663759282</v>
      </c>
      <c r="G21" s="9">
        <f t="shared" si="16"/>
        <v>1.0350632962347412</v>
      </c>
      <c r="H21" s="9">
        <f t="shared" si="17"/>
        <v>3.1115291243188725</v>
      </c>
      <c r="I21" s="9">
        <f t="shared" si="18"/>
        <v>3.4116974802269464</v>
      </c>
      <c r="J21" s="9">
        <f t="shared" si="19"/>
        <v>2.5939974762015021</v>
      </c>
      <c r="K21" s="11">
        <f t="shared" si="20"/>
        <v>0.32894736842105265</v>
      </c>
      <c r="L21" s="11">
        <f t="shared" si="21"/>
        <v>0.3003003003003003</v>
      </c>
      <c r="M21" s="11">
        <f t="shared" si="22"/>
        <v>0.39370078740157477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-0.28467889771246579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0.22984546917410573</v>
      </c>
      <c r="Q21" s="11">
        <f>2*'OddsRatio_working_3-way'!K21*'OddsRatio_working_3-way'!L21*'OddsRatio_working_3-way'!M21</f>
        <v>7.7781884661287895E-2</v>
      </c>
      <c r="R21" s="11">
        <f t="shared" si="23"/>
        <v>0</v>
      </c>
      <c r="S21" s="11">
        <f t="shared" si="24"/>
        <v>-0.80738499067203962</v>
      </c>
      <c r="T21" s="11">
        <f t="shared" si="25"/>
        <v>-0.27322673119189161</v>
      </c>
      <c r="U21" s="11">
        <f>'OddsRatio_working_3-way'!S21-'OddsRatio_working_3-way'!R21^2/3</f>
        <v>-0.80738499067203962</v>
      </c>
      <c r="V21" s="11">
        <f>'OddsRatio_working_3-way'!S21*'OddsRatio_working_3-way'!R21/3-2*'OddsRatio_working_3-way'!R21^3/27-'OddsRatio_working_3-way'!T21</f>
        <v>0.27322673119189161</v>
      </c>
      <c r="W21" s="11">
        <f>'OddsRatio_working_3-way'!V21^2+4*'OddsRatio_working_3-way'!U21^3/27</f>
        <v>-3.3190757715159114E-3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0.13961726470007399</v>
      </c>
      <c r="Y21" s="11">
        <f>IF('OddsRatio_working_3-way'!W21&gt;=0,IF('OddsRatio_working_3-way'!V21+SQRT('OddsRatio_working_3-way'!W21)&gt;0,0,PI()),ACOS('OddsRatio_working_3-way'!V21/(2*'OddsRatio_working_3-way'!X21)))</f>
        <v>0.20781163446099615</v>
      </c>
      <c r="Z21" s="11">
        <f>'OddsRatio_working_3-way'!X21^(1/3)*COS('OddsRatio_working_3-way'!Y21/3)</f>
        <v>0.51753164811737062</v>
      </c>
      <c r="AA21" s="11">
        <f>'OddsRatio_working_3-way'!X21^(1/3)*COS(('OddsRatio_working_3-way'!Y21+2*PI())/3)</f>
        <v>-0.28986232813387852</v>
      </c>
      <c r="AB21" s="11">
        <f>'OddsRatio_working_3-way'!X21^(1/3)*COS(('OddsRatio_working_3-way'!Y21+4*PI())/3)</f>
        <v>-0.22766931998349216</v>
      </c>
      <c r="AC21" s="11">
        <f>'OddsRatio_working_3-way'!X21^(1/3)*SIN('OddsRatio_working_3-way'!Y21/3)</f>
        <v>3.5907149997338197E-2</v>
      </c>
      <c r="AD21" s="11">
        <f>'OddsRatio_working_3-way'!X21^(1/3)*SIN(('OddsRatio_working_3-way'!Y21+2*PI())/3)</f>
        <v>0.43024197953340276</v>
      </c>
      <c r="AE21" s="11">
        <f>'OddsRatio_working_3-way'!X21^(1/3)*SIN(('OddsRatio_working_3-way'!Y21+4*PI())/3)</f>
        <v>-0.46614912953074095</v>
      </c>
      <c r="AF21" s="11">
        <f>-'OddsRatio_working_3-way'!U21/(3*'OddsRatio_working_3-way'!X21^(1/3))*COS(('OddsRatio_working_3-way'!Y21)/3)</f>
        <v>0.51753164811737051</v>
      </c>
      <c r="AG21" s="11">
        <f>-'OddsRatio_working_3-way'!U21/(3*'OddsRatio_working_3-way'!X21^(1/3))*COS(('OddsRatio_working_3-way'!Y21+2*PI())/3)</f>
        <v>-0.28986232813387847</v>
      </c>
      <c r="AH21" s="11">
        <f>-'OddsRatio_working_3-way'!U21/(3*'OddsRatio_working_3-way'!X21^(1/3))*COS(('OddsRatio_working_3-way'!Y21+4*PI())/3)</f>
        <v>-0.2276693199834921</v>
      </c>
      <c r="AI21" s="11">
        <f>'OddsRatio_working_3-way'!U21/(3*'OddsRatio_working_3-way'!X21^(1/3))*SIN(('OddsRatio_working_3-way'!Y21)/3)</f>
        <v>-3.5907149997338191E-2</v>
      </c>
      <c r="AJ21" s="11">
        <f>'OddsRatio_working_3-way'!U21/(3*'OddsRatio_working_3-way'!X21^(1/3))*SIN(('OddsRatio_working_3-way'!Y21+2*PI())/3)</f>
        <v>-0.43024197953340265</v>
      </c>
      <c r="AK21" s="11">
        <f>'OddsRatio_working_3-way'!U21/(3*'OddsRatio_working_3-way'!X21^(1/3))*SIN(('OddsRatio_working_3-way'!Y21+4*PI())/3)</f>
        <v>0.46614912953074089</v>
      </c>
      <c r="AL21" s="11">
        <f>'OddsRatio_working_3-way'!Z21+'OddsRatio_working_3-way'!AF21</f>
        <v>1.0350632962347412</v>
      </c>
      <c r="AM21" s="11">
        <f>'OddsRatio_working_3-way'!AA21+'OddsRatio_working_3-way'!AG21</f>
        <v>-0.57972465626775693</v>
      </c>
      <c r="AN21" s="11">
        <f>'OddsRatio_working_3-way'!AB21+'OddsRatio_working_3-way'!AH21</f>
        <v>-0.45533863996698426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1.0350632962347412</v>
      </c>
      <c r="AS21" s="11">
        <f>IF(('OddsRatio_working_3-way'!X21=0),IF(Q21&gt;0,-Q21^(1/3),(-Q21)^(1/3)),'OddsRatio_working_3-way'!AM21-'OddsRatio_working_3-way'!R21/3)</f>
        <v>-0.57972465626775693</v>
      </c>
      <c r="AT21" s="11">
        <f>IF(('OddsRatio_working_3-way'!X21=0),IF(Q21&gt;0,-Q21^(1/3),(-Q21)^(1/3)),'OddsRatio_working_3-way'!AN21-'OddsRatio_working_3-way'!R21/3)</f>
        <v>-0.45533863996698426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3.93</v>
      </c>
      <c r="C22" s="4">
        <f>IF('True_Odds_Calculator_3-way'!C23="","",'True_Odds_Calculator_3-way'!C23)</f>
        <v>4.13</v>
      </c>
      <c r="D22" s="9">
        <f t="shared" si="13"/>
        <v>0.51708862866852734</v>
      </c>
      <c r="E22" s="9">
        <f t="shared" si="14"/>
        <v>0.24750160615022243</v>
      </c>
      <c r="F22" s="9">
        <f t="shared" si="15"/>
        <v>0.23540976518125015</v>
      </c>
      <c r="G22" s="9">
        <f t="shared" si="16"/>
        <v>1.037671611054249</v>
      </c>
      <c r="H22" s="9">
        <f t="shared" si="17"/>
        <v>1.9339044499488238</v>
      </c>
      <c r="I22" s="9">
        <f t="shared" si="18"/>
        <v>4.04037782038895</v>
      </c>
      <c r="J22" s="9">
        <f t="shared" si="19"/>
        <v>4.2479121425997999</v>
      </c>
      <c r="K22" s="11">
        <f t="shared" si="20"/>
        <v>0.52631578947368418</v>
      </c>
      <c r="L22" s="11">
        <f t="shared" si="21"/>
        <v>0.2544529262086514</v>
      </c>
      <c r="M22" s="11">
        <f t="shared" si="22"/>
        <v>0.24213075060532688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-0.26764446372756823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0.22569037420825971</v>
      </c>
      <c r="Q22" s="11">
        <f>2*'OddsRatio_working_3-way'!K22*'OddsRatio_working_3-way'!L22*'OddsRatio_working_3-way'!M22</f>
        <v>6.4853555806971164E-2</v>
      </c>
      <c r="R22" s="11">
        <f t="shared" si="23"/>
        <v>0</v>
      </c>
      <c r="S22" s="11">
        <f t="shared" si="24"/>
        <v>-0.84324693686915553</v>
      </c>
      <c r="T22" s="11">
        <f t="shared" si="25"/>
        <v>-0.24231233818079176</v>
      </c>
      <c r="U22" s="11">
        <f>'OddsRatio_working_3-way'!S22-'OddsRatio_working_3-way'!R22^2/3</f>
        <v>-0.84324693686915553</v>
      </c>
      <c r="V22" s="11">
        <f>'OddsRatio_working_3-way'!S22*'OddsRatio_working_3-way'!R22/3-2*'OddsRatio_working_3-way'!R22^3/27-'OddsRatio_working_3-way'!T22</f>
        <v>0.24231233818079176</v>
      </c>
      <c r="W22" s="11">
        <f>'OddsRatio_working_3-way'!V22^2+4*'OddsRatio_working_3-way'!U22^3/27</f>
        <v>-3.0114911142445494E-2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0.14902196178507371</v>
      </c>
      <c r="Y22" s="11">
        <f>IF('OddsRatio_working_3-way'!W22&gt;=0,IF('OddsRatio_working_3-way'!V22+SQRT('OddsRatio_working_3-way'!W22)&gt;0,0,PI()),ACOS('OddsRatio_working_3-way'!V22/(2*'OddsRatio_working_3-way'!X22)))</f>
        <v>0.62149513970220771</v>
      </c>
      <c r="Z22" s="11">
        <f>'OddsRatio_working_3-way'!X22^(1/3)*COS('OddsRatio_working_3-way'!Y22/3)</f>
        <v>0.51883580552712449</v>
      </c>
      <c r="AA22" s="11">
        <f>'OddsRatio_working_3-way'!X22^(1/3)*COS(('OddsRatio_working_3-way'!Y22+2*PI())/3)</f>
        <v>-0.3538572451720825</v>
      </c>
      <c r="AB22" s="11">
        <f>'OddsRatio_working_3-way'!X22^(1/3)*COS(('OddsRatio_working_3-way'!Y22+4*PI())/3)</f>
        <v>-0.16497856035504199</v>
      </c>
      <c r="AC22" s="11">
        <f>'OddsRatio_working_3-way'!X22^(1/3)*SIN('OddsRatio_working_3-way'!Y22/3)</f>
        <v>0.10904915952330081</v>
      </c>
      <c r="AD22" s="11">
        <f>'OddsRatio_working_3-way'!X22^(1/3)*SIN(('OddsRatio_working_3-way'!Y22+2*PI())/3)</f>
        <v>0.39480040821780216</v>
      </c>
      <c r="AE22" s="11">
        <f>'OddsRatio_working_3-way'!X22^(1/3)*SIN(('OddsRatio_working_3-way'!Y22+4*PI())/3)</f>
        <v>-0.5038495677411029</v>
      </c>
      <c r="AF22" s="11">
        <f>-'OddsRatio_working_3-way'!U22/(3*'OddsRatio_working_3-way'!X22^(1/3))*COS(('OddsRatio_working_3-way'!Y22)/3)</f>
        <v>0.51883580552712449</v>
      </c>
      <c r="AG22" s="11">
        <f>-'OddsRatio_working_3-way'!U22/(3*'OddsRatio_working_3-way'!X22^(1/3))*COS(('OddsRatio_working_3-way'!Y22+2*PI())/3)</f>
        <v>-0.3538572451720825</v>
      </c>
      <c r="AH22" s="11">
        <f>-'OddsRatio_working_3-way'!U22/(3*'OddsRatio_working_3-way'!X22^(1/3))*COS(('OddsRatio_working_3-way'!Y22+4*PI())/3)</f>
        <v>-0.16497856035504199</v>
      </c>
      <c r="AI22" s="11">
        <f>'OddsRatio_working_3-way'!U22/(3*'OddsRatio_working_3-way'!X22^(1/3))*SIN(('OddsRatio_working_3-way'!Y22)/3)</f>
        <v>-0.10904915952330081</v>
      </c>
      <c r="AJ22" s="11">
        <f>'OddsRatio_working_3-way'!U22/(3*'OddsRatio_working_3-way'!X22^(1/3))*SIN(('OddsRatio_working_3-way'!Y22+2*PI())/3)</f>
        <v>-0.39480040821780216</v>
      </c>
      <c r="AK22" s="11">
        <f>'OddsRatio_working_3-way'!U22/(3*'OddsRatio_working_3-way'!X22^(1/3))*SIN(('OddsRatio_working_3-way'!Y22+4*PI())/3)</f>
        <v>0.5038495677411029</v>
      </c>
      <c r="AL22" s="11">
        <f>'OddsRatio_working_3-way'!Z22+'OddsRatio_working_3-way'!AF22</f>
        <v>1.037671611054249</v>
      </c>
      <c r="AM22" s="11">
        <f>'OddsRatio_working_3-way'!AA22+'OddsRatio_working_3-way'!AG22</f>
        <v>-0.707714490344165</v>
      </c>
      <c r="AN22" s="11">
        <f>'OddsRatio_working_3-way'!AB22+'OddsRatio_working_3-way'!AH22</f>
        <v>-0.32995712071008398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1.037671611054249</v>
      </c>
      <c r="AS22" s="11">
        <f>IF(('OddsRatio_working_3-way'!X22=0),IF(Q22&gt;0,-Q22^(1/3),(-Q22)^(1/3)),'OddsRatio_working_3-way'!AM22-'OddsRatio_working_3-way'!R22/3)</f>
        <v>-0.707714490344165</v>
      </c>
      <c r="AT22" s="11">
        <f>IF(('OddsRatio_working_3-way'!X22=0),IF(Q22&gt;0,-Q22^(1/3),(-Q22)^(1/3)),'OddsRatio_working_3-way'!AN22-'OddsRatio_working_3-way'!R22/3)</f>
        <v>-0.32995712071008398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2.83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2.65</v>
      </c>
      <c r="D23" s="9">
        <f t="shared" si="13"/>
        <v>0.34604783743732731</v>
      </c>
      <c r="E23" s="9">
        <f t="shared" si="14"/>
        <v>0.28411524456956427</v>
      </c>
      <c r="F23" s="9">
        <f t="shared" si="15"/>
        <v>0.36983691799310836</v>
      </c>
      <c r="G23" s="9">
        <f t="shared" si="16"/>
        <v>1.0326633194721597</v>
      </c>
      <c r="H23" s="9">
        <f t="shared" si="17"/>
        <v>2.8897738746340522</v>
      </c>
      <c r="I23" s="9">
        <f t="shared" si="18"/>
        <v>3.5196984995120695</v>
      </c>
      <c r="J23" s="9">
        <f t="shared" si="19"/>
        <v>2.7038944771290634</v>
      </c>
      <c r="K23" s="11">
        <f t="shared" si="20"/>
        <v>0.35335689045936397</v>
      </c>
      <c r="L23" s="11">
        <f t="shared" si="21"/>
        <v>0.29069767441860467</v>
      </c>
      <c r="M23" s="11">
        <f t="shared" si="22"/>
        <v>0.37735849056603776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-0.28558415522275116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0.22947266251858653</v>
      </c>
      <c r="Q23" s="11">
        <f>2*'OddsRatio_working_3-way'!K23*'OddsRatio_working_3-way'!L23*'OddsRatio_working_3-way'!M23</f>
        <v>7.7524548148171141E-2</v>
      </c>
      <c r="R23" s="11">
        <f t="shared" si="23"/>
        <v>0</v>
      </c>
      <c r="S23" s="11">
        <f t="shared" si="24"/>
        <v>-0.80352028752996274</v>
      </c>
      <c r="T23" s="11">
        <f t="shared" si="25"/>
        <v>-0.27145955659796045</v>
      </c>
      <c r="U23" s="11">
        <f>'OddsRatio_working_3-way'!S23-'OddsRatio_working_3-way'!R23^2/3</f>
        <v>-0.80352028752996274</v>
      </c>
      <c r="V23" s="11">
        <f>'OddsRatio_working_3-way'!S23*'OddsRatio_working_3-way'!R23/3-2*'OddsRatio_working_3-way'!R23^3/27-'OddsRatio_working_3-way'!T23</f>
        <v>0.27145955659796045</v>
      </c>
      <c r="W23" s="11">
        <f>'OddsRatio_working_3-way'!V23^2+4*'OddsRatio_working_3-way'!U23^3/27</f>
        <v>-3.1672998724875806E-3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0.13861600804096263</v>
      </c>
      <c r="Y23" s="11">
        <f>IF('OddsRatio_working_3-way'!W23&gt;=0,IF('OddsRatio_working_3-way'!V23+SQRT('OddsRatio_working_3-way'!W23)&gt;0,0,PI()),ACOS('OddsRatio_working_3-way'!V23/(2*'OddsRatio_working_3-way'!X23)))</f>
        <v>0.20442321341213887</v>
      </c>
      <c r="Z23" s="11">
        <f>'OddsRatio_working_3-way'!X23^(1/3)*COS('OddsRatio_working_3-way'!Y23/3)</f>
        <v>0.51633165973607997</v>
      </c>
      <c r="AA23" s="11">
        <f>'OddsRatio_working_3-way'!X23^(1/3)*COS(('OddsRatio_working_3-way'!Y23+2*PI())/3)</f>
        <v>-0.28868278823759969</v>
      </c>
      <c r="AB23" s="11">
        <f>'OddsRatio_working_3-way'!X23^(1/3)*COS(('OddsRatio_working_3-way'!Y23+4*PI())/3)</f>
        <v>-0.22764887149848062</v>
      </c>
      <c r="AC23" s="11">
        <f>'OddsRatio_working_3-way'!X23^(1/3)*SIN('OddsRatio_working_3-way'!Y23/3)</f>
        <v>3.5237948259027804E-2</v>
      </c>
      <c r="AD23" s="11">
        <f>'OddsRatio_working_3-way'!X23^(1/3)*SIN(('OddsRatio_working_3-way'!Y23+2*PI())/3)</f>
        <v>0.42953735998011416</v>
      </c>
      <c r="AE23" s="11">
        <f>'OddsRatio_working_3-way'!X23^(1/3)*SIN(('OddsRatio_working_3-way'!Y23+4*PI())/3)</f>
        <v>-0.46477530823914176</v>
      </c>
      <c r="AF23" s="11">
        <f>-'OddsRatio_working_3-way'!U23/(3*'OddsRatio_working_3-way'!X23^(1/3))*COS(('OddsRatio_working_3-way'!Y23)/3)</f>
        <v>0.51633165973607986</v>
      </c>
      <c r="AG23" s="11">
        <f>-'OddsRatio_working_3-way'!U23/(3*'OddsRatio_working_3-way'!X23^(1/3))*COS(('OddsRatio_working_3-way'!Y23+2*PI())/3)</f>
        <v>-0.28868278823759957</v>
      </c>
      <c r="AH23" s="11">
        <f>-'OddsRatio_working_3-way'!U23/(3*'OddsRatio_working_3-way'!X23^(1/3))*COS(('OddsRatio_working_3-way'!Y23+4*PI())/3)</f>
        <v>-0.22764887149848059</v>
      </c>
      <c r="AI23" s="11">
        <f>'OddsRatio_working_3-way'!U23/(3*'OddsRatio_working_3-way'!X23^(1/3))*SIN(('OddsRatio_working_3-way'!Y23)/3)</f>
        <v>-3.5237948259027797E-2</v>
      </c>
      <c r="AJ23" s="11">
        <f>'OddsRatio_working_3-way'!U23/(3*'OddsRatio_working_3-way'!X23^(1/3))*SIN(('OddsRatio_working_3-way'!Y23+2*PI())/3)</f>
        <v>-0.42953735998011411</v>
      </c>
      <c r="AK23" s="11">
        <f>'OddsRatio_working_3-way'!U23/(3*'OddsRatio_working_3-way'!X23^(1/3))*SIN(('OddsRatio_working_3-way'!Y23+4*PI())/3)</f>
        <v>0.46477530823914165</v>
      </c>
      <c r="AL23" s="11">
        <f>'OddsRatio_working_3-way'!Z23+'OddsRatio_working_3-way'!AF23</f>
        <v>1.0326633194721597</v>
      </c>
      <c r="AM23" s="11">
        <f>'OddsRatio_working_3-way'!AA23+'OddsRatio_working_3-way'!AG23</f>
        <v>-0.57736557647519926</v>
      </c>
      <c r="AN23" s="11">
        <f>'OddsRatio_working_3-way'!AB23+'OddsRatio_working_3-way'!AH23</f>
        <v>-0.45529774299696124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1.0326633194721597</v>
      </c>
      <c r="AS23" s="11">
        <f>IF(('OddsRatio_working_3-way'!X23=0),IF(Q23&gt;0,-Q23^(1/3),(-Q23)^(1/3)),'OddsRatio_working_3-way'!AM23-'OddsRatio_working_3-way'!R23/3)</f>
        <v>-0.57736557647519926</v>
      </c>
      <c r="AT23" s="11">
        <f>IF(('OddsRatio_working_3-way'!X23=0),IF(Q23&gt;0,-Q23^(1/3),(-Q23)^(1/3)),'OddsRatio_working_3-way'!AN23-'OddsRatio_working_3-way'!R23/3)</f>
        <v>-0.45529774299696124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1.59</v>
      </c>
      <c r="B24" s="4">
        <f>IF('True_Odds_Calculator_3-way'!B25="","",'True_Odds_Calculator_3-way'!B25)</f>
        <v>4.41</v>
      </c>
      <c r="C24" s="4">
        <f>IF('True_Odds_Calculator_3-way'!C25="","",'True_Odds_Calculator_3-way'!C25)</f>
        <v>5.92</v>
      </c>
      <c r="D24" s="9">
        <f t="shared" si="13"/>
        <v>0.61835676944506146</v>
      </c>
      <c r="E24" s="9">
        <f t="shared" si="14"/>
        <v>0.21895514894212825</v>
      </c>
      <c r="F24" s="9">
        <f t="shared" si="15"/>
        <v>0.16268808161281029</v>
      </c>
      <c r="G24" s="9">
        <f t="shared" si="16"/>
        <v>1.0460836932770636</v>
      </c>
      <c r="H24" s="9">
        <f t="shared" si="17"/>
        <v>1.6171893790334675</v>
      </c>
      <c r="I24" s="9">
        <f t="shared" si="18"/>
        <v>4.567145394074787</v>
      </c>
      <c r="J24" s="9">
        <f t="shared" si="19"/>
        <v>6.1467317709231537</v>
      </c>
      <c r="K24" s="11">
        <f t="shared" si="20"/>
        <v>0.62893081761006286</v>
      </c>
      <c r="L24" s="11">
        <f t="shared" si="21"/>
        <v>0.22675736961451246</v>
      </c>
      <c r="M24" s="11">
        <f t="shared" si="22"/>
        <v>0.16891891891891891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-0.23845919465865562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0.21488565962959494</v>
      </c>
      <c r="Q24" s="11">
        <f>2*'OddsRatio_working_3-way'!K24*'OddsRatio_working_3-way'!L24*'OddsRatio_working_3-way'!M24</f>
        <v>4.8180641172554904E-2</v>
      </c>
      <c r="R24" s="11">
        <f t="shared" si="23"/>
        <v>0</v>
      </c>
      <c r="S24" s="11">
        <f t="shared" si="24"/>
        <v>-0.90114226854282042</v>
      </c>
      <c r="T24" s="11">
        <f t="shared" si="25"/>
        <v>-0.20204983599614804</v>
      </c>
      <c r="U24" s="11">
        <f>'OddsRatio_working_3-way'!S24-'OddsRatio_working_3-way'!R24^2/3</f>
        <v>-0.90114226854282042</v>
      </c>
      <c r="V24" s="11">
        <f>'OddsRatio_working_3-way'!S24*'OddsRatio_working_3-way'!R24/3-2*'OddsRatio_working_3-way'!R24^3/27-'OddsRatio_working_3-way'!T24</f>
        <v>0.20204983599614804</v>
      </c>
      <c r="W24" s="11">
        <f>'OddsRatio_working_3-way'!V24^2+4*'OddsRatio_working_3-way'!U24^3/27</f>
        <v>-6.7587602581115513E-2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0.16462968961216096</v>
      </c>
      <c r="Y24" s="11">
        <f>IF('OddsRatio_working_3-way'!W24&gt;=0,IF('OddsRatio_working_3-way'!V24+SQRT('OddsRatio_working_3-way'!W24)&gt;0,0,PI()),ACOS('OddsRatio_working_3-way'!V24/(2*'OddsRatio_working_3-way'!X24)))</f>
        <v>0.91012197266642647</v>
      </c>
      <c r="Z24" s="11">
        <f>'OddsRatio_working_3-way'!X24^(1/3)*COS('OddsRatio_working_3-way'!Y24/3)</f>
        <v>0.52304184663853182</v>
      </c>
      <c r="AA24" s="11">
        <f>'OddsRatio_working_3-way'!X24^(1/3)*COS(('OddsRatio_working_3-way'!Y24+2*PI())/3)</f>
        <v>-0.40331650552978837</v>
      </c>
      <c r="AB24" s="11">
        <f>'OddsRatio_working_3-way'!X24^(1/3)*COS(('OddsRatio_working_3-way'!Y24+4*PI())/3)</f>
        <v>-0.11972534110874358</v>
      </c>
      <c r="AC24" s="11">
        <f>'OddsRatio_working_3-way'!X24^(1/3)*SIN('OddsRatio_working_3-way'!Y24/3)</f>
        <v>0.16373143511828978</v>
      </c>
      <c r="AD24" s="11">
        <f>'OddsRatio_working_3-way'!X24^(1/3)*SIN(('OddsRatio_working_3-way'!Y24+2*PI())/3)</f>
        <v>0.37110180887214811</v>
      </c>
      <c r="AE24" s="11">
        <f>'OddsRatio_working_3-way'!X24^(1/3)*SIN(('OddsRatio_working_3-way'!Y24+4*PI())/3)</f>
        <v>-0.53483324399043775</v>
      </c>
      <c r="AF24" s="11">
        <f>-'OddsRatio_working_3-way'!U24/(3*'OddsRatio_working_3-way'!X24^(1/3))*COS(('OddsRatio_working_3-way'!Y24)/3)</f>
        <v>0.52304184663853182</v>
      </c>
      <c r="AG24" s="11">
        <f>-'OddsRatio_working_3-way'!U24/(3*'OddsRatio_working_3-way'!X24^(1/3))*COS(('OddsRatio_working_3-way'!Y24+2*PI())/3)</f>
        <v>-0.40331650552978837</v>
      </c>
      <c r="AH24" s="11">
        <f>-'OddsRatio_working_3-way'!U24/(3*'OddsRatio_working_3-way'!X24^(1/3))*COS(('OddsRatio_working_3-way'!Y24+4*PI())/3)</f>
        <v>-0.11972534110874358</v>
      </c>
      <c r="AI24" s="11">
        <f>'OddsRatio_working_3-way'!U24/(3*'OddsRatio_working_3-way'!X24^(1/3))*SIN(('OddsRatio_working_3-way'!Y24)/3)</f>
        <v>-0.16373143511828978</v>
      </c>
      <c r="AJ24" s="11">
        <f>'OddsRatio_working_3-way'!U24/(3*'OddsRatio_working_3-way'!X24^(1/3))*SIN(('OddsRatio_working_3-way'!Y24+2*PI())/3)</f>
        <v>-0.37110180887214811</v>
      </c>
      <c r="AK24" s="11">
        <f>'OddsRatio_working_3-way'!U24/(3*'OddsRatio_working_3-way'!X24^(1/3))*SIN(('OddsRatio_working_3-way'!Y24+4*PI())/3)</f>
        <v>0.53483324399043775</v>
      </c>
      <c r="AL24" s="11">
        <f>'OddsRatio_working_3-way'!Z24+'OddsRatio_working_3-way'!AF24</f>
        <v>1.0460836932770636</v>
      </c>
      <c r="AM24" s="11">
        <f>'OddsRatio_working_3-way'!AA24+'OddsRatio_working_3-way'!AG24</f>
        <v>-0.80663301105957674</v>
      </c>
      <c r="AN24" s="11">
        <f>'OddsRatio_working_3-way'!AB24+'OddsRatio_working_3-way'!AH24</f>
        <v>-0.23945068221748717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1.0460836932770636</v>
      </c>
      <c r="AS24" s="11">
        <f>IF(('OddsRatio_working_3-way'!X24=0),IF(Q24&gt;0,-Q24^(1/3),(-Q24)^(1/3)),'OddsRatio_working_3-way'!AM24-'OddsRatio_working_3-way'!R24/3)</f>
        <v>-0.80663301105957674</v>
      </c>
      <c r="AT24" s="11">
        <f>IF(('OddsRatio_working_3-way'!X24=0),IF(Q24&gt;0,-Q24^(1/3),(-Q24)^(1/3)),'OddsRatio_working_3-way'!AN24-'OddsRatio_working_3-way'!R24/3)</f>
        <v>-0.23945068221748717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1.45</v>
      </c>
      <c r="B25" s="4">
        <f>IF('True_Odds_Calculator_3-way'!B26="","",'True_Odds_Calculator_3-way'!B26)</f>
        <v>5.24</v>
      </c>
      <c r="C25" s="4">
        <f>IF('True_Odds_Calculator_3-way'!C26="","",'True_Odds_Calculator_3-way'!C26)</f>
        <v>6.8</v>
      </c>
      <c r="D25" s="9">
        <f t="shared" si="13"/>
        <v>0.67751800822235642</v>
      </c>
      <c r="E25" s="9">
        <f t="shared" si="14"/>
        <v>0.18232380889029054</v>
      </c>
      <c r="F25" s="9">
        <f t="shared" si="15"/>
        <v>0.14015818288735316</v>
      </c>
      <c r="G25" s="9">
        <f t="shared" si="16"/>
        <v>1.0577233958327081</v>
      </c>
      <c r="H25" s="9">
        <f t="shared" si="17"/>
        <v>1.4759755281247187</v>
      </c>
      <c r="I25" s="9">
        <f t="shared" si="18"/>
        <v>5.4847471983306839</v>
      </c>
      <c r="J25" s="9">
        <f t="shared" si="19"/>
        <v>7.1347956958297054</v>
      </c>
      <c r="K25" s="11">
        <f t="shared" si="20"/>
        <v>0.68965517241379315</v>
      </c>
      <c r="L25" s="11">
        <f t="shared" si="21"/>
        <v>0.19083969465648853</v>
      </c>
      <c r="M25" s="11">
        <f t="shared" si="22"/>
        <v>0.14705882352941177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-0.21418949259092956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0.20303330597835345</v>
      </c>
      <c r="Q25" s="11">
        <f>2*'OddsRatio_working_3-way'!K25*'OddsRatio_working_3-way'!L25*'OddsRatio_working_3-way'!M25</f>
        <v>3.8709877212269483E-2</v>
      </c>
      <c r="R25" s="11">
        <f t="shared" si="23"/>
        <v>0</v>
      </c>
      <c r="S25" s="11">
        <f t="shared" si="24"/>
        <v>-0.94791440757608592</v>
      </c>
      <c r="T25" s="11">
        <f t="shared" si="25"/>
        <v>-0.18072724643967319</v>
      </c>
      <c r="U25" s="11">
        <f>'OddsRatio_working_3-way'!S25-'OddsRatio_working_3-way'!R25^2/3</f>
        <v>-0.94791440757608592</v>
      </c>
      <c r="V25" s="11">
        <f>'OddsRatio_working_3-way'!S25*'OddsRatio_working_3-way'!R25/3-2*'OddsRatio_working_3-way'!R25^3/27-'OddsRatio_working_3-way'!T25</f>
        <v>0.18072724643967319</v>
      </c>
      <c r="W25" s="11">
        <f>'OddsRatio_working_3-way'!V25^2+4*'OddsRatio_working_3-way'!U25^3/27</f>
        <v>-9.3521461812625856E-2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0.17761179537005153</v>
      </c>
      <c r="Y25" s="11">
        <f>IF('OddsRatio_working_3-way'!W25&gt;=0,IF('OddsRatio_working_3-way'!V25+SQRT('OddsRatio_working_3-way'!W25)&gt;0,0,PI()),ACOS('OddsRatio_working_3-way'!V25/(2*'OddsRatio_working_3-way'!X25)))</f>
        <v>1.0370404155504676</v>
      </c>
      <c r="Z25" s="11">
        <f>'OddsRatio_working_3-way'!X25^(1/3)*COS('OddsRatio_working_3-way'!Y25/3)</f>
        <v>0.52886169791635418</v>
      </c>
      <c r="AA25" s="11">
        <f>'OddsRatio_working_3-way'!X25^(1/3)*COS(('OddsRatio_working_3-way'!Y25+2*PI())/3)</f>
        <v>-0.42937805339582347</v>
      </c>
      <c r="AB25" s="11">
        <f>'OddsRatio_working_3-way'!X25^(1/3)*COS(('OddsRatio_working_3-way'!Y25+4*PI())/3)</f>
        <v>-9.9483644520530823E-2</v>
      </c>
      <c r="AC25" s="11">
        <f>'OddsRatio_working_3-way'!X25^(1/3)*SIN('OddsRatio_working_3-way'!Y25/3)</f>
        <v>0.19046462576830278</v>
      </c>
      <c r="AD25" s="11">
        <f>'OddsRatio_working_3-way'!X25^(1/3)*SIN(('OddsRatio_working_3-way'!Y25+2*PI())/3)</f>
        <v>0.36277535259998306</v>
      </c>
      <c r="AE25" s="11">
        <f>'OddsRatio_working_3-way'!X25^(1/3)*SIN(('OddsRatio_working_3-way'!Y25+4*PI())/3)</f>
        <v>-0.55323997836828576</v>
      </c>
      <c r="AF25" s="11">
        <f>-'OddsRatio_working_3-way'!U25/(3*'OddsRatio_working_3-way'!X25^(1/3))*COS(('OddsRatio_working_3-way'!Y25)/3)</f>
        <v>0.52886169791635407</v>
      </c>
      <c r="AG25" s="11">
        <f>-'OddsRatio_working_3-way'!U25/(3*'OddsRatio_working_3-way'!X25^(1/3))*COS(('OddsRatio_working_3-way'!Y25+2*PI())/3)</f>
        <v>-0.42937805339582341</v>
      </c>
      <c r="AH25" s="11">
        <f>-'OddsRatio_working_3-way'!U25/(3*'OddsRatio_working_3-way'!X25^(1/3))*COS(('OddsRatio_working_3-way'!Y25+4*PI())/3)</f>
        <v>-9.9483644520530809E-2</v>
      </c>
      <c r="AI25" s="11">
        <f>'OddsRatio_working_3-way'!U25/(3*'OddsRatio_working_3-way'!X25^(1/3))*SIN(('OddsRatio_working_3-way'!Y25)/3)</f>
        <v>-0.19046462576830275</v>
      </c>
      <c r="AJ25" s="11">
        <f>'OddsRatio_working_3-way'!U25/(3*'OddsRatio_working_3-way'!X25^(1/3))*SIN(('OddsRatio_working_3-way'!Y25+2*PI())/3)</f>
        <v>-0.362775352599983</v>
      </c>
      <c r="AK25" s="11">
        <f>'OddsRatio_working_3-way'!U25/(3*'OddsRatio_working_3-way'!X25^(1/3))*SIN(('OddsRatio_working_3-way'!Y25+4*PI())/3)</f>
        <v>0.55323997836828565</v>
      </c>
      <c r="AL25" s="11">
        <f>'OddsRatio_working_3-way'!Z25+'OddsRatio_working_3-way'!AF25</f>
        <v>1.0577233958327081</v>
      </c>
      <c r="AM25" s="11">
        <f>'OddsRatio_working_3-way'!AA25+'OddsRatio_working_3-way'!AG25</f>
        <v>-0.85875610679164693</v>
      </c>
      <c r="AN25" s="11">
        <f>'OddsRatio_working_3-way'!AB25+'OddsRatio_working_3-way'!AH25</f>
        <v>-0.19896728904106165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1.0577233958327081</v>
      </c>
      <c r="AS25" s="11">
        <f>IF(('OddsRatio_working_3-way'!X25=0),IF(Q25&gt;0,-Q25^(1/3),(-Q25)^(1/3)),'OddsRatio_working_3-way'!AM25-'OddsRatio_working_3-way'!R25/3)</f>
        <v>-0.85875610679164693</v>
      </c>
      <c r="AT25" s="11">
        <f>IF(('OddsRatio_working_3-way'!X25=0),IF(Q25&gt;0,-Q25^(1/3),(-Q25)^(1/3)),'OddsRatio_working_3-way'!AN25-'OddsRatio_working_3-way'!R25/3)</f>
        <v>-0.19896728904106165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3.53</v>
      </c>
      <c r="D26" s="9">
        <f t="shared" si="13"/>
        <v>0.46777333360003226</v>
      </c>
      <c r="E26" s="9">
        <f t="shared" si="14"/>
        <v>0.25940310996448207</v>
      </c>
      <c r="F26" s="9">
        <f t="shared" si="15"/>
        <v>0.27282355643548545</v>
      </c>
      <c r="G26" s="9">
        <f t="shared" si="16"/>
        <v>1.0535069733372779</v>
      </c>
      <c r="H26" s="9">
        <f t="shared" si="17"/>
        <v>2.1377875312042605</v>
      </c>
      <c r="I26" s="9">
        <f t="shared" si="18"/>
        <v>3.855003897744024</v>
      </c>
      <c r="J26" s="9">
        <f t="shared" si="19"/>
        <v>3.6653726425433129</v>
      </c>
      <c r="K26" s="11">
        <f t="shared" si="20"/>
        <v>0.48076923076923073</v>
      </c>
      <c r="L26" s="11">
        <f t="shared" si="21"/>
        <v>0.26954177897574122</v>
      </c>
      <c r="M26" s="11">
        <f t="shared" si="22"/>
        <v>0.28328611898016998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-0.27183264915105199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0.23200915819441661</v>
      </c>
      <c r="Q26" s="11">
        <f>2*'OddsRatio_working_3-way'!K26*'OddsRatio_working_3-way'!L26*'OddsRatio_working_3-way'!M26</f>
        <v>7.3420619681777405E-2</v>
      </c>
      <c r="R26" s="11">
        <f t="shared" si="23"/>
        <v>0</v>
      </c>
      <c r="S26" s="11">
        <f t="shared" si="24"/>
        <v>-0.85349997109984299</v>
      </c>
      <c r="T26" s="11">
        <f t="shared" si="25"/>
        <v>-0.27009492756324144</v>
      </c>
      <c r="U26" s="11">
        <f>'OddsRatio_working_3-way'!S26-'OddsRatio_working_3-way'!R26^2/3</f>
        <v>-0.85349997109984299</v>
      </c>
      <c r="V26" s="11">
        <f>'OddsRatio_working_3-way'!S26*'OddsRatio_working_3-way'!R26/3-2*'OddsRatio_working_3-way'!R26^3/27-'OddsRatio_working_3-way'!T26</f>
        <v>0.27009492756324144</v>
      </c>
      <c r="W26" s="11">
        <f>'OddsRatio_working_3-way'!V26^2+4*'OddsRatio_working_3-way'!U26^3/27</f>
        <v>-1.9158725247863939E-2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0.15174814261075534</v>
      </c>
      <c r="Y26" s="11">
        <f>IF('OddsRatio_working_3-way'!W26&gt;=0,IF('OddsRatio_working_3-way'!V26+SQRT('OddsRatio_working_3-way'!W26)&gt;0,0,PI()),ACOS('OddsRatio_working_3-way'!V26/(2*'OddsRatio_working_3-way'!X26)))</f>
        <v>0.4735723020917082</v>
      </c>
      <c r="Z26" s="11">
        <f>'OddsRatio_working_3-way'!X26^(1/3)*COS('OddsRatio_working_3-way'!Y26/3)</f>
        <v>0.52675348666863897</v>
      </c>
      <c r="AA26" s="11">
        <f>'OddsRatio_working_3-way'!X26^(1/3)*COS(('OddsRatio_working_3-way'!Y26+2*PI())/3)</f>
        <v>-0.33599262304932903</v>
      </c>
      <c r="AB26" s="11">
        <f>'OddsRatio_working_3-way'!X26^(1/3)*COS(('OddsRatio_working_3-way'!Y26+4*PI())/3)</f>
        <v>-0.19076086361931005</v>
      </c>
      <c r="AC26" s="11">
        <f>'OddsRatio_working_3-way'!X26^(1/3)*SIN('OddsRatio_working_3-way'!Y26/3)</f>
        <v>8.3849595401804505E-2</v>
      </c>
      <c r="AD26" s="11">
        <f>'OddsRatio_working_3-way'!X26^(1/3)*SIN(('OddsRatio_working_3-way'!Y26+2*PI())/3)</f>
        <v>0.41425710328616677</v>
      </c>
      <c r="AE26" s="11">
        <f>'OddsRatio_working_3-way'!X26^(1/3)*SIN(('OddsRatio_working_3-way'!Y26+4*PI())/3)</f>
        <v>-0.49810669868797125</v>
      </c>
      <c r="AF26" s="11">
        <f>-'OddsRatio_working_3-way'!U26/(3*'OddsRatio_working_3-way'!X26^(1/3))*COS(('OddsRatio_working_3-way'!Y26)/3)</f>
        <v>0.52675348666863897</v>
      </c>
      <c r="AG26" s="11">
        <f>-'OddsRatio_working_3-way'!U26/(3*'OddsRatio_working_3-way'!X26^(1/3))*COS(('OddsRatio_working_3-way'!Y26+2*PI())/3)</f>
        <v>-0.33599262304932903</v>
      </c>
      <c r="AH26" s="11">
        <f>-'OddsRatio_working_3-way'!U26/(3*'OddsRatio_working_3-way'!X26^(1/3))*COS(('OddsRatio_working_3-way'!Y26+4*PI())/3)</f>
        <v>-0.19076086361931005</v>
      </c>
      <c r="AI26" s="11">
        <f>'OddsRatio_working_3-way'!U26/(3*'OddsRatio_working_3-way'!X26^(1/3))*SIN(('OddsRatio_working_3-way'!Y26)/3)</f>
        <v>-8.3849595401804505E-2</v>
      </c>
      <c r="AJ26" s="11">
        <f>'OddsRatio_working_3-way'!U26/(3*'OddsRatio_working_3-way'!X26^(1/3))*SIN(('OddsRatio_working_3-way'!Y26+2*PI())/3)</f>
        <v>-0.41425710328616677</v>
      </c>
      <c r="AK26" s="11">
        <f>'OddsRatio_working_3-way'!U26/(3*'OddsRatio_working_3-way'!X26^(1/3))*SIN(('OddsRatio_working_3-way'!Y26+4*PI())/3)</f>
        <v>0.49810669868797125</v>
      </c>
      <c r="AL26" s="11">
        <f>'OddsRatio_working_3-way'!Z26+'OddsRatio_working_3-way'!AF26</f>
        <v>1.0535069733372779</v>
      </c>
      <c r="AM26" s="11">
        <f>'OddsRatio_working_3-way'!AA26+'OddsRatio_working_3-way'!AG26</f>
        <v>-0.67198524609865806</v>
      </c>
      <c r="AN26" s="11">
        <f>'OddsRatio_working_3-way'!AB26+'OddsRatio_working_3-way'!AH26</f>
        <v>-0.3815217272386201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1.0535069733372779</v>
      </c>
      <c r="AS26" s="11">
        <f>IF(('OddsRatio_working_3-way'!X26=0),IF(Q26&gt;0,-Q26^(1/3),(-Q26)^(1/3)),'OddsRatio_working_3-way'!AM26-'OddsRatio_working_3-way'!R26/3)</f>
        <v>-0.67198524609865806</v>
      </c>
      <c r="AT26" s="11">
        <f>IF(('OddsRatio_working_3-way'!X26=0),IF(Q26&gt;0,-Q26^(1/3),(-Q26)^(1/3)),'OddsRatio_working_3-way'!AN26-'OddsRatio_working_3-way'!R26/3)</f>
        <v>-0.3815217272386201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2.5299999999999998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2.92</v>
      </c>
      <c r="D27" s="9">
        <f t="shared" si="13"/>
        <v>0.38390212725758482</v>
      </c>
      <c r="E27" s="9">
        <f t="shared" si="14"/>
        <v>0.28430241565812392</v>
      </c>
      <c r="F27" s="9">
        <f t="shared" si="15"/>
        <v>0.33179545708429098</v>
      </c>
      <c r="G27" s="9">
        <f t="shared" si="16"/>
        <v>1.0489088744420374</v>
      </c>
      <c r="H27" s="9">
        <f t="shared" si="17"/>
        <v>2.6048305778963168</v>
      </c>
      <c r="I27" s="9">
        <f t="shared" si="18"/>
        <v>3.5173812986608897</v>
      </c>
      <c r="J27" s="9">
        <f t="shared" si="19"/>
        <v>3.0139050389287125</v>
      </c>
      <c r="K27" s="11">
        <f t="shared" si="20"/>
        <v>0.39525691699604748</v>
      </c>
      <c r="L27" s="11">
        <f t="shared" si="21"/>
        <v>0.29411764705882354</v>
      </c>
      <c r="M27" s="11">
        <f t="shared" si="22"/>
        <v>0.34246575342465752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-0.28068655585034363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0.23290219222672015</v>
      </c>
      <c r="Q27" s="11">
        <f>2*'OddsRatio_working_3-way'!K27*'OddsRatio_working_3-way'!L27*'OddsRatio_working_3-way'!M27</f>
        <v>7.9624681103152198E-2</v>
      </c>
      <c r="R27" s="11">
        <f t="shared" si="23"/>
        <v>0</v>
      </c>
      <c r="S27" s="11">
        <f t="shared" si="24"/>
        <v>-0.82975898692810524</v>
      </c>
      <c r="T27" s="11">
        <f t="shared" si="25"/>
        <v>-0.28367828612926677</v>
      </c>
      <c r="U27" s="11">
        <f>'OddsRatio_working_3-way'!S27-'OddsRatio_working_3-way'!R27^2/3</f>
        <v>-0.82975898692810524</v>
      </c>
      <c r="V27" s="11">
        <f>'OddsRatio_working_3-way'!S27*'OddsRatio_working_3-way'!R27/3-2*'OddsRatio_working_3-way'!R27^3/27-'OddsRatio_working_3-way'!T27</f>
        <v>0.28367828612926677</v>
      </c>
      <c r="W27" s="11">
        <f>'OddsRatio_working_3-way'!V27^2+4*'OddsRatio_working_3-way'!U27^3/27</f>
        <v>-4.1620437428647461E-3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0.14546083129497686</v>
      </c>
      <c r="Y27" s="11">
        <f>IF('OddsRatio_working_3-way'!W27&gt;=0,IF('OddsRatio_working_3-way'!V27+SQRT('OddsRatio_working_3-way'!W27)&gt;0,0,PI()),ACOS('OddsRatio_working_3-way'!V27/(2*'OddsRatio_working_3-way'!X27)))</f>
        <v>0.22361592423917287</v>
      </c>
      <c r="Z27" s="11">
        <f>'OddsRatio_working_3-way'!X27^(1/3)*COS('OddsRatio_working_3-way'!Y27/3)</f>
        <v>0.52445443722101881</v>
      </c>
      <c r="AA27" s="11">
        <f>'OddsRatio_working_3-way'!X27^(1/3)*COS(('OddsRatio_working_3-way'!Y27+2*PI())/3)</f>
        <v>-0.29614482747986715</v>
      </c>
      <c r="AB27" s="11">
        <f>'OddsRatio_working_3-way'!X27^(1/3)*COS(('OddsRatio_working_3-way'!Y27+4*PI())/3)</f>
        <v>-0.22830960974115153</v>
      </c>
      <c r="AC27" s="11">
        <f>'OddsRatio_working_3-way'!X27^(1/3)*SIN('OddsRatio_working_3-way'!Y27/3)</f>
        <v>3.916468122198432E-2</v>
      </c>
      <c r="AD27" s="11">
        <f>'OddsRatio_working_3-way'!X27^(1/3)*SIN(('OddsRatio_working_3-way'!Y27+2*PI())/3)</f>
        <v>0.43460852514988119</v>
      </c>
      <c r="AE27" s="11">
        <f>'OddsRatio_working_3-way'!X27^(1/3)*SIN(('OddsRatio_working_3-way'!Y27+4*PI())/3)</f>
        <v>-0.47377320637186554</v>
      </c>
      <c r="AF27" s="11">
        <f>-'OddsRatio_working_3-way'!U27/(3*'OddsRatio_working_3-way'!X27^(1/3))*COS(('OddsRatio_working_3-way'!Y27)/3)</f>
        <v>0.52445443722101859</v>
      </c>
      <c r="AG27" s="11">
        <f>-'OddsRatio_working_3-way'!U27/(3*'OddsRatio_working_3-way'!X27^(1/3))*COS(('OddsRatio_working_3-way'!Y27+2*PI())/3)</f>
        <v>-0.29614482747986703</v>
      </c>
      <c r="AH27" s="11">
        <f>-'OddsRatio_working_3-way'!U27/(3*'OddsRatio_working_3-way'!X27^(1/3))*COS(('OddsRatio_working_3-way'!Y27+4*PI())/3)</f>
        <v>-0.22830960974115141</v>
      </c>
      <c r="AI27" s="11">
        <f>'OddsRatio_working_3-way'!U27/(3*'OddsRatio_working_3-way'!X27^(1/3))*SIN(('OddsRatio_working_3-way'!Y27)/3)</f>
        <v>-3.9164681221984299E-2</v>
      </c>
      <c r="AJ27" s="11">
        <f>'OddsRatio_working_3-way'!U27/(3*'OddsRatio_working_3-way'!X27^(1/3))*SIN(('OddsRatio_working_3-way'!Y27+2*PI())/3)</f>
        <v>-0.43460852514988102</v>
      </c>
      <c r="AK27" s="11">
        <f>'OddsRatio_working_3-way'!U27/(3*'OddsRatio_working_3-way'!X27^(1/3))*SIN(('OddsRatio_working_3-way'!Y27+4*PI())/3)</f>
        <v>0.47377320637186532</v>
      </c>
      <c r="AL27" s="11">
        <f>'OddsRatio_working_3-way'!Z27+'OddsRatio_working_3-way'!AF27</f>
        <v>1.0489088744420374</v>
      </c>
      <c r="AM27" s="11">
        <f>'OddsRatio_working_3-way'!AA27+'OddsRatio_working_3-way'!AG27</f>
        <v>-0.59228965495973418</v>
      </c>
      <c r="AN27" s="11">
        <f>'OddsRatio_working_3-way'!AB27+'OddsRatio_working_3-way'!AH27</f>
        <v>-0.45661921948230294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1.0489088744420374</v>
      </c>
      <c r="AS27" s="11">
        <f>IF(('OddsRatio_working_3-way'!X27=0),IF(Q27&gt;0,-Q27^(1/3),(-Q27)^(1/3)),'OddsRatio_working_3-way'!AM27-'OddsRatio_working_3-way'!R27/3)</f>
        <v>-0.59228965495973418</v>
      </c>
      <c r="AT27" s="11">
        <f>IF(('OddsRatio_working_3-way'!X27=0),IF(Q27&gt;0,-Q27^(1/3),(-Q27)^(1/3)),'OddsRatio_working_3-way'!AN27-'OddsRatio_working_3-way'!R27/3)</f>
        <v>-0.45661921948230294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3.32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2.21</v>
      </c>
      <c r="D28" s="9">
        <f t="shared" si="13"/>
        <v>0.29093407627631079</v>
      </c>
      <c r="E28" s="9">
        <f t="shared" si="14"/>
        <v>0.26875615615854903</v>
      </c>
      <c r="F28" s="9">
        <f t="shared" si="15"/>
        <v>0.44030976756514018</v>
      </c>
      <c r="G28" s="9">
        <f t="shared" si="16"/>
        <v>1.0505193052179087</v>
      </c>
      <c r="H28" s="9">
        <f t="shared" si="17"/>
        <v>3.4372047881055474</v>
      </c>
      <c r="I28" s="9">
        <f t="shared" si="18"/>
        <v>3.7208450005143829</v>
      </c>
      <c r="J28" s="9">
        <f t="shared" si="19"/>
        <v>2.2711283593136695</v>
      </c>
      <c r="K28" s="11">
        <f t="shared" si="20"/>
        <v>0.30120481927710846</v>
      </c>
      <c r="L28" s="11">
        <f t="shared" si="21"/>
        <v>0.2785515320334262</v>
      </c>
      <c r="M28" s="11">
        <f t="shared" si="22"/>
        <v>0.45248868778280543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-0.27602493311832388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0.23234140762751027</v>
      </c>
      <c r="Q28" s="11">
        <f>2*'OddsRatio_working_3-way'!K28*'OddsRatio_working_3-way'!L28*'OddsRatio_working_3-way'!M28</f>
        <v>7.5928564584153688E-2</v>
      </c>
      <c r="R28" s="11">
        <f t="shared" si="23"/>
        <v>0</v>
      </c>
      <c r="S28" s="11">
        <f t="shared" si="24"/>
        <v>-0.84174065365287942</v>
      </c>
      <c r="T28" s="11">
        <f t="shared" si="25"/>
        <v>-0.27507864498460116</v>
      </c>
      <c r="U28" s="11">
        <f>'OddsRatio_working_3-way'!S28-'OddsRatio_working_3-way'!R28^2/3</f>
        <v>-0.84174065365287942</v>
      </c>
      <c r="V28" s="11">
        <f>'OddsRatio_working_3-way'!S28*'OddsRatio_working_3-way'!R28/3-2*'OddsRatio_working_3-way'!R28^3/27-'OddsRatio_working_3-way'!T28</f>
        <v>0.27507864498460116</v>
      </c>
      <c r="W28" s="11">
        <f>'OddsRatio_working_3-way'!V28^2+4*'OddsRatio_working_3-way'!U28^3/27</f>
        <v>-1.2686739993691964E-2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0.14862284558594635</v>
      </c>
      <c r="Y28" s="11">
        <f>IF('OddsRatio_working_3-way'!W28&gt;=0,IF('OddsRatio_working_3-way'!V28+SQRT('OddsRatio_working_3-way'!W28)&gt;0,0,PI()),ACOS('OddsRatio_working_3-way'!V28/(2*'OddsRatio_working_3-way'!X28)))</f>
        <v>0.38864023284357052</v>
      </c>
      <c r="Z28" s="11">
        <f>'OddsRatio_working_3-way'!X28^(1/3)*COS('OddsRatio_working_3-way'!Y28/3)</f>
        <v>0.52525965260895435</v>
      </c>
      <c r="AA28" s="11">
        <f>'OddsRatio_working_3-way'!X28^(1/3)*COS(('OddsRatio_working_3-way'!Y28+2*PI())/3)</f>
        <v>-0.32189099756408313</v>
      </c>
      <c r="AB28" s="11">
        <f>'OddsRatio_working_3-way'!X28^(1/3)*COS(('OddsRatio_working_3-way'!Y28+4*PI())/3)</f>
        <v>-0.20336865504487114</v>
      </c>
      <c r="AC28" s="11">
        <f>'OddsRatio_working_3-way'!X28^(1/3)*SIN('OddsRatio_working_3-way'!Y28/3)</f>
        <v>6.8428906358451988E-2</v>
      </c>
      <c r="AD28" s="11">
        <f>'OddsRatio_working_3-way'!X28^(1/3)*SIN(('OddsRatio_working_3-way'!Y28+2*PI())/3)</f>
        <v>0.42067374956311765</v>
      </c>
      <c r="AE28" s="11">
        <f>'OddsRatio_working_3-way'!X28^(1/3)*SIN(('OddsRatio_working_3-way'!Y28+4*PI())/3)</f>
        <v>-0.48910265592156965</v>
      </c>
      <c r="AF28" s="11">
        <f>-'OddsRatio_working_3-way'!U28/(3*'OddsRatio_working_3-way'!X28^(1/3))*COS(('OddsRatio_working_3-way'!Y28)/3)</f>
        <v>0.52525965260895435</v>
      </c>
      <c r="AG28" s="11">
        <f>-'OddsRatio_working_3-way'!U28/(3*'OddsRatio_working_3-way'!X28^(1/3))*COS(('OddsRatio_working_3-way'!Y28+2*PI())/3)</f>
        <v>-0.32189099756408313</v>
      </c>
      <c r="AH28" s="11">
        <f>-'OddsRatio_working_3-way'!U28/(3*'OddsRatio_working_3-way'!X28^(1/3))*COS(('OddsRatio_working_3-way'!Y28+4*PI())/3)</f>
        <v>-0.20336865504487114</v>
      </c>
      <c r="AI28" s="11">
        <f>'OddsRatio_working_3-way'!U28/(3*'OddsRatio_working_3-way'!X28^(1/3))*SIN(('OddsRatio_working_3-way'!Y28)/3)</f>
        <v>-6.8428906358451988E-2</v>
      </c>
      <c r="AJ28" s="11">
        <f>'OddsRatio_working_3-way'!U28/(3*'OddsRatio_working_3-way'!X28^(1/3))*SIN(('OddsRatio_working_3-way'!Y28+2*PI())/3)</f>
        <v>-0.42067374956311765</v>
      </c>
      <c r="AK28" s="11">
        <f>'OddsRatio_working_3-way'!U28/(3*'OddsRatio_working_3-way'!X28^(1/3))*SIN(('OddsRatio_working_3-way'!Y28+4*PI())/3)</f>
        <v>0.48910265592156965</v>
      </c>
      <c r="AL28" s="11">
        <f>'OddsRatio_working_3-way'!Z28+'OddsRatio_working_3-way'!AF28</f>
        <v>1.0505193052179087</v>
      </c>
      <c r="AM28" s="11">
        <f>'OddsRatio_working_3-way'!AA28+'OddsRatio_working_3-way'!AG28</f>
        <v>-0.64378199512816625</v>
      </c>
      <c r="AN28" s="11">
        <f>'OddsRatio_working_3-way'!AB28+'OddsRatio_working_3-way'!AH28</f>
        <v>-0.40673731008974229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1.0505193052179087</v>
      </c>
      <c r="AS28" s="11">
        <f>IF(('OddsRatio_working_3-way'!X28=0),IF(Q28&gt;0,-Q28^(1/3),(-Q28)^(1/3)),'OddsRatio_working_3-way'!AM28-'OddsRatio_working_3-way'!R28/3)</f>
        <v>-0.64378199512816625</v>
      </c>
      <c r="AT28" s="11">
        <f>IF(('OddsRatio_working_3-way'!X28=0),IF(Q28&gt;0,-Q28^(1/3),(-Q28)^(1/3)),'OddsRatio_working_3-way'!AN28-'OddsRatio_working_3-way'!R28/3)</f>
        <v>-0.40673731008974229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2.89</v>
      </c>
      <c r="B29" s="4">
        <f>IF('True_Odds_Calculator_3-way'!B30="","",'True_Odds_Calculator_3-way'!B30)</f>
        <v>3.31</v>
      </c>
      <c r="C29" s="4">
        <f>IF('True_Odds_Calculator_3-way'!C30="","",'True_Odds_Calculator_3-way'!C30)</f>
        <v>2.6</v>
      </c>
      <c r="D29" s="9">
        <f t="shared" si="13"/>
        <v>0.3350218440318582</v>
      </c>
      <c r="E29" s="9">
        <f t="shared" si="14"/>
        <v>0.2918886106810209</v>
      </c>
      <c r="F29" s="9">
        <f t="shared" si="15"/>
        <v>0.37308954528712085</v>
      </c>
      <c r="G29" s="9">
        <f t="shared" si="16"/>
        <v>1.0502010553365004</v>
      </c>
      <c r="H29" s="9">
        <f t="shared" si="17"/>
        <v>2.9848799945859863</v>
      </c>
      <c r="I29" s="9">
        <f t="shared" si="18"/>
        <v>3.4259644378273157</v>
      </c>
      <c r="J29" s="9">
        <f t="shared" si="19"/>
        <v>2.6803216885384011</v>
      </c>
      <c r="K29" s="11">
        <f t="shared" si="20"/>
        <v>0.34602076124567471</v>
      </c>
      <c r="L29" s="11">
        <f t="shared" si="21"/>
        <v>0.30211480362537763</v>
      </c>
      <c r="M29" s="11">
        <f t="shared" si="22"/>
        <v>0.38461538461538458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-0.28086303351568509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0.23320014120670615</v>
      </c>
      <c r="Q29" s="11">
        <f>2*'OddsRatio_working_3-way'!K29*'OddsRatio_working_3-way'!L29*'OddsRatio_working_3-way'!M29</f>
        <v>8.0413841795415913E-2</v>
      </c>
      <c r="R29" s="11">
        <f t="shared" si="23"/>
        <v>0</v>
      </c>
      <c r="S29" s="11">
        <f t="shared" si="24"/>
        <v>-0.83029844934606833</v>
      </c>
      <c r="T29" s="11">
        <f t="shared" si="25"/>
        <v>-0.28630981011933393</v>
      </c>
      <c r="U29" s="11">
        <f>'OddsRatio_working_3-way'!S29-'OddsRatio_working_3-way'!R29^2/3</f>
        <v>-0.83029844934606833</v>
      </c>
      <c r="V29" s="11">
        <f>'OddsRatio_working_3-way'!S29*'OddsRatio_working_3-way'!R29/3-2*'OddsRatio_working_3-way'!R29^3/27-'OddsRatio_working_3-way'!T29</f>
        <v>0.28630981011933393</v>
      </c>
      <c r="W29" s="11">
        <f>'OddsRatio_working_3-way'!V29^2+4*'OddsRatio_working_3-way'!U29^3/27</f>
        <v>-2.8272892337884853E-3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0.14560270997165328</v>
      </c>
      <c r="Y29" s="11">
        <f>IF('OddsRatio_working_3-way'!W29&gt;=0,IF('OddsRatio_working_3-way'!V29+SQRT('OddsRatio_working_3-way'!W29)&gt;0,0,PI()),ACOS('OddsRatio_working_3-way'!V29/(2*'OddsRatio_working_3-way'!X29)))</f>
        <v>0.1836238053928787</v>
      </c>
      <c r="Z29" s="11">
        <f>'OddsRatio_working_3-way'!X29^(1/3)*COS('OddsRatio_working_3-way'!Y29/3)</f>
        <v>0.52510052766825022</v>
      </c>
      <c r="AA29" s="11">
        <f>'OddsRatio_working_3-way'!X29^(1/3)*COS(('OddsRatio_working_3-way'!Y29+2*PI())/3)</f>
        <v>-0.29041940839241714</v>
      </c>
      <c r="AB29" s="11">
        <f>'OddsRatio_working_3-way'!X29^(1/3)*COS(('OddsRatio_working_3-way'!Y29+4*PI())/3)</f>
        <v>-0.23468111927583321</v>
      </c>
      <c r="AC29" s="11">
        <f>'OddsRatio_working_3-way'!X29^(1/3)*SIN('OddsRatio_working_3-way'!Y29/3)</f>
        <v>3.218051622562898E-2</v>
      </c>
      <c r="AD29" s="11">
        <f>'OddsRatio_working_3-way'!X29^(1/3)*SIN(('OddsRatio_working_3-way'!Y29+2*PI())/3)</f>
        <v>0.43866013838850371</v>
      </c>
      <c r="AE29" s="11">
        <f>'OddsRatio_working_3-way'!X29^(1/3)*SIN(('OddsRatio_working_3-way'!Y29+4*PI())/3)</f>
        <v>-0.47084065461413266</v>
      </c>
      <c r="AF29" s="11">
        <f>-'OddsRatio_working_3-way'!U29/(3*'OddsRatio_working_3-way'!X29^(1/3))*COS(('OddsRatio_working_3-way'!Y29)/3)</f>
        <v>0.52510052766825022</v>
      </c>
      <c r="AG29" s="11">
        <f>-'OddsRatio_working_3-way'!U29/(3*'OddsRatio_working_3-way'!X29^(1/3))*COS(('OddsRatio_working_3-way'!Y29+2*PI())/3)</f>
        <v>-0.29041940839241714</v>
      </c>
      <c r="AH29" s="11">
        <f>-'OddsRatio_working_3-way'!U29/(3*'OddsRatio_working_3-way'!X29^(1/3))*COS(('OddsRatio_working_3-way'!Y29+4*PI())/3)</f>
        <v>-0.23468111927583321</v>
      </c>
      <c r="AI29" s="11">
        <f>'OddsRatio_working_3-way'!U29/(3*'OddsRatio_working_3-way'!X29^(1/3))*SIN(('OddsRatio_working_3-way'!Y29)/3)</f>
        <v>-3.218051622562898E-2</v>
      </c>
      <c r="AJ29" s="11">
        <f>'OddsRatio_working_3-way'!U29/(3*'OddsRatio_working_3-way'!X29^(1/3))*SIN(('OddsRatio_working_3-way'!Y29+2*PI())/3)</f>
        <v>-0.43866013838850371</v>
      </c>
      <c r="AK29" s="11">
        <f>'OddsRatio_working_3-way'!U29/(3*'OddsRatio_working_3-way'!X29^(1/3))*SIN(('OddsRatio_working_3-way'!Y29+4*PI())/3)</f>
        <v>0.47084065461413266</v>
      </c>
      <c r="AL29" s="11">
        <f>'OddsRatio_working_3-way'!Z29+'OddsRatio_working_3-way'!AF29</f>
        <v>1.0502010553365004</v>
      </c>
      <c r="AM29" s="11">
        <f>'OddsRatio_working_3-way'!AA29+'OddsRatio_working_3-way'!AG29</f>
        <v>-0.58083881678483429</v>
      </c>
      <c r="AN29" s="11">
        <f>'OddsRatio_working_3-way'!AB29+'OddsRatio_working_3-way'!AH29</f>
        <v>-0.46936223855166642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1.0502010553365004</v>
      </c>
      <c r="AS29" s="11">
        <f>IF(('OddsRatio_working_3-way'!X29=0),IF(Q29&gt;0,-Q29^(1/3),(-Q29)^(1/3)),'OddsRatio_working_3-way'!AM29-'OddsRatio_working_3-way'!R29/3)</f>
        <v>-0.58083881678483429</v>
      </c>
      <c r="AT29" s="11">
        <f>IF(('OddsRatio_working_3-way'!X29=0),IF(Q29&gt;0,-Q29^(1/3),(-Q29)^(1/3)),'OddsRatio_working_3-way'!AN29-'OddsRatio_working_3-way'!R29/3)</f>
        <v>-0.46936223855166642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1.56</v>
      </c>
      <c r="B30" s="4">
        <f>IF('True_Odds_Calculator_3-way'!B31="","",'True_Odds_Calculator_3-way'!B31)</f>
        <v>4.57</v>
      </c>
      <c r="C30" s="4">
        <f>IF('True_Odds_Calculator_3-way'!C31="","",'True_Odds_Calculator_3-way'!C31)</f>
        <v>5.96</v>
      </c>
      <c r="D30" s="9">
        <f t="shared" si="13"/>
        <v>0.62911262068773044</v>
      </c>
      <c r="E30" s="9">
        <f t="shared" si="14"/>
        <v>0.2101581720991286</v>
      </c>
      <c r="F30" s="9">
        <f t="shared" si="15"/>
        <v>0.16072920721314085</v>
      </c>
      <c r="G30" s="9">
        <f t="shared" si="16"/>
        <v>1.0527509222514777</v>
      </c>
      <c r="H30" s="9">
        <f t="shared" si="17"/>
        <v>1.5895405164608281</v>
      </c>
      <c r="I30" s="9">
        <f t="shared" si="18"/>
        <v>4.7583207924377753</v>
      </c>
      <c r="J30" s="9">
        <f t="shared" si="19"/>
        <v>6.2216445743673292</v>
      </c>
      <c r="K30" s="11">
        <f t="shared" si="20"/>
        <v>0.64102564102564097</v>
      </c>
      <c r="L30" s="11">
        <f t="shared" si="21"/>
        <v>0.21881838074398249</v>
      </c>
      <c r="M30" s="11">
        <f t="shared" si="22"/>
        <v>0.16778523489932887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-0.23337313560978257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0.21393252892819659</v>
      </c>
      <c r="Q30" s="11">
        <f>2*'OddsRatio_working_3-way'!K30*'OddsRatio_working_3-way'!L30*'OddsRatio_working_3-way'!M30</f>
        <v>4.7069863350538303E-2</v>
      </c>
      <c r="R30" s="11">
        <f t="shared" si="23"/>
        <v>0</v>
      </c>
      <c r="S30" s="11">
        <f t="shared" si="24"/>
        <v>-0.91669732409092652</v>
      </c>
      <c r="T30" s="11">
        <f t="shared" si="25"/>
        <v>-0.20169358065806964</v>
      </c>
      <c r="U30" s="11">
        <f>'OddsRatio_working_3-way'!S30-'OddsRatio_working_3-way'!R30^2/3</f>
        <v>-0.91669732409092652</v>
      </c>
      <c r="V30" s="11">
        <f>'OddsRatio_working_3-way'!S30*'OddsRatio_working_3-way'!R30/3-2*'OddsRatio_working_3-way'!R30^3/27-'OddsRatio_working_3-way'!T30</f>
        <v>0.20169358065806964</v>
      </c>
      <c r="W30" s="11">
        <f>'OddsRatio_working_3-way'!V30^2+4*'OddsRatio_working_3-way'!U30^3/27</f>
        <v>-7.3442946109669047E-2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0.16891066173301664</v>
      </c>
      <c r="Y30" s="11">
        <f>IF('OddsRatio_working_3-way'!W30&gt;=0,IF('OddsRatio_working_3-way'!V30+SQRT('OddsRatio_working_3-way'!W30)&gt;0,0,PI()),ACOS('OddsRatio_working_3-way'!V30/(2*'OddsRatio_working_3-way'!X30)))</f>
        <v>0.93098738475203902</v>
      </c>
      <c r="Z30" s="11">
        <f>'OddsRatio_working_3-way'!X30^(1/3)*COS('OddsRatio_working_3-way'!Y30/3)</f>
        <v>0.52637546112573885</v>
      </c>
      <c r="AA30" s="11">
        <f>'OddsRatio_working_3-way'!X30^(1/3)*COS(('OddsRatio_working_3-way'!Y30+2*PI())/3)</f>
        <v>-0.40937591909474408</v>
      </c>
      <c r="AB30" s="11">
        <f>'OddsRatio_working_3-way'!X30^(1/3)*COS(('OddsRatio_working_3-way'!Y30+4*PI())/3)</f>
        <v>-0.11699954203099491</v>
      </c>
      <c r="AC30" s="11">
        <f>'OddsRatio_working_3-way'!X30^(1/3)*SIN('OddsRatio_working_3-way'!Y30/3)</f>
        <v>0.1688035800024433</v>
      </c>
      <c r="AD30" s="11">
        <f>'OddsRatio_working_3-way'!X30^(1/3)*SIN(('OddsRatio_working_3-way'!Y30+2*PI())/3)</f>
        <v>0.37145273126241657</v>
      </c>
      <c r="AE30" s="11">
        <f>'OddsRatio_working_3-way'!X30^(1/3)*SIN(('OddsRatio_working_3-way'!Y30+4*PI())/3)</f>
        <v>-0.54025631126485973</v>
      </c>
      <c r="AF30" s="11">
        <f>-'OddsRatio_working_3-way'!U30/(3*'OddsRatio_working_3-way'!X30^(1/3))*COS(('OddsRatio_working_3-way'!Y30)/3)</f>
        <v>0.52637546112573885</v>
      </c>
      <c r="AG30" s="11">
        <f>-'OddsRatio_working_3-way'!U30/(3*'OddsRatio_working_3-way'!X30^(1/3))*COS(('OddsRatio_working_3-way'!Y30+2*PI())/3)</f>
        <v>-0.40937591909474408</v>
      </c>
      <c r="AH30" s="11">
        <f>-'OddsRatio_working_3-way'!U30/(3*'OddsRatio_working_3-way'!X30^(1/3))*COS(('OddsRatio_working_3-way'!Y30+4*PI())/3)</f>
        <v>-0.11699954203099491</v>
      </c>
      <c r="AI30" s="11">
        <f>'OddsRatio_working_3-way'!U30/(3*'OddsRatio_working_3-way'!X30^(1/3))*SIN(('OddsRatio_working_3-way'!Y30)/3)</f>
        <v>-0.1688035800024433</v>
      </c>
      <c r="AJ30" s="11">
        <f>'OddsRatio_working_3-way'!U30/(3*'OddsRatio_working_3-way'!X30^(1/3))*SIN(('OddsRatio_working_3-way'!Y30+2*PI())/3)</f>
        <v>-0.37145273126241657</v>
      </c>
      <c r="AK30" s="11">
        <f>'OddsRatio_working_3-way'!U30/(3*'OddsRatio_working_3-way'!X30^(1/3))*SIN(('OddsRatio_working_3-way'!Y30+4*PI())/3)</f>
        <v>0.54025631126485973</v>
      </c>
      <c r="AL30" s="11">
        <f>'OddsRatio_working_3-way'!Z30+'OddsRatio_working_3-way'!AF30</f>
        <v>1.0527509222514777</v>
      </c>
      <c r="AM30" s="11">
        <f>'OddsRatio_working_3-way'!AA30+'OddsRatio_working_3-way'!AG30</f>
        <v>-0.81875183818948816</v>
      </c>
      <c r="AN30" s="11">
        <f>'OddsRatio_working_3-way'!AB30+'OddsRatio_working_3-way'!AH30</f>
        <v>-0.23399908406198983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1.0527509222514777</v>
      </c>
      <c r="AS30" s="11">
        <f>IF(('OddsRatio_working_3-way'!X30=0),IF(Q30&gt;0,-Q30^(1/3),(-Q30)^(1/3)),'OddsRatio_working_3-way'!AM30-'OddsRatio_working_3-way'!R30/3)</f>
        <v>-0.81875183818948816</v>
      </c>
      <c r="AT30" s="11">
        <f>IF(('OddsRatio_working_3-way'!X30=0),IF(Q30&gt;0,-Q30^(1/3),(-Q30)^(1/3)),'OddsRatio_working_3-way'!AN30-'OddsRatio_working_3-way'!R30/3)</f>
        <v>-0.23399908406198983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3.3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2.5099999999999998</v>
      </c>
      <c r="D31" s="9">
        <f t="shared" si="13"/>
        <v>0.29610647472073576</v>
      </c>
      <c r="E31" s="9">
        <f t="shared" si="14"/>
        <v>0.31336914065246047</v>
      </c>
      <c r="F31" s="9">
        <f t="shared" si="15"/>
        <v>0.39052438462680356</v>
      </c>
      <c r="G31" s="9">
        <f t="shared" si="16"/>
        <v>1.0335493793356965</v>
      </c>
      <c r="H31" s="9">
        <f t="shared" si="17"/>
        <v>3.3771635724721016</v>
      </c>
      <c r="I31" s="9">
        <f t="shared" si="18"/>
        <v>3.1911246841916765</v>
      </c>
      <c r="J31" s="9">
        <f t="shared" si="19"/>
        <v>2.5606595627969022</v>
      </c>
      <c r="K31" s="11">
        <f t="shared" si="20"/>
        <v>0.30303030303030304</v>
      </c>
      <c r="L31" s="11">
        <f t="shared" si="21"/>
        <v>0.32051282051282048</v>
      </c>
      <c r="M31" s="11">
        <f t="shared" si="22"/>
        <v>0.39840637450199207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-0.28490389645768122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0.22946287886526934</v>
      </c>
      <c r="Q31" s="11">
        <f>2*'OddsRatio_working_3-way'!K31*'OddsRatio_working_3-way'!L31*'OddsRatio_working_3-way'!M31</f>
        <v>7.7390515637527593E-2</v>
      </c>
      <c r="R31" s="11">
        <f t="shared" si="23"/>
        <v>0</v>
      </c>
      <c r="S31" s="11">
        <f t="shared" si="24"/>
        <v>-0.80540449505348577</v>
      </c>
      <c r="T31" s="11">
        <f t="shared" si="25"/>
        <v>-0.27163726645986025</v>
      </c>
      <c r="U31" s="11">
        <f>'OddsRatio_working_3-way'!S31-'OddsRatio_working_3-way'!R31^2/3</f>
        <v>-0.80540449505348577</v>
      </c>
      <c r="V31" s="11">
        <f>'OddsRatio_working_3-way'!S31*'OddsRatio_working_3-way'!R31/3-2*'OddsRatio_working_3-way'!R31^3/27-'OddsRatio_working_3-way'!T31</f>
        <v>0.27163726645986025</v>
      </c>
      <c r="W31" s="11">
        <f>'OddsRatio_working_3-way'!V31^2+4*'OddsRatio_working_3-way'!U31^3/27</f>
        <v>-3.6127345695522034E-3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0.13910386326351376</v>
      </c>
      <c r="Y31" s="11">
        <f>IF('OddsRatio_working_3-way'!W31&gt;=0,IF('OddsRatio_working_3-way'!V31+SQRT('OddsRatio_working_3-way'!W31)&gt;0,0,PI()),ACOS('OddsRatio_working_3-way'!V31/(2*'OddsRatio_working_3-way'!X31)))</f>
        <v>0.21776433369246906</v>
      </c>
      <c r="Z31" s="11">
        <f>'OddsRatio_working_3-way'!X31^(1/3)*COS('OddsRatio_working_3-way'!Y31/3)</f>
        <v>0.51677468966784823</v>
      </c>
      <c r="AA31" s="11">
        <f>'OddsRatio_working_3-way'!X31^(1/3)*COS(('OddsRatio_working_3-way'!Y31+2*PI())/3)</f>
        <v>-0.29093060607793347</v>
      </c>
      <c r="AB31" s="11">
        <f>'OddsRatio_working_3-way'!X31^(1/3)*COS(('OddsRatio_working_3-way'!Y31+4*PI())/3)</f>
        <v>-0.22584408358991484</v>
      </c>
      <c r="AC31" s="11">
        <f>'OddsRatio_working_3-way'!X31^(1/3)*SIN('OddsRatio_working_3-way'!Y31/3)</f>
        <v>3.7577721279074217E-2</v>
      </c>
      <c r="AD31" s="11">
        <f>'OddsRatio_working_3-way'!X31^(1/3)*SIN(('OddsRatio_working_3-way'!Y31+2*PI())/3)</f>
        <v>0.42875114864563907</v>
      </c>
      <c r="AE31" s="11">
        <f>'OddsRatio_working_3-way'!X31^(1/3)*SIN(('OddsRatio_working_3-way'!Y31+4*PI())/3)</f>
        <v>-0.46632886992471329</v>
      </c>
      <c r="AF31" s="11">
        <f>-'OddsRatio_working_3-way'!U31/(3*'OddsRatio_working_3-way'!X31^(1/3))*COS(('OddsRatio_working_3-way'!Y31)/3)</f>
        <v>0.51677468966784823</v>
      </c>
      <c r="AG31" s="11">
        <f>-'OddsRatio_working_3-way'!U31/(3*'OddsRatio_working_3-way'!X31^(1/3))*COS(('OddsRatio_working_3-way'!Y31+2*PI())/3)</f>
        <v>-0.29093060607793347</v>
      </c>
      <c r="AH31" s="11">
        <f>-'OddsRatio_working_3-way'!U31/(3*'OddsRatio_working_3-way'!X31^(1/3))*COS(('OddsRatio_working_3-way'!Y31+4*PI())/3)</f>
        <v>-0.22584408358991484</v>
      </c>
      <c r="AI31" s="11">
        <f>'OddsRatio_working_3-way'!U31/(3*'OddsRatio_working_3-way'!X31^(1/3))*SIN(('OddsRatio_working_3-way'!Y31)/3)</f>
        <v>-3.7577721279074217E-2</v>
      </c>
      <c r="AJ31" s="11">
        <f>'OddsRatio_working_3-way'!U31/(3*'OddsRatio_working_3-way'!X31^(1/3))*SIN(('OddsRatio_working_3-way'!Y31+2*PI())/3)</f>
        <v>-0.42875114864563907</v>
      </c>
      <c r="AK31" s="11">
        <f>'OddsRatio_working_3-way'!U31/(3*'OddsRatio_working_3-way'!X31^(1/3))*SIN(('OddsRatio_working_3-way'!Y31+4*PI())/3)</f>
        <v>0.46632886992471329</v>
      </c>
      <c r="AL31" s="11">
        <f>'OddsRatio_working_3-way'!Z31+'OddsRatio_working_3-way'!AF31</f>
        <v>1.0335493793356965</v>
      </c>
      <c r="AM31" s="11">
        <f>'OddsRatio_working_3-way'!AA31+'OddsRatio_working_3-way'!AG31</f>
        <v>-0.58186121215586695</v>
      </c>
      <c r="AN31" s="11">
        <f>'OddsRatio_working_3-way'!AB31+'OddsRatio_working_3-way'!AH31</f>
        <v>-0.45168816717982968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1.0335493793356965</v>
      </c>
      <c r="AS31" s="11">
        <f>IF(('OddsRatio_working_3-way'!X31=0),IF(Q31&gt;0,-Q31^(1/3),(-Q31)^(1/3)),'OddsRatio_working_3-way'!AM31-'OddsRatio_working_3-way'!R31/3)</f>
        <v>-0.58186121215586695</v>
      </c>
      <c r="AT31" s="11">
        <f>IF(('OddsRatio_working_3-way'!X31=0),IF(Q31&gt;0,-Q31^(1/3),(-Q31)^(1/3)),'OddsRatio_working_3-way'!AN31-'OddsRatio_working_3-way'!R31/3)</f>
        <v>-0.45168816717982968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1.26</v>
      </c>
      <c r="B32" s="4">
        <f>IF('True_Odds_Calculator_3-way'!B33="","",'True_Odds_Calculator_3-way'!B33)</f>
        <v>6.24</v>
      </c>
      <c r="C32" s="4">
        <f>IF('True_Odds_Calculator_3-way'!C33="","",'True_Odds_Calculator_3-way'!C33)</f>
        <v>12.74</v>
      </c>
      <c r="D32" s="9">
        <f t="shared" si="13"/>
        <v>0.77887099223303946</v>
      </c>
      <c r="E32" s="9">
        <f t="shared" si="14"/>
        <v>0.14876808466490046</v>
      </c>
      <c r="F32" s="9">
        <f t="shared" si="15"/>
        <v>7.2360923102059882E-2</v>
      </c>
      <c r="G32" s="9">
        <f t="shared" si="16"/>
        <v>1.0919602760923059</v>
      </c>
      <c r="H32" s="9">
        <f t="shared" si="17"/>
        <v>1.283909671784</v>
      </c>
      <c r="I32" s="9">
        <f t="shared" si="18"/>
        <v>6.7218718467236851</v>
      </c>
      <c r="J32" s="9">
        <f t="shared" si="19"/>
        <v>13.819613641323672</v>
      </c>
      <c r="K32" s="11">
        <f t="shared" si="20"/>
        <v>0.79365079365079361</v>
      </c>
      <c r="L32" s="11">
        <f t="shared" si="21"/>
        <v>0.16025641025641024</v>
      </c>
      <c r="M32" s="11">
        <f t="shared" si="22"/>
        <v>7.8492935635792779E-2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-0.15967913416893009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0.17211261324291147</v>
      </c>
      <c r="Q32" s="11">
        <f>2*'OddsRatio_working_3-way'!K32*'OddsRatio_working_3-way'!L32*'OddsRatio_working_3-way'!M32</f>
        <v>1.9966660469015254E-2</v>
      </c>
      <c r="R32" s="11">
        <f t="shared" si="23"/>
        <v>0</v>
      </c>
      <c r="S32" s="11">
        <f t="shared" si="24"/>
        <v>-1.077865396369369</v>
      </c>
      <c r="T32" s="11">
        <f t="shared" si="25"/>
        <v>-0.1250423893699964</v>
      </c>
      <c r="U32" s="11">
        <f>'OddsRatio_working_3-way'!S32-'OddsRatio_working_3-way'!R32^2/3</f>
        <v>-1.077865396369369</v>
      </c>
      <c r="V32" s="11">
        <f>'OddsRatio_working_3-way'!S32*'OddsRatio_working_3-way'!R32/3-2*'OddsRatio_working_3-way'!R32^3/27-'OddsRatio_working_3-way'!T32</f>
        <v>0.1250423893699964</v>
      </c>
      <c r="W32" s="11">
        <f>'OddsRatio_working_3-way'!V32^2+4*'OddsRatio_working_3-way'!U32^3/27</f>
        <v>-0.16988400803325299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0.21535993544100232</v>
      </c>
      <c r="Y32" s="11">
        <f>IF('OddsRatio_working_3-way'!W32&gt;=0,IF('OddsRatio_working_3-way'!V32+SQRT('OddsRatio_working_3-way'!W32)&gt;0,0,PI()),ACOS('OddsRatio_working_3-way'!V32/(2*'OddsRatio_working_3-way'!X32)))</f>
        <v>1.2762453017314384</v>
      </c>
      <c r="Z32" s="11">
        <f>'OddsRatio_working_3-way'!X32^(1/3)*COS('OddsRatio_working_3-way'!Y32/3)</f>
        <v>0.54598013804615297</v>
      </c>
      <c r="AA32" s="11">
        <f>'OddsRatio_working_3-way'!X32^(1/3)*COS(('OddsRatio_working_3-way'!Y32+2*PI())/3)</f>
        <v>-0.48722268964064269</v>
      </c>
      <c r="AB32" s="11">
        <f>'OddsRatio_working_3-way'!X32^(1/3)*COS(('OddsRatio_working_3-way'!Y32+4*PI())/3)</f>
        <v>-5.8757448405510226E-2</v>
      </c>
      <c r="AC32" s="11">
        <f>'OddsRatio_working_3-way'!X32^(1/3)*SIN('OddsRatio_working_3-way'!Y32/3)</f>
        <v>0.24737452236550161</v>
      </c>
      <c r="AD32" s="11">
        <f>'OddsRatio_working_3-way'!X32^(1/3)*SIN(('OddsRatio_working_3-way'!Y32+2*PI())/3)</f>
        <v>0.34914540832695246</v>
      </c>
      <c r="AE32" s="11">
        <f>'OddsRatio_working_3-way'!X32^(1/3)*SIN(('OddsRatio_working_3-way'!Y32+4*PI())/3)</f>
        <v>-0.59651993069245401</v>
      </c>
      <c r="AF32" s="11">
        <f>-'OddsRatio_working_3-way'!U32/(3*'OddsRatio_working_3-way'!X32^(1/3))*COS(('OddsRatio_working_3-way'!Y32)/3)</f>
        <v>0.54598013804615297</v>
      </c>
      <c r="AG32" s="11">
        <f>-'OddsRatio_working_3-way'!U32/(3*'OddsRatio_working_3-way'!X32^(1/3))*COS(('OddsRatio_working_3-way'!Y32+2*PI())/3)</f>
        <v>-0.48722268964064269</v>
      </c>
      <c r="AH32" s="11">
        <f>-'OddsRatio_working_3-way'!U32/(3*'OddsRatio_working_3-way'!X32^(1/3))*COS(('OddsRatio_working_3-way'!Y32+4*PI())/3)</f>
        <v>-5.8757448405510226E-2</v>
      </c>
      <c r="AI32" s="11">
        <f>'OddsRatio_working_3-way'!U32/(3*'OddsRatio_working_3-way'!X32^(1/3))*SIN(('OddsRatio_working_3-way'!Y32)/3)</f>
        <v>-0.24737452236550161</v>
      </c>
      <c r="AJ32" s="11">
        <f>'OddsRatio_working_3-way'!U32/(3*'OddsRatio_working_3-way'!X32^(1/3))*SIN(('OddsRatio_working_3-way'!Y32+2*PI())/3)</f>
        <v>-0.34914540832695246</v>
      </c>
      <c r="AK32" s="11">
        <f>'OddsRatio_working_3-way'!U32/(3*'OddsRatio_working_3-way'!X32^(1/3))*SIN(('OddsRatio_working_3-way'!Y32+4*PI())/3)</f>
        <v>0.59651993069245401</v>
      </c>
      <c r="AL32" s="11">
        <f>'OddsRatio_working_3-way'!Z32+'OddsRatio_working_3-way'!AF32</f>
        <v>1.0919602760923059</v>
      </c>
      <c r="AM32" s="11">
        <f>'OddsRatio_working_3-way'!AA32+'OddsRatio_working_3-way'!AG32</f>
        <v>-0.97444537928128538</v>
      </c>
      <c r="AN32" s="11">
        <f>'OddsRatio_working_3-way'!AB32+'OddsRatio_working_3-way'!AH32</f>
        <v>-0.11751489681102045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1.0919602760923059</v>
      </c>
      <c r="AS32" s="11">
        <f>IF(('OddsRatio_working_3-way'!X32=0),IF(Q32&gt;0,-Q32^(1/3),(-Q32)^(1/3)),'OddsRatio_working_3-way'!AM32-'OddsRatio_working_3-way'!R32/3)</f>
        <v>-0.97444537928128538</v>
      </c>
      <c r="AT32" s="11">
        <f>IF(('OddsRatio_working_3-way'!X32=0),IF(Q32&gt;0,-Q32^(1/3),(-Q32)^(1/3)),'OddsRatio_working_3-way'!AN32-'OddsRatio_working_3-way'!R32/3)</f>
        <v>-0.11751489681102045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4.0999999999999996</v>
      </c>
      <c r="D33" s="9">
        <f t="shared" si="13"/>
        <v>0.48870328303815186</v>
      </c>
      <c r="E33" s="9">
        <f t="shared" si="14"/>
        <v>0.2738350079390407</v>
      </c>
      <c r="F33" s="9">
        <f t="shared" si="15"/>
        <v>0.23746170902280733</v>
      </c>
      <c r="G33" s="9">
        <f t="shared" si="16"/>
        <v>1.0358726671169756</v>
      </c>
      <c r="H33" s="9">
        <f t="shared" si="17"/>
        <v>2.0462313937881453</v>
      </c>
      <c r="I33" s="9">
        <f t="shared" si="18"/>
        <v>3.651834027819457</v>
      </c>
      <c r="J33" s="9">
        <f t="shared" si="19"/>
        <v>4.2112052680626233</v>
      </c>
      <c r="K33" s="11">
        <f t="shared" si="20"/>
        <v>0.49751243781094534</v>
      </c>
      <c r="L33" s="11">
        <f t="shared" si="21"/>
        <v>0.2808988764044944</v>
      </c>
      <c r="M33" s="11">
        <f t="shared" si="22"/>
        <v>0.24390243902439027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-0.2732078167670825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0.22735050426137332</v>
      </c>
      <c r="Q33" s="11">
        <f>2*'OddsRatio_working_3-way'!K33*'OddsRatio_working_3-way'!L33*'OddsRatio_working_3-way'!M33</f>
        <v>6.8171065745539244E-2</v>
      </c>
      <c r="R33" s="11">
        <f t="shared" si="23"/>
        <v>0</v>
      </c>
      <c r="S33" s="11">
        <f t="shared" si="24"/>
        <v>-0.83215226764611994</v>
      </c>
      <c r="T33" s="11">
        <f t="shared" si="25"/>
        <v>-0.24952091983391908</v>
      </c>
      <c r="U33" s="11">
        <f>'OddsRatio_working_3-way'!S33-'OddsRatio_working_3-way'!R33^2/3</f>
        <v>-0.83215226764611994</v>
      </c>
      <c r="V33" s="11">
        <f>'OddsRatio_working_3-way'!S33*'OddsRatio_working_3-way'!R33/3-2*'OddsRatio_working_3-way'!R33^3/27-'OddsRatio_working_3-way'!T33</f>
        <v>0.24952091983391908</v>
      </c>
      <c r="W33" s="11">
        <f>'OddsRatio_working_3-way'!V33^2+4*'OddsRatio_working_3-way'!U33^3/27</f>
        <v>-2.3109182540284108E-2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0.14609061569369297</v>
      </c>
      <c r="Y33" s="11">
        <f>IF('OddsRatio_working_3-way'!W33&gt;=0,IF('OddsRatio_working_3-way'!V33+SQRT('OddsRatio_working_3-way'!W33)&gt;0,0,PI()),ACOS('OddsRatio_working_3-way'!V33/(2*'OddsRatio_working_3-way'!X33)))</f>
        <v>0.54718277932494863</v>
      </c>
      <c r="Z33" s="11">
        <f>'OddsRatio_working_3-way'!X33^(1/3)*COS('OddsRatio_working_3-way'!Y33/3)</f>
        <v>0.51793633355848778</v>
      </c>
      <c r="AA33" s="11">
        <f>'OddsRatio_working_3-way'!X33^(1/3)*COS(('OddsRatio_working_3-way'!Y33+2*PI())/3)</f>
        <v>-0.34169985778410089</v>
      </c>
      <c r="AB33" s="11">
        <f>'OddsRatio_working_3-way'!X33^(1/3)*COS(('OddsRatio_working_3-way'!Y33+4*PI())/3)</f>
        <v>-0.17623647577438695</v>
      </c>
      <c r="AC33" s="11">
        <f>'OddsRatio_working_3-way'!X33^(1/3)*SIN('OddsRatio_working_3-way'!Y33/3)</f>
        <v>9.5530328144334237E-2</v>
      </c>
      <c r="AD33" s="11">
        <f>'OddsRatio_working_3-way'!X33^(1/3)*SIN(('OddsRatio_working_3-way'!Y33+2*PI())/3)</f>
        <v>0.40078085833245392</v>
      </c>
      <c r="AE33" s="11">
        <f>'OddsRatio_working_3-way'!X33^(1/3)*SIN(('OddsRatio_working_3-way'!Y33+4*PI())/3)</f>
        <v>-0.49631118647678818</v>
      </c>
      <c r="AF33" s="11">
        <f>-'OddsRatio_working_3-way'!U33/(3*'OddsRatio_working_3-way'!X33^(1/3))*COS(('OddsRatio_working_3-way'!Y33)/3)</f>
        <v>0.51793633355848778</v>
      </c>
      <c r="AG33" s="11">
        <f>-'OddsRatio_working_3-way'!U33/(3*'OddsRatio_working_3-way'!X33^(1/3))*COS(('OddsRatio_working_3-way'!Y33+2*PI())/3)</f>
        <v>-0.34169985778410089</v>
      </c>
      <c r="AH33" s="11">
        <f>-'OddsRatio_working_3-way'!U33/(3*'OddsRatio_working_3-way'!X33^(1/3))*COS(('OddsRatio_working_3-way'!Y33+4*PI())/3)</f>
        <v>-0.17623647577438695</v>
      </c>
      <c r="AI33" s="11">
        <f>'OddsRatio_working_3-way'!U33/(3*'OddsRatio_working_3-way'!X33^(1/3))*SIN(('OddsRatio_working_3-way'!Y33)/3)</f>
        <v>-9.5530328144334237E-2</v>
      </c>
      <c r="AJ33" s="11">
        <f>'OddsRatio_working_3-way'!U33/(3*'OddsRatio_working_3-way'!X33^(1/3))*SIN(('OddsRatio_working_3-way'!Y33+2*PI())/3)</f>
        <v>-0.40078085833245392</v>
      </c>
      <c r="AK33" s="11">
        <f>'OddsRatio_working_3-way'!U33/(3*'OddsRatio_working_3-way'!X33^(1/3))*SIN(('OddsRatio_working_3-way'!Y33+4*PI())/3)</f>
        <v>0.49631118647678818</v>
      </c>
      <c r="AL33" s="11">
        <f>'OddsRatio_working_3-way'!Z33+'OddsRatio_working_3-way'!AF33</f>
        <v>1.0358726671169756</v>
      </c>
      <c r="AM33" s="11">
        <f>'OddsRatio_working_3-way'!AA33+'OddsRatio_working_3-way'!AG33</f>
        <v>-0.68339971556820178</v>
      </c>
      <c r="AN33" s="11">
        <f>'OddsRatio_working_3-way'!AB33+'OddsRatio_working_3-way'!AH33</f>
        <v>-0.35247295154877389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1.0358726671169756</v>
      </c>
      <c r="AS33" s="11">
        <f>IF(('OddsRatio_working_3-way'!X33=0),IF(Q33&gt;0,-Q33^(1/3),(-Q33)^(1/3)),'OddsRatio_working_3-way'!AM33-'OddsRatio_working_3-way'!R33/3)</f>
        <v>-0.68339971556820178</v>
      </c>
      <c r="AT33" s="11">
        <f>IF(('OddsRatio_working_3-way'!X33=0),IF(Q33&gt;0,-Q33^(1/3),(-Q33)^(1/3)),'OddsRatio_working_3-way'!AN33-'OddsRatio_working_3-way'!R33/3)</f>
        <v>-0.35247295154877389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1.73</v>
      </c>
      <c r="B34" s="4">
        <f>IF('True_Odds_Calculator_3-way'!B35="","",'True_Odds_Calculator_3-way'!B35)</f>
        <v>3.79</v>
      </c>
      <c r="C34" s="4">
        <f>IF('True_Odds_Calculator_3-way'!C35="","",'True_Odds_Calculator_3-way'!C35)</f>
        <v>5.47</v>
      </c>
      <c r="D34" s="9">
        <f t="shared" si="13"/>
        <v>0.56769147883439508</v>
      </c>
      <c r="E34" s="9">
        <f t="shared" si="14"/>
        <v>0.25572389581351235</v>
      </c>
      <c r="F34" s="9">
        <f t="shared" si="15"/>
        <v>0.17658462535209277</v>
      </c>
      <c r="G34" s="9">
        <f t="shared" si="16"/>
        <v>1.0431783384655477</v>
      </c>
      <c r="H34" s="9">
        <f t="shared" si="17"/>
        <v>1.7615201870798494</v>
      </c>
      <c r="I34" s="9">
        <f t="shared" si="18"/>
        <v>3.9104675643188775</v>
      </c>
      <c r="J34" s="9">
        <f t="shared" si="19"/>
        <v>5.663007172940997</v>
      </c>
      <c r="K34" s="11">
        <f t="shared" si="20"/>
        <v>0.5780346820809249</v>
      </c>
      <c r="L34" s="11">
        <f t="shared" si="21"/>
        <v>0.26385224274406333</v>
      </c>
      <c r="M34" s="11">
        <f t="shared" si="22"/>
        <v>0.18281535648994515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-0.25384110351806988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0.22277894342499455</v>
      </c>
      <c r="Q34" s="11">
        <f>2*'OddsRatio_working_3-way'!K34*'OddsRatio_working_3-way'!L34*'OddsRatio_working_3-way'!M34</f>
        <v>5.5764441408008653E-2</v>
      </c>
      <c r="R34" s="11">
        <f t="shared" si="23"/>
        <v>0</v>
      </c>
      <c r="S34" s="11">
        <f t="shared" si="24"/>
        <v>-0.87763148023478343</v>
      </c>
      <c r="T34" s="11">
        <f t="shared" si="25"/>
        <v>-0.21968247315013353</v>
      </c>
      <c r="U34" s="11">
        <f>'OddsRatio_working_3-way'!S34-'OddsRatio_working_3-way'!R34^2/3</f>
        <v>-0.87763148023478343</v>
      </c>
      <c r="V34" s="11">
        <f>'OddsRatio_working_3-way'!S34*'OddsRatio_working_3-way'!R34/3-2*'OddsRatio_working_3-way'!R34^3/27-'OddsRatio_working_3-way'!T34</f>
        <v>0.21968247315013353</v>
      </c>
      <c r="W34" s="11">
        <f>'OddsRatio_working_3-way'!V34^2+4*'OddsRatio_working_3-way'!U34^3/27</f>
        <v>-5.1885426056276676E-2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0.15822911794738967</v>
      </c>
      <c r="Y34" s="11">
        <f>IF('OddsRatio_working_3-way'!W34&gt;=0,IF('OddsRatio_working_3-way'!V34+SQRT('OddsRatio_working_3-way'!W34)&gt;0,0,PI()),ACOS('OddsRatio_working_3-way'!V34/(2*'OddsRatio_working_3-way'!X34)))</f>
        <v>0.8035009125660495</v>
      </c>
      <c r="Z34" s="11">
        <f>'OddsRatio_working_3-way'!X34^(1/3)*COS('OddsRatio_working_3-way'!Y34/3)</f>
        <v>0.52158916923277387</v>
      </c>
      <c r="AA34" s="11">
        <f>'OddsRatio_working_3-way'!X34^(1/3)*COS(('OddsRatio_working_3-way'!Y34+2*PI())/3)</f>
        <v>-0.38475596555010533</v>
      </c>
      <c r="AB34" s="11">
        <f>'OddsRatio_working_3-way'!X34^(1/3)*COS(('OddsRatio_working_3-way'!Y34+4*PI())/3)</f>
        <v>-0.13683320368266849</v>
      </c>
      <c r="AC34" s="11">
        <f>'OddsRatio_working_3-way'!X34^(1/3)*SIN('OddsRatio_working_3-way'!Y34/3)</f>
        <v>0.14313827330240025</v>
      </c>
      <c r="AD34" s="11">
        <f>'OddsRatio_working_3-way'!X34^(1/3)*SIN(('OddsRatio_working_3-way'!Y34+2*PI())/3)</f>
        <v>0.38014033424320287</v>
      </c>
      <c r="AE34" s="11">
        <f>'OddsRatio_working_3-way'!X34^(1/3)*SIN(('OddsRatio_working_3-way'!Y34+4*PI())/3)</f>
        <v>-0.52327860754560307</v>
      </c>
      <c r="AF34" s="11">
        <f>-'OddsRatio_working_3-way'!U34/(3*'OddsRatio_working_3-way'!X34^(1/3))*COS(('OddsRatio_working_3-way'!Y34)/3)</f>
        <v>0.52158916923277376</v>
      </c>
      <c r="AG34" s="11">
        <f>-'OddsRatio_working_3-way'!U34/(3*'OddsRatio_working_3-way'!X34^(1/3))*COS(('OddsRatio_working_3-way'!Y34+2*PI())/3)</f>
        <v>-0.38475596555010522</v>
      </c>
      <c r="AH34" s="11">
        <f>-'OddsRatio_working_3-way'!U34/(3*'OddsRatio_working_3-way'!X34^(1/3))*COS(('OddsRatio_working_3-way'!Y34+4*PI())/3)</f>
        <v>-0.13683320368266844</v>
      </c>
      <c r="AI34" s="11">
        <f>'OddsRatio_working_3-way'!U34/(3*'OddsRatio_working_3-way'!X34^(1/3))*SIN(('OddsRatio_working_3-way'!Y34)/3)</f>
        <v>-0.14313827330240017</v>
      </c>
      <c r="AJ34" s="11">
        <f>'OddsRatio_working_3-way'!U34/(3*'OddsRatio_working_3-way'!X34^(1/3))*SIN(('OddsRatio_working_3-way'!Y34+2*PI())/3)</f>
        <v>-0.3801403342432027</v>
      </c>
      <c r="AK34" s="11">
        <f>'OddsRatio_working_3-way'!U34/(3*'OddsRatio_working_3-way'!X34^(1/3))*SIN(('OddsRatio_working_3-way'!Y34+4*PI())/3)</f>
        <v>0.52327860754560285</v>
      </c>
      <c r="AL34" s="11">
        <f>'OddsRatio_working_3-way'!Z34+'OddsRatio_working_3-way'!AF34</f>
        <v>1.0431783384655477</v>
      </c>
      <c r="AM34" s="11">
        <f>'OddsRatio_working_3-way'!AA34+'OddsRatio_working_3-way'!AG34</f>
        <v>-0.76951193110021054</v>
      </c>
      <c r="AN34" s="11">
        <f>'OddsRatio_working_3-way'!AB34+'OddsRatio_working_3-way'!AH34</f>
        <v>-0.27366640736533693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1.0431783384655477</v>
      </c>
      <c r="AS34" s="11">
        <f>IF(('OddsRatio_working_3-way'!X34=0),IF(Q34&gt;0,-Q34^(1/3),(-Q34)^(1/3)),'OddsRatio_working_3-way'!AM34-'OddsRatio_working_3-way'!R34/3)</f>
        <v>-0.76951193110021054</v>
      </c>
      <c r="AT34" s="11">
        <f>IF(('OddsRatio_working_3-way'!X34=0),IF(Q34&gt;0,-Q34^(1/3),(-Q34)^(1/3)),'OddsRatio_working_3-way'!AN34-'OddsRatio_working_3-way'!R34/3)</f>
        <v>-0.27366640736533693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3.18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2.4700000000000002</v>
      </c>
      <c r="D35" s="9">
        <f t="shared" si="13"/>
        <v>0.30754660717507387</v>
      </c>
      <c r="E35" s="9">
        <f t="shared" si="14"/>
        <v>0.29535066492724982</v>
      </c>
      <c r="F35" s="9">
        <f t="shared" si="15"/>
        <v>0.39710272789767631</v>
      </c>
      <c r="G35" s="9">
        <f t="shared" si="16"/>
        <v>1.0328163719256678</v>
      </c>
      <c r="H35" s="9">
        <f t="shared" si="17"/>
        <v>3.2515396907979555</v>
      </c>
      <c r="I35" s="9">
        <f t="shared" si="18"/>
        <v>3.3858058191482927</v>
      </c>
      <c r="J35" s="9">
        <f t="shared" si="19"/>
        <v>2.5182400667307316</v>
      </c>
      <c r="K35" s="11">
        <f t="shared" si="20"/>
        <v>0.31446540880503143</v>
      </c>
      <c r="L35" s="11">
        <f t="shared" si="21"/>
        <v>0.30211480362537763</v>
      </c>
      <c r="M35" s="11">
        <f t="shared" si="22"/>
        <v>0.40485829959514169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-0.28473033640186829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0.22924200208887158</v>
      </c>
      <c r="Q35" s="11">
        <f>2*'OddsRatio_working_3-way'!K35*'OddsRatio_working_3-way'!L35*'OddsRatio_working_3-way'!M35</f>
        <v>7.6926846338547503E-2</v>
      </c>
      <c r="R35" s="11">
        <f t="shared" si="23"/>
        <v>0</v>
      </c>
      <c r="S35" s="11">
        <f t="shared" si="24"/>
        <v>-0.8051196967130313</v>
      </c>
      <c r="T35" s="11">
        <f t="shared" si="25"/>
        <v>-0.27017439487014472</v>
      </c>
      <c r="U35" s="11">
        <f>'OddsRatio_working_3-way'!S35-'OddsRatio_working_3-way'!R35^2/3</f>
        <v>-0.8051196967130313</v>
      </c>
      <c r="V35" s="11">
        <f>'OddsRatio_working_3-way'!S35*'OddsRatio_working_3-way'!R35/3-2*'OddsRatio_working_3-way'!R35^3/27-'OddsRatio_working_3-way'!T35</f>
        <v>0.27017439487014472</v>
      </c>
      <c r="W35" s="11">
        <f>'OddsRatio_working_3-way'!V35^2+4*'OddsRatio_working_3-way'!U35^3/27</f>
        <v>-4.3232569475938204E-3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0.1390300872033125</v>
      </c>
      <c r="Y35" s="11">
        <f>IF('OddsRatio_working_3-way'!W35&gt;=0,IF('OddsRatio_working_3-way'!V35+SQRT('OddsRatio_working_3-way'!W35)&gt;0,0,PI()),ACOS('OddsRatio_working_3-way'!V35/(2*'OddsRatio_working_3-way'!X35)))</f>
        <v>0.23872597644194271</v>
      </c>
      <c r="Z35" s="11">
        <f>'OddsRatio_working_3-way'!X35^(1/3)*COS('OddsRatio_working_3-way'!Y35/3)</f>
        <v>0.51640818596283389</v>
      </c>
      <c r="AA35" s="11">
        <f>'OddsRatio_working_3-way'!X35^(1/3)*COS(('OddsRatio_working_3-way'!Y35+2*PI())/3)</f>
        <v>-0.29386728522761391</v>
      </c>
      <c r="AB35" s="11">
        <f>'OddsRatio_working_3-way'!X35^(1/3)*COS(('OddsRatio_working_3-way'!Y35+4*PI())/3)</f>
        <v>-0.22254090073522007</v>
      </c>
      <c r="AC35" s="11">
        <f>'OddsRatio_working_3-way'!X35^(1/3)*SIN('OddsRatio_working_3-way'!Y35/3)</f>
        <v>4.1180307287006328E-2</v>
      </c>
      <c r="AD35" s="11">
        <f>'OddsRatio_working_3-way'!X35^(1/3)*SIN(('OddsRatio_working_3-way'!Y35+2*PI())/3)</f>
        <v>0.42663245412254952</v>
      </c>
      <c r="AE35" s="11">
        <f>'OddsRatio_working_3-way'!X35^(1/3)*SIN(('OddsRatio_working_3-way'!Y35+4*PI())/3)</f>
        <v>-0.46781276140955586</v>
      </c>
      <c r="AF35" s="11">
        <f>-'OddsRatio_working_3-way'!U35/(3*'OddsRatio_working_3-way'!X35^(1/3))*COS(('OddsRatio_working_3-way'!Y35)/3)</f>
        <v>0.51640818596283389</v>
      </c>
      <c r="AG35" s="11">
        <f>-'OddsRatio_working_3-way'!U35/(3*'OddsRatio_working_3-way'!X35^(1/3))*COS(('OddsRatio_working_3-way'!Y35+2*PI())/3)</f>
        <v>-0.29386728522761391</v>
      </c>
      <c r="AH35" s="11">
        <f>-'OddsRatio_working_3-way'!U35/(3*'OddsRatio_working_3-way'!X35^(1/3))*COS(('OddsRatio_working_3-way'!Y35+4*PI())/3)</f>
        <v>-0.22254090073522007</v>
      </c>
      <c r="AI35" s="11">
        <f>'OddsRatio_working_3-way'!U35/(3*'OddsRatio_working_3-way'!X35^(1/3))*SIN(('OddsRatio_working_3-way'!Y35)/3)</f>
        <v>-4.1180307287006328E-2</v>
      </c>
      <c r="AJ35" s="11">
        <f>'OddsRatio_working_3-way'!U35/(3*'OddsRatio_working_3-way'!X35^(1/3))*SIN(('OddsRatio_working_3-way'!Y35+2*PI())/3)</f>
        <v>-0.42663245412254952</v>
      </c>
      <c r="AK35" s="11">
        <f>'OddsRatio_working_3-way'!U35/(3*'OddsRatio_working_3-way'!X35^(1/3))*SIN(('OddsRatio_working_3-way'!Y35+4*PI())/3)</f>
        <v>0.46781276140955586</v>
      </c>
      <c r="AL35" s="11">
        <f>'OddsRatio_working_3-way'!Z35+'OddsRatio_working_3-way'!AF35</f>
        <v>1.0328163719256678</v>
      </c>
      <c r="AM35" s="11">
        <f>'OddsRatio_working_3-way'!AA35+'OddsRatio_working_3-way'!AG35</f>
        <v>-0.58773457045522781</v>
      </c>
      <c r="AN35" s="11">
        <f>'OddsRatio_working_3-way'!AB35+'OddsRatio_working_3-way'!AH35</f>
        <v>-0.44508180147044013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1.0328163719256678</v>
      </c>
      <c r="AS35" s="11">
        <f>IF(('OddsRatio_working_3-way'!X35=0),IF(Q35&gt;0,-Q35^(1/3),(-Q35)^(1/3)),'OddsRatio_working_3-way'!AM35-'OddsRatio_working_3-way'!R35/3)</f>
        <v>-0.58773457045522781</v>
      </c>
      <c r="AT35" s="11">
        <f>IF(('OddsRatio_working_3-way'!X35=0),IF(Q35&gt;0,-Q35^(1/3),(-Q35)^(1/3)),'OddsRatio_working_3-way'!AN35-'OddsRatio_working_3-way'!R35/3)</f>
        <v>-0.44508180147044013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8.35</v>
      </c>
      <c r="B36" s="4">
        <f>IF('True_Odds_Calculator_3-way'!B37="","",'True_Odds_Calculator_3-way'!B37)</f>
        <v>5.86</v>
      </c>
      <c r="C36" s="4">
        <f>IF('True_Odds_Calculator_3-way'!C37="","",'True_Odds_Calculator_3-way'!C37)</f>
        <v>1.36</v>
      </c>
      <c r="D36" s="9">
        <f t="shared" si="13"/>
        <v>0.11372719680757674</v>
      </c>
      <c r="E36" s="9">
        <f t="shared" si="14"/>
        <v>0.16252489306411577</v>
      </c>
      <c r="F36" s="9">
        <f t="shared" si="15"/>
        <v>0.72374791012830741</v>
      </c>
      <c r="G36" s="9">
        <f t="shared" si="16"/>
        <v>1.0602682309289386</v>
      </c>
      <c r="H36" s="9">
        <f t="shared" si="17"/>
        <v>8.7929714973276987</v>
      </c>
      <c r="I36" s="9">
        <f t="shared" si="18"/>
        <v>6.1529036023146428</v>
      </c>
      <c r="J36" s="9">
        <f t="shared" si="19"/>
        <v>1.381696563134418</v>
      </c>
      <c r="K36" s="11">
        <f t="shared" si="20"/>
        <v>0.11976047904191617</v>
      </c>
      <c r="L36" s="11">
        <f t="shared" si="21"/>
        <v>0.17064846416382251</v>
      </c>
      <c r="M36" s="11">
        <f t="shared" si="22"/>
        <v>0.73529411764705876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-0.19324270551448797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0.18889144016724629</v>
      </c>
      <c r="Q36" s="11">
        <f>2*'OddsRatio_working_3-way'!K36*'OddsRatio_working_3-way'!L36*'OddsRatio_working_3-way'!M36</f>
        <v>3.0054326200039186E-2</v>
      </c>
      <c r="R36" s="11">
        <f t="shared" si="23"/>
        <v>0</v>
      </c>
      <c r="S36" s="11">
        <f t="shared" si="24"/>
        <v>-0.97748289988148895</v>
      </c>
      <c r="T36" s="11">
        <f t="shared" si="25"/>
        <v>-0.15552631660803323</v>
      </c>
      <c r="U36" s="11">
        <f>'OddsRatio_working_3-way'!S36-'OddsRatio_working_3-way'!R36^2/3</f>
        <v>-0.97748289988148895</v>
      </c>
      <c r="V36" s="11">
        <f>'OddsRatio_working_3-way'!S36*'OddsRatio_working_3-way'!R36/3-2*'OddsRatio_working_3-way'!R36^3/27-'OddsRatio_working_3-way'!T36</f>
        <v>0.15552631660803323</v>
      </c>
      <c r="W36" s="11">
        <f>'OddsRatio_working_3-way'!V36^2+4*'OddsRatio_working_3-way'!U36^3/27</f>
        <v>-0.11417576371969484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0.18598669231786252</v>
      </c>
      <c r="Y36" s="11">
        <f>IF('OddsRatio_working_3-way'!W36&gt;=0,IF('OddsRatio_working_3-way'!V36+SQRT('OddsRatio_working_3-way'!W36)&gt;0,0,PI()),ACOS('OddsRatio_working_3-way'!V36/(2*'OddsRatio_working_3-way'!X36)))</f>
        <v>1.1394310418855462</v>
      </c>
      <c r="Z36" s="11">
        <f>'OddsRatio_working_3-way'!X36^(1/3)*COS('OddsRatio_working_3-way'!Y36/3)</f>
        <v>0.53013411546446931</v>
      </c>
      <c r="AA36" s="11">
        <f>'OddsRatio_working_3-way'!X36^(1/3)*COS(('OddsRatio_working_3-way'!Y36+2*PI())/3)</f>
        <v>-0.44834032279263758</v>
      </c>
      <c r="AB36" s="11">
        <f>'OddsRatio_working_3-way'!X36^(1/3)*COS(('OddsRatio_working_3-way'!Y36+4*PI())/3)</f>
        <v>-8.1793792671831941E-2</v>
      </c>
      <c r="AC36" s="11">
        <f>'OddsRatio_working_3-way'!X36^(1/3)*SIN('OddsRatio_working_3-way'!Y36/3)</f>
        <v>0.21162573783577071</v>
      </c>
      <c r="AD36" s="11">
        <f>'OddsRatio_working_3-way'!X36^(1/3)*SIN(('OddsRatio_working_3-way'!Y36+2*PI())/3)</f>
        <v>0.3532967424871381</v>
      </c>
      <c r="AE36" s="11">
        <f>'OddsRatio_working_3-way'!X36^(1/3)*SIN(('OddsRatio_working_3-way'!Y36+4*PI())/3)</f>
        <v>-0.56492248032290848</v>
      </c>
      <c r="AF36" s="11">
        <f>-'OddsRatio_working_3-way'!U36/(3*'OddsRatio_working_3-way'!X36^(1/3))*COS(('OddsRatio_working_3-way'!Y36)/3)</f>
        <v>0.53013411546446931</v>
      </c>
      <c r="AG36" s="11">
        <f>-'OddsRatio_working_3-way'!U36/(3*'OddsRatio_working_3-way'!X36^(1/3))*COS(('OddsRatio_working_3-way'!Y36+2*PI())/3)</f>
        <v>-0.44834032279263758</v>
      </c>
      <c r="AH36" s="11">
        <f>-'OddsRatio_working_3-way'!U36/(3*'OddsRatio_working_3-way'!X36^(1/3))*COS(('OddsRatio_working_3-way'!Y36+4*PI())/3)</f>
        <v>-8.1793792671831941E-2</v>
      </c>
      <c r="AI36" s="11">
        <f>'OddsRatio_working_3-way'!U36/(3*'OddsRatio_working_3-way'!X36^(1/3))*SIN(('OddsRatio_working_3-way'!Y36)/3)</f>
        <v>-0.21162573783577071</v>
      </c>
      <c r="AJ36" s="11">
        <f>'OddsRatio_working_3-way'!U36/(3*'OddsRatio_working_3-way'!X36^(1/3))*SIN(('OddsRatio_working_3-way'!Y36+2*PI())/3)</f>
        <v>-0.3532967424871381</v>
      </c>
      <c r="AK36" s="11">
        <f>'OddsRatio_working_3-way'!U36/(3*'OddsRatio_working_3-way'!X36^(1/3))*SIN(('OddsRatio_working_3-way'!Y36+4*PI())/3)</f>
        <v>0.56492248032290848</v>
      </c>
      <c r="AL36" s="11">
        <f>'OddsRatio_working_3-way'!Z36+'OddsRatio_working_3-way'!AF36</f>
        <v>1.0602682309289386</v>
      </c>
      <c r="AM36" s="11">
        <f>'OddsRatio_working_3-way'!AA36+'OddsRatio_working_3-way'!AG36</f>
        <v>-0.89668064558527516</v>
      </c>
      <c r="AN36" s="11">
        <f>'OddsRatio_working_3-way'!AB36+'OddsRatio_working_3-way'!AH36</f>
        <v>-0.16358758534366388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1.0602682309289386</v>
      </c>
      <c r="AS36" s="11">
        <f>IF(('OddsRatio_working_3-way'!X36=0),IF(Q36&gt;0,-Q36^(1/3),(-Q36)^(1/3)),'OddsRatio_working_3-way'!AM36-'OddsRatio_working_3-way'!R36/3)</f>
        <v>-0.89668064558527516</v>
      </c>
      <c r="AT36" s="11">
        <f>IF(('OddsRatio_working_3-way'!X36=0),IF(Q36&gt;0,-Q36^(1/3),(-Q36)^(1/3)),'OddsRatio_working_3-way'!AN36-'OddsRatio_working_3-way'!R36/3)</f>
        <v>-0.16358758534366388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2.23</v>
      </c>
      <c r="B37" s="4">
        <f>IF('True_Odds_Calculator_3-way'!B38="","",'True_Odds_Calculator_3-way'!B38)</f>
        <v>3.35</v>
      </c>
      <c r="C37" s="4">
        <f>IF('True_Odds_Calculator_3-way'!C38="","",'True_Odds_Calculator_3-way'!C38)</f>
        <v>3.48</v>
      </c>
      <c r="D37" s="9">
        <f t="shared" si="13"/>
        <v>0.43554320922253187</v>
      </c>
      <c r="E37" s="9">
        <f t="shared" si="14"/>
        <v>0.28768153916725853</v>
      </c>
      <c r="F37" s="9">
        <f t="shared" si="15"/>
        <v>0.27677525161020949</v>
      </c>
      <c r="G37" s="9">
        <f t="shared" si="16"/>
        <v>1.05364508104915</v>
      </c>
      <c r="H37" s="9">
        <f t="shared" si="17"/>
        <v>2.2959834496904543</v>
      </c>
      <c r="I37" s="9">
        <f t="shared" si="18"/>
        <v>3.476065940465503</v>
      </c>
      <c r="J37" s="9">
        <f t="shared" si="19"/>
        <v>3.6130398010018925</v>
      </c>
      <c r="K37" s="11">
        <f t="shared" si="20"/>
        <v>0.44843049327354262</v>
      </c>
      <c r="L37" s="11">
        <f t="shared" si="21"/>
        <v>0.29850746268656714</v>
      </c>
      <c r="M37" s="11">
        <f t="shared" si="22"/>
        <v>0.28735632183908044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-0.2757374408304849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0.23310077107888727</v>
      </c>
      <c r="Q37" s="11">
        <f>2*'OddsRatio_working_3-way'!K37*'OddsRatio_working_3-way'!L37*'OddsRatio_working_3-way'!M37</f>
        <v>7.6930947550787887E-2</v>
      </c>
      <c r="R37" s="11">
        <f t="shared" si="23"/>
        <v>0</v>
      </c>
      <c r="S37" s="11">
        <f t="shared" si="24"/>
        <v>-0.84537221487520309</v>
      </c>
      <c r="T37" s="11">
        <f t="shared" si="25"/>
        <v>-0.27900073098191525</v>
      </c>
      <c r="U37" s="11">
        <f>'OddsRatio_working_3-way'!S37-'OddsRatio_working_3-way'!R37^2/3</f>
        <v>-0.84537221487520309</v>
      </c>
      <c r="V37" s="11">
        <f>'OddsRatio_working_3-way'!S37*'OddsRatio_working_3-way'!R37/3-2*'OddsRatio_working_3-way'!R37^3/27-'OddsRatio_working_3-way'!T37</f>
        <v>0.27900073098191525</v>
      </c>
      <c r="W37" s="11">
        <f>'OddsRatio_working_3-way'!V37^2+4*'OddsRatio_working_3-way'!U37^3/27</f>
        <v>-1.1662116324770155E-2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0.14958569802391972</v>
      </c>
      <c r="Y37" s="11">
        <f>IF('OddsRatio_working_3-way'!W37&gt;=0,IF('OddsRatio_working_3-way'!V37+SQRT('OddsRatio_working_3-way'!W37)&gt;0,0,PI()),ACOS('OddsRatio_working_3-way'!V37/(2*'OddsRatio_working_3-way'!X37)))</f>
        <v>0.36930559057677748</v>
      </c>
      <c r="Z37" s="11">
        <f>'OddsRatio_working_3-way'!X37^(1/3)*COS('OddsRatio_working_3-way'!Y37/3)</f>
        <v>0.526822540524575</v>
      </c>
      <c r="AA37" s="11">
        <f>'OddsRatio_working_3-way'!X37^(1/3)*COS(('OddsRatio_working_3-way'!Y37+2*PI())/3)</f>
        <v>-0.31986090989997851</v>
      </c>
      <c r="AB37" s="11">
        <f>'OddsRatio_working_3-way'!X37^(1/3)*COS(('OddsRatio_working_3-way'!Y37+4*PI())/3)</f>
        <v>-0.20696163062459666</v>
      </c>
      <c r="AC37" s="11">
        <f>'OddsRatio_working_3-way'!X37^(1/3)*SIN('OddsRatio_working_3-way'!Y37/3)</f>
        <v>6.5182429280956647E-2</v>
      </c>
      <c r="AD37" s="11">
        <f>'OddsRatio_working_3-way'!X37^(1/3)*SIN(('OddsRatio_working_3-way'!Y37+2*PI())/3)</f>
        <v>0.42365048874006062</v>
      </c>
      <c r="AE37" s="11">
        <f>'OddsRatio_working_3-way'!X37^(1/3)*SIN(('OddsRatio_working_3-way'!Y37+4*PI())/3)</f>
        <v>-0.48883291802101708</v>
      </c>
      <c r="AF37" s="11">
        <f>-'OddsRatio_working_3-way'!U37/(3*'OddsRatio_working_3-way'!X37^(1/3))*COS(('OddsRatio_working_3-way'!Y37)/3)</f>
        <v>0.52682254052457489</v>
      </c>
      <c r="AG37" s="11">
        <f>-'OddsRatio_working_3-way'!U37/(3*'OddsRatio_working_3-way'!X37^(1/3))*COS(('OddsRatio_working_3-way'!Y37+2*PI())/3)</f>
        <v>-0.31986090989997845</v>
      </c>
      <c r="AH37" s="11">
        <f>-'OddsRatio_working_3-way'!U37/(3*'OddsRatio_working_3-way'!X37^(1/3))*COS(('OddsRatio_working_3-way'!Y37+4*PI())/3)</f>
        <v>-0.2069616306245966</v>
      </c>
      <c r="AI37" s="11">
        <f>'OddsRatio_working_3-way'!U37/(3*'OddsRatio_working_3-way'!X37^(1/3))*SIN(('OddsRatio_working_3-way'!Y37)/3)</f>
        <v>-6.5182429280956633E-2</v>
      </c>
      <c r="AJ37" s="11">
        <f>'OddsRatio_working_3-way'!U37/(3*'OddsRatio_working_3-way'!X37^(1/3))*SIN(('OddsRatio_working_3-way'!Y37+2*PI())/3)</f>
        <v>-0.4236504887400605</v>
      </c>
      <c r="AK37" s="11">
        <f>'OddsRatio_working_3-way'!U37/(3*'OddsRatio_working_3-way'!X37^(1/3))*SIN(('OddsRatio_working_3-way'!Y37+4*PI())/3)</f>
        <v>0.48883291802101697</v>
      </c>
      <c r="AL37" s="11">
        <f>'OddsRatio_working_3-way'!Z37+'OddsRatio_working_3-way'!AF37</f>
        <v>1.05364508104915</v>
      </c>
      <c r="AM37" s="11">
        <f>'OddsRatio_working_3-way'!AA37+'OddsRatio_working_3-way'!AG37</f>
        <v>-0.63972181979995701</v>
      </c>
      <c r="AN37" s="11">
        <f>'OddsRatio_working_3-way'!AB37+'OddsRatio_working_3-way'!AH37</f>
        <v>-0.41392326124919326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1.05364508104915</v>
      </c>
      <c r="AS37" s="11">
        <f>IF(('OddsRatio_working_3-way'!X37=0),IF(Q37&gt;0,-Q37^(1/3),(-Q37)^(1/3)),'OddsRatio_working_3-way'!AM37-'OddsRatio_working_3-way'!R37/3)</f>
        <v>-0.63972181979995701</v>
      </c>
      <c r="AT37" s="11">
        <f>IF(('OddsRatio_working_3-way'!X37=0),IF(Q37&gt;0,-Q37^(1/3),(-Q37)^(1/3)),'OddsRatio_working_3-way'!AN37-'OddsRatio_working_3-way'!R37/3)</f>
        <v>-0.41392326124919326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3.29</v>
      </c>
      <c r="C38" s="4">
        <f>IF('True_Odds_Calculator_3-way'!C39="","",'True_Odds_Calculator_3-way'!C39)</f>
        <v>4.03</v>
      </c>
      <c r="D38" s="9">
        <f t="shared" si="13"/>
        <v>0.46802570827019374</v>
      </c>
      <c r="E38" s="9">
        <f t="shared" si="14"/>
        <v>0.29324767769089688</v>
      </c>
      <c r="F38" s="9">
        <f t="shared" si="15"/>
        <v>0.23872661403890943</v>
      </c>
      <c r="G38" s="9">
        <f t="shared" si="16"/>
        <v>1.0524395987973096</v>
      </c>
      <c r="H38" s="9">
        <f t="shared" si="17"/>
        <v>2.1366347667010945</v>
      </c>
      <c r="I38" s="9">
        <f t="shared" si="18"/>
        <v>3.410086681245839</v>
      </c>
      <c r="J38" s="9">
        <f t="shared" si="19"/>
        <v>4.1888919843558483</v>
      </c>
      <c r="K38" s="11">
        <f t="shared" si="20"/>
        <v>0.48076923076923073</v>
      </c>
      <c r="L38" s="11">
        <f t="shared" si="21"/>
        <v>0.303951367781155</v>
      </c>
      <c r="M38" s="11">
        <f t="shared" si="22"/>
        <v>0.24813895781637715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-0.27172999905432205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0.23206823270177893</v>
      </c>
      <c r="Q38" s="11">
        <f>2*'OddsRatio_working_3-way'!K38*'OddsRatio_working_3-way'!L38*'OddsRatio_working_3-way'!M38</f>
        <v>7.252132271930592E-2</v>
      </c>
      <c r="R38" s="11">
        <f t="shared" si="23"/>
        <v>0</v>
      </c>
      <c r="S38" s="11">
        <f t="shared" si="24"/>
        <v>-0.85403979505179972</v>
      </c>
      <c r="T38" s="11">
        <f t="shared" si="25"/>
        <v>-0.26688743595368741</v>
      </c>
      <c r="U38" s="11">
        <f>'OddsRatio_working_3-way'!S38-'OddsRatio_working_3-way'!R38^2/3</f>
        <v>-0.85403979505179972</v>
      </c>
      <c r="V38" s="11">
        <f>'OddsRatio_working_3-way'!S38*'OddsRatio_working_3-way'!R38/3-2*'OddsRatio_working_3-way'!R38^3/27-'OddsRatio_working_3-way'!T38</f>
        <v>0.26688743595368741</v>
      </c>
      <c r="W38" s="11">
        <f>'OddsRatio_working_3-way'!V38^2+4*'OddsRatio_working_3-way'!U38^3/27</f>
        <v>-2.1055976168786322E-2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0.15189213248117883</v>
      </c>
      <c r="Y38" s="11">
        <f>IF('OddsRatio_working_3-way'!W38&gt;=0,IF('OddsRatio_working_3-way'!V38+SQRT('OddsRatio_working_3-way'!W38)&gt;0,0,PI()),ACOS('OddsRatio_working_3-way'!V38/(2*'OddsRatio_working_3-way'!X38)))</f>
        <v>0.49799371527189518</v>
      </c>
      <c r="Z38" s="11">
        <f>'OddsRatio_working_3-way'!X38^(1/3)*COS('OddsRatio_working_3-way'!Y38/3)</f>
        <v>0.52621979939865482</v>
      </c>
      <c r="AA38" s="11">
        <f>'OddsRatio_working_3-way'!X38^(1/3)*COS(('OddsRatio_working_3-way'!Y38+2*PI())/3)</f>
        <v>-0.33946100187591394</v>
      </c>
      <c r="AB38" s="11">
        <f>'OddsRatio_working_3-way'!X38^(1/3)*COS(('OddsRatio_working_3-way'!Y38+4*PI())/3)</f>
        <v>-0.18675879752274052</v>
      </c>
      <c r="AC38" s="11">
        <f>'OddsRatio_working_3-way'!X38^(1/3)*SIN('OddsRatio_working_3-way'!Y38/3)</f>
        <v>8.8162658789153858E-2</v>
      </c>
      <c r="AD38" s="11">
        <f>'OddsRatio_working_3-way'!X38^(1/3)*SIN(('OddsRatio_working_3-way'!Y38+2*PI())/3)</f>
        <v>0.4116383848590095</v>
      </c>
      <c r="AE38" s="11">
        <f>'OddsRatio_working_3-way'!X38^(1/3)*SIN(('OddsRatio_working_3-way'!Y38+4*PI())/3)</f>
        <v>-0.4998010436481633</v>
      </c>
      <c r="AF38" s="11">
        <f>-'OddsRatio_working_3-way'!U38/(3*'OddsRatio_working_3-way'!X38^(1/3))*COS(('OddsRatio_working_3-way'!Y38)/3)</f>
        <v>0.52621979939865482</v>
      </c>
      <c r="AG38" s="11">
        <f>-'OddsRatio_working_3-way'!U38/(3*'OddsRatio_working_3-way'!X38^(1/3))*COS(('OddsRatio_working_3-way'!Y38+2*PI())/3)</f>
        <v>-0.33946100187591394</v>
      </c>
      <c r="AH38" s="11">
        <f>-'OddsRatio_working_3-way'!U38/(3*'OddsRatio_working_3-way'!X38^(1/3))*COS(('OddsRatio_working_3-way'!Y38+4*PI())/3)</f>
        <v>-0.18675879752274052</v>
      </c>
      <c r="AI38" s="11">
        <f>'OddsRatio_working_3-way'!U38/(3*'OddsRatio_working_3-way'!X38^(1/3))*SIN(('OddsRatio_working_3-way'!Y38)/3)</f>
        <v>-8.8162658789153858E-2</v>
      </c>
      <c r="AJ38" s="11">
        <f>'OddsRatio_working_3-way'!U38/(3*'OddsRatio_working_3-way'!X38^(1/3))*SIN(('OddsRatio_working_3-way'!Y38+2*PI())/3)</f>
        <v>-0.4116383848590095</v>
      </c>
      <c r="AK38" s="11">
        <f>'OddsRatio_working_3-way'!U38/(3*'OddsRatio_working_3-way'!X38^(1/3))*SIN(('OddsRatio_working_3-way'!Y38+4*PI())/3)</f>
        <v>0.4998010436481633</v>
      </c>
      <c r="AL38" s="11">
        <f>'OddsRatio_working_3-way'!Z38+'OddsRatio_working_3-way'!AF38</f>
        <v>1.0524395987973096</v>
      </c>
      <c r="AM38" s="11">
        <f>'OddsRatio_working_3-way'!AA38+'OddsRatio_working_3-way'!AG38</f>
        <v>-0.67892200375182787</v>
      </c>
      <c r="AN38" s="11">
        <f>'OddsRatio_working_3-way'!AB38+'OddsRatio_working_3-way'!AH38</f>
        <v>-0.37351759504548104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1.0524395987973096</v>
      </c>
      <c r="AS38" s="11">
        <f>IF(('OddsRatio_working_3-way'!X38=0),IF(Q38&gt;0,-Q38^(1/3),(-Q38)^(1/3)),'OddsRatio_working_3-way'!AM38-'OddsRatio_working_3-way'!R38/3)</f>
        <v>-0.67892200375182787</v>
      </c>
      <c r="AT38" s="11">
        <f>IF(('OddsRatio_working_3-way'!X38=0),IF(Q38&gt;0,-Q38^(1/3),(-Q38)^(1/3)),'OddsRatio_working_3-way'!AN38-'OddsRatio_working_3-way'!R38/3)</f>
        <v>-0.37351759504548104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2.85</v>
      </c>
      <c r="B39" s="4">
        <f>IF('True_Odds_Calculator_3-way'!B40="","",'True_Odds_Calculator_3-way'!B40)</f>
        <v>3.08</v>
      </c>
      <c r="C39" s="4">
        <f>IF('True_Odds_Calculator_3-way'!C40="","",'True_Odds_Calculator_3-way'!C40)</f>
        <v>2.8</v>
      </c>
      <c r="D39" s="9">
        <f t="shared" si="13"/>
        <v>0.33986789085093067</v>
      </c>
      <c r="E39" s="9">
        <f t="shared" si="14"/>
        <v>0.31409034589185064</v>
      </c>
      <c r="F39" s="9">
        <f t="shared" si="15"/>
        <v>0.34604176325721853</v>
      </c>
      <c r="G39" s="9">
        <f t="shared" si="16"/>
        <v>1.0499025554141368</v>
      </c>
      <c r="H39" s="9">
        <f t="shared" si="17"/>
        <v>2.942319727516153</v>
      </c>
      <c r="I39" s="9">
        <f t="shared" si="18"/>
        <v>3.1837973152614047</v>
      </c>
      <c r="J39" s="9">
        <f t="shared" si="19"/>
        <v>2.8898245997454461</v>
      </c>
      <c r="K39" s="11">
        <f t="shared" si="20"/>
        <v>0.35087719298245612</v>
      </c>
      <c r="L39" s="11">
        <f t="shared" si="21"/>
        <v>0.32467532467532467</v>
      </c>
      <c r="M39" s="11">
        <f t="shared" si="22"/>
        <v>0.35714285714285715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-0.28180841714676297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0.23313153012401133</v>
      </c>
      <c r="Q39" s="11">
        <f>2*'OddsRatio_working_3-way'!K39*'OddsRatio_working_3-way'!L39*'OddsRatio_working_3-way'!M39</f>
        <v>8.1372261823389636E-2</v>
      </c>
      <c r="R39" s="11">
        <f t="shared" si="23"/>
        <v>0</v>
      </c>
      <c r="S39" s="11">
        <f t="shared" si="24"/>
        <v>-0.82726957726957739</v>
      </c>
      <c r="T39" s="11">
        <f t="shared" si="25"/>
        <v>-0.28875028875028874</v>
      </c>
      <c r="U39" s="11">
        <f>'OddsRatio_working_3-way'!S39-'OddsRatio_working_3-way'!R39^2/3</f>
        <v>-0.82726957726957739</v>
      </c>
      <c r="V39" s="11">
        <f>'OddsRatio_working_3-way'!S39*'OddsRatio_working_3-way'!R39/3-2*'OddsRatio_working_3-way'!R39^3/27-'OddsRatio_working_3-way'!T39</f>
        <v>0.28875028875028874</v>
      </c>
      <c r="W39" s="11">
        <f>'OddsRatio_working_3-way'!V39^2+4*'OddsRatio_working_3-way'!U39^3/27</f>
        <v>-4.9920829563221414E-4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0.14480671388872768</v>
      </c>
      <c r="Y39" s="11">
        <f>IF('OddsRatio_working_3-way'!W39&gt;=0,IF('OddsRatio_working_3-way'!V39+SQRT('OddsRatio_working_3-way'!W39)&gt;0,0,PI()),ACOS('OddsRatio_working_3-way'!V39/(2*'OddsRatio_working_3-way'!X39)))</f>
        <v>7.7224294250368475E-2</v>
      </c>
      <c r="Z39" s="11">
        <f>'OddsRatio_working_3-way'!X39^(1/3)*COS('OddsRatio_working_3-way'!Y39/3)</f>
        <v>0.5249512777070684</v>
      </c>
      <c r="AA39" s="11">
        <f>'OddsRatio_working_3-way'!X39^(1/3)*COS(('OddsRatio_working_3-way'!Y39+2*PI())/3)</f>
        <v>-0.27418082328957311</v>
      </c>
      <c r="AB39" s="11">
        <f>'OddsRatio_working_3-way'!X39^(1/3)*COS(('OddsRatio_working_3-way'!Y39+4*PI())/3)</f>
        <v>-0.25077045441749496</v>
      </c>
      <c r="AC39" s="11">
        <f>'OddsRatio_working_3-way'!X39^(1/3)*SIN('OddsRatio_working_3-way'!Y39/3)</f>
        <v>1.3515982770122701E-2</v>
      </c>
      <c r="AD39" s="11">
        <f>'OddsRatio_working_3-way'!X39^(1/3)*SIN(('OddsRatio_working_3-way'!Y39+2*PI())/3)</f>
        <v>0.44786315085835959</v>
      </c>
      <c r="AE39" s="11">
        <f>'OddsRatio_working_3-way'!X39^(1/3)*SIN(('OddsRatio_working_3-way'!Y39+4*PI())/3)</f>
        <v>-0.46137913362848232</v>
      </c>
      <c r="AF39" s="11">
        <f>-'OddsRatio_working_3-way'!U39/(3*'OddsRatio_working_3-way'!X39^(1/3))*COS(('OddsRatio_working_3-way'!Y39)/3)</f>
        <v>0.52495127770706829</v>
      </c>
      <c r="AG39" s="11">
        <f>-'OddsRatio_working_3-way'!U39/(3*'OddsRatio_working_3-way'!X39^(1/3))*COS(('OddsRatio_working_3-way'!Y39+2*PI())/3)</f>
        <v>-0.27418082328957305</v>
      </c>
      <c r="AH39" s="11">
        <f>-'OddsRatio_working_3-way'!U39/(3*'OddsRatio_working_3-way'!X39^(1/3))*COS(('OddsRatio_working_3-way'!Y39+4*PI())/3)</f>
        <v>-0.25077045441749496</v>
      </c>
      <c r="AI39" s="11">
        <f>'OddsRatio_working_3-way'!U39/(3*'OddsRatio_working_3-way'!X39^(1/3))*SIN(('OddsRatio_working_3-way'!Y39)/3)</f>
        <v>-1.3515982770122698E-2</v>
      </c>
      <c r="AJ39" s="11">
        <f>'OddsRatio_working_3-way'!U39/(3*'OddsRatio_working_3-way'!X39^(1/3))*SIN(('OddsRatio_working_3-way'!Y39+2*PI())/3)</f>
        <v>-0.44786315085835954</v>
      </c>
      <c r="AK39" s="11">
        <f>'OddsRatio_working_3-way'!U39/(3*'OddsRatio_working_3-way'!X39^(1/3))*SIN(('OddsRatio_working_3-way'!Y39+4*PI())/3)</f>
        <v>0.46137913362848221</v>
      </c>
      <c r="AL39" s="11">
        <f>'OddsRatio_working_3-way'!Z39+'OddsRatio_working_3-way'!AF39</f>
        <v>1.0499025554141368</v>
      </c>
      <c r="AM39" s="11">
        <f>'OddsRatio_working_3-way'!AA39+'OddsRatio_working_3-way'!AG39</f>
        <v>-0.5483616465791461</v>
      </c>
      <c r="AN39" s="11">
        <f>'OddsRatio_working_3-way'!AB39+'OddsRatio_working_3-way'!AH39</f>
        <v>-0.50154090883498992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1.0499025554141368</v>
      </c>
      <c r="AS39" s="11">
        <f>IF(('OddsRatio_working_3-way'!X39=0),IF(Q39&gt;0,-Q39^(1/3),(-Q39)^(1/3)),'OddsRatio_working_3-way'!AM39-'OddsRatio_working_3-way'!R39/3)</f>
        <v>-0.5483616465791461</v>
      </c>
      <c r="AT39" s="11">
        <f>IF(('OddsRatio_working_3-way'!X39=0),IF(Q39&gt;0,-Q39^(1/3),(-Q39)^(1/3)),'OddsRatio_working_3-way'!AN39-'OddsRatio_working_3-way'!R39/3)</f>
        <v>-0.50154090883498992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3.15</v>
      </c>
      <c r="B40" s="4">
        <f>IF('True_Odds_Calculator_3-way'!B41="","",'True_Odds_Calculator_3-way'!B41)</f>
        <v>3.23</v>
      </c>
      <c r="C40" s="4">
        <f>IF('True_Odds_Calculator_3-way'!C41="","",'True_Odds_Calculator_3-way'!C41)</f>
        <v>2.4700000000000002</v>
      </c>
      <c r="D40" s="9">
        <f t="shared" si="13"/>
        <v>0.30717386361636312</v>
      </c>
      <c r="E40" s="9">
        <f t="shared" si="14"/>
        <v>0.29945406445358169</v>
      </c>
      <c r="F40" s="9">
        <f t="shared" si="15"/>
        <v>0.39337207193005513</v>
      </c>
      <c r="G40" s="9">
        <f t="shared" si="16"/>
        <v>1.0490629339464232</v>
      </c>
      <c r="H40" s="9">
        <f t="shared" si="17"/>
        <v>3.2554853079848103</v>
      </c>
      <c r="I40" s="9">
        <f t="shared" si="18"/>
        <v>3.3394103427005239</v>
      </c>
      <c r="J40" s="9">
        <f t="shared" si="19"/>
        <v>2.5421225129012424</v>
      </c>
      <c r="K40" s="11">
        <f t="shared" si="20"/>
        <v>0.31746031746031744</v>
      </c>
      <c r="L40" s="11">
        <f t="shared" si="21"/>
        <v>0.30959752321981426</v>
      </c>
      <c r="M40" s="11">
        <f t="shared" si="22"/>
        <v>0.40485829959514169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-0.28044689002811862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0.23278009264647689</v>
      </c>
      <c r="Q40" s="11">
        <f>2*'OddsRatio_working_3-way'!K40*'OddsRatio_working_3-way'!L40*'OddsRatio_working_3-way'!M40</f>
        <v>7.9582937656915168E-2</v>
      </c>
      <c r="R40" s="11">
        <f t="shared" si="23"/>
        <v>0</v>
      </c>
      <c r="S40" s="11">
        <f t="shared" si="24"/>
        <v>-0.83003271180200111</v>
      </c>
      <c r="T40" s="11">
        <f t="shared" si="25"/>
        <v>-0.2837718672827354</v>
      </c>
      <c r="U40" s="11">
        <f>'OddsRatio_working_3-way'!S40-'OddsRatio_working_3-way'!R40^2/3</f>
        <v>-0.83003271180200111</v>
      </c>
      <c r="V40" s="11">
        <f>'OddsRatio_working_3-way'!S40*'OddsRatio_working_3-way'!R40/3-2*'OddsRatio_working_3-way'!R40^3/27-'OddsRatio_working_3-way'!T40</f>
        <v>0.2837718672827354</v>
      </c>
      <c r="W40" s="11">
        <f>'OddsRatio_working_3-way'!V40^2+4*'OddsRatio_working_3-way'!U40^3/27</f>
        <v>-4.1927285456377639E-3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0.14553281520568492</v>
      </c>
      <c r="Y40" s="11">
        <f>IF('OddsRatio_working_3-way'!W40&gt;=0,IF('OddsRatio_working_3-way'!V40+SQRT('OddsRatio_working_3-way'!W40)&gt;0,0,PI()),ACOS('OddsRatio_working_3-way'!V40/(2*'OddsRatio_working_3-way'!X40)))</f>
        <v>0.22433987158988677</v>
      </c>
      <c r="Z40" s="11">
        <f>'OddsRatio_working_3-way'!X40^(1/3)*COS('OddsRatio_working_3-way'!Y40/3)</f>
        <v>0.52453146697321162</v>
      </c>
      <c r="AA40" s="11">
        <f>'OddsRatio_working_3-way'!X40^(1/3)*COS(('OddsRatio_working_3-way'!Y40+2*PI())/3)</f>
        <v>-0.2962985568590239</v>
      </c>
      <c r="AB40" s="11">
        <f>'OddsRatio_working_3-way'!X40^(1/3)*COS(('OddsRatio_working_3-way'!Y40+4*PI())/3)</f>
        <v>-0.22823291011418784</v>
      </c>
      <c r="AC40" s="11">
        <f>'OddsRatio_working_3-way'!X40^(1/3)*SIN('OddsRatio_working_3-way'!Y40/3)</f>
        <v>3.9297719470697233E-2</v>
      </c>
      <c r="AD40" s="11">
        <f>'OddsRatio_working_3-way'!X40^(1/3)*SIN(('OddsRatio_working_3-way'!Y40+2*PI())/3)</f>
        <v>0.43460871574777099</v>
      </c>
      <c r="AE40" s="11">
        <f>'OddsRatio_working_3-way'!X40^(1/3)*SIN(('OddsRatio_working_3-way'!Y40+4*PI())/3)</f>
        <v>-0.47390643521846809</v>
      </c>
      <c r="AF40" s="11">
        <f>-'OddsRatio_working_3-way'!U40/(3*'OddsRatio_working_3-way'!X40^(1/3))*COS(('OddsRatio_working_3-way'!Y40)/3)</f>
        <v>0.52453146697321162</v>
      </c>
      <c r="AG40" s="11">
        <f>-'OddsRatio_working_3-way'!U40/(3*'OddsRatio_working_3-way'!X40^(1/3))*COS(('OddsRatio_working_3-way'!Y40+2*PI())/3)</f>
        <v>-0.2962985568590239</v>
      </c>
      <c r="AH40" s="11">
        <f>-'OddsRatio_working_3-way'!U40/(3*'OddsRatio_working_3-way'!X40^(1/3))*COS(('OddsRatio_working_3-way'!Y40+4*PI())/3)</f>
        <v>-0.22823291011418784</v>
      </c>
      <c r="AI40" s="11">
        <f>'OddsRatio_working_3-way'!U40/(3*'OddsRatio_working_3-way'!X40^(1/3))*SIN(('OddsRatio_working_3-way'!Y40)/3)</f>
        <v>-3.9297719470697233E-2</v>
      </c>
      <c r="AJ40" s="11">
        <f>'OddsRatio_working_3-way'!U40/(3*'OddsRatio_working_3-way'!X40^(1/3))*SIN(('OddsRatio_working_3-way'!Y40+2*PI())/3)</f>
        <v>-0.43460871574777099</v>
      </c>
      <c r="AK40" s="11">
        <f>'OddsRatio_working_3-way'!U40/(3*'OddsRatio_working_3-way'!X40^(1/3))*SIN(('OddsRatio_working_3-way'!Y40+4*PI())/3)</f>
        <v>0.47390643521846809</v>
      </c>
      <c r="AL40" s="11">
        <f>'OddsRatio_working_3-way'!Z40+'OddsRatio_working_3-way'!AF40</f>
        <v>1.0490629339464232</v>
      </c>
      <c r="AM40" s="11">
        <f>'OddsRatio_working_3-way'!AA40+'OddsRatio_working_3-way'!AG40</f>
        <v>-0.5925971137180478</v>
      </c>
      <c r="AN40" s="11">
        <f>'OddsRatio_working_3-way'!AB40+'OddsRatio_working_3-way'!AH40</f>
        <v>-0.45646582022837567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1.0490629339464232</v>
      </c>
      <c r="AS40" s="11">
        <f>IF(('OddsRatio_working_3-way'!X40=0),IF(Q40&gt;0,-Q40^(1/3),(-Q40)^(1/3)),'OddsRatio_working_3-way'!AM40-'OddsRatio_working_3-way'!R40/3)</f>
        <v>-0.5925971137180478</v>
      </c>
      <c r="AT40" s="11">
        <f>IF(('OddsRatio_working_3-way'!X40=0),IF(Q40&gt;0,-Q40^(1/3),(-Q40)^(1/3)),'OddsRatio_working_3-way'!AN40-'OddsRatio_working_3-way'!R40/3)</f>
        <v>-0.45646582022837567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4.5999999999999996</v>
      </c>
      <c r="B41" s="4">
        <f>IF('True_Odds_Calculator_3-way'!B42="","",'True_Odds_Calculator_3-way'!B42)</f>
        <v>3.46</v>
      </c>
      <c r="C41" s="4">
        <f>IF('True_Odds_Calculator_3-way'!C42="","",'True_Odds_Calculator_3-way'!C42)</f>
        <v>1.89</v>
      </c>
      <c r="D41" s="9">
        <f t="shared" si="13"/>
        <v>0.20780291702151404</v>
      </c>
      <c r="E41" s="9">
        <f t="shared" si="14"/>
        <v>0.27738952054627464</v>
      </c>
      <c r="F41" s="9">
        <f t="shared" si="15"/>
        <v>0.51480756243221093</v>
      </c>
      <c r="G41" s="9">
        <f t="shared" si="16"/>
        <v>1.0589588848217137</v>
      </c>
      <c r="H41" s="9">
        <f t="shared" si="17"/>
        <v>4.81225198535817</v>
      </c>
      <c r="I41" s="9">
        <f t="shared" si="18"/>
        <v>3.6050388566614151</v>
      </c>
      <c r="J41" s="9">
        <f t="shared" si="19"/>
        <v>1.9424734074913255</v>
      </c>
      <c r="K41" s="11">
        <f t="shared" si="20"/>
        <v>0.21739130434782611</v>
      </c>
      <c r="L41" s="11">
        <f t="shared" si="21"/>
        <v>0.28901734104046245</v>
      </c>
      <c r="M41" s="11">
        <f t="shared" si="22"/>
        <v>0.52910052910052918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-0.26201845402649604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0.23104100761803709</v>
      </c>
      <c r="Q41" s="11">
        <f>2*'OddsRatio_working_3-way'!K41*'OddsRatio_working_3-way'!L41*'OddsRatio_working_3-way'!M41</f>
        <v>6.648662089727686E-2</v>
      </c>
      <c r="R41" s="11">
        <f t="shared" si="23"/>
        <v>0</v>
      </c>
      <c r="S41" s="11">
        <f t="shared" si="24"/>
        <v>-0.8817737990113993</v>
      </c>
      <c r="T41" s="11">
        <f t="shared" si="25"/>
        <v>-0.25374785583061849</v>
      </c>
      <c r="U41" s="11">
        <f>'OddsRatio_working_3-way'!S41-'OddsRatio_working_3-way'!R41^2/3</f>
        <v>-0.8817737990113993</v>
      </c>
      <c r="V41" s="11">
        <f>'OddsRatio_working_3-way'!S41*'OddsRatio_working_3-way'!R41/3-2*'OddsRatio_working_3-way'!R41^3/27-'OddsRatio_working_3-way'!T41</f>
        <v>0.25374785583061849</v>
      </c>
      <c r="W41" s="11">
        <f>'OddsRatio_working_3-way'!V41^2+4*'OddsRatio_working_3-way'!U41^3/27</f>
        <v>-3.718257408246603E-2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0.15935067337565786</v>
      </c>
      <c r="Y41" s="11">
        <f>IF('OddsRatio_working_3-way'!W41&gt;=0,IF('OddsRatio_working_3-way'!V41+SQRT('OddsRatio_working_3-way'!W41)&gt;0,0,PI()),ACOS('OddsRatio_working_3-way'!V41/(2*'OddsRatio_working_3-way'!X41)))</f>
        <v>0.64981914977876953</v>
      </c>
      <c r="Z41" s="11">
        <f>'OddsRatio_working_3-way'!X41^(1/3)*COS('OddsRatio_working_3-way'!Y41/3)</f>
        <v>0.52947944241085687</v>
      </c>
      <c r="AA41" s="11">
        <f>'OddsRatio_working_3-way'!X41^(1/3)*COS(('OddsRatio_working_3-way'!Y41+2*PI())/3)</f>
        <v>-0.36564606293411245</v>
      </c>
      <c r="AB41" s="11">
        <f>'OddsRatio_working_3-way'!X41^(1/3)*COS(('OddsRatio_working_3-way'!Y41+4*PI())/3)</f>
        <v>-0.16383337947674456</v>
      </c>
      <c r="AC41" s="11">
        <f>'OddsRatio_working_3-way'!X41^(1/3)*SIN('OddsRatio_working_3-way'!Y41/3)</f>
        <v>0.11651660711999222</v>
      </c>
      <c r="AD41" s="11">
        <f>'OddsRatio_working_3-way'!X41^(1/3)*SIN(('OddsRatio_working_3-way'!Y41+2*PI())/3)</f>
        <v>0.40028434434942567</v>
      </c>
      <c r="AE41" s="11">
        <f>'OddsRatio_working_3-way'!X41^(1/3)*SIN(('OddsRatio_working_3-way'!Y41+4*PI())/3)</f>
        <v>-0.51680095146941774</v>
      </c>
      <c r="AF41" s="11">
        <f>-'OddsRatio_working_3-way'!U41/(3*'OddsRatio_working_3-way'!X41^(1/3))*COS(('OddsRatio_working_3-way'!Y41)/3)</f>
        <v>0.52947944241085676</v>
      </c>
      <c r="AG41" s="11">
        <f>-'OddsRatio_working_3-way'!U41/(3*'OddsRatio_working_3-way'!X41^(1/3))*COS(('OddsRatio_working_3-way'!Y41+2*PI())/3)</f>
        <v>-0.36564606293411239</v>
      </c>
      <c r="AH41" s="11">
        <f>-'OddsRatio_working_3-way'!U41/(3*'OddsRatio_working_3-way'!X41^(1/3))*COS(('OddsRatio_working_3-way'!Y41+4*PI())/3)</f>
        <v>-0.16383337947674451</v>
      </c>
      <c r="AI41" s="11">
        <f>'OddsRatio_working_3-way'!U41/(3*'OddsRatio_working_3-way'!X41^(1/3))*SIN(('OddsRatio_working_3-way'!Y41)/3)</f>
        <v>-0.1165166071199922</v>
      </c>
      <c r="AJ41" s="11">
        <f>'OddsRatio_working_3-way'!U41/(3*'OddsRatio_working_3-way'!X41^(1/3))*SIN(('OddsRatio_working_3-way'!Y41+2*PI())/3)</f>
        <v>-0.40028434434942556</v>
      </c>
      <c r="AK41" s="11">
        <f>'OddsRatio_working_3-way'!U41/(3*'OddsRatio_working_3-way'!X41^(1/3))*SIN(('OddsRatio_working_3-way'!Y41+4*PI())/3)</f>
        <v>0.51680095146941762</v>
      </c>
      <c r="AL41" s="11">
        <f>'OddsRatio_working_3-way'!Z41+'OddsRatio_working_3-way'!AF41</f>
        <v>1.0589588848217137</v>
      </c>
      <c r="AM41" s="11">
        <f>'OddsRatio_working_3-way'!AA41+'OddsRatio_working_3-way'!AG41</f>
        <v>-0.73129212586822478</v>
      </c>
      <c r="AN41" s="11">
        <f>'OddsRatio_working_3-way'!AB41+'OddsRatio_working_3-way'!AH41</f>
        <v>-0.32766675895348907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1.0589588848217137</v>
      </c>
      <c r="AS41" s="11">
        <f>IF(('OddsRatio_working_3-way'!X41=0),IF(Q41&gt;0,-Q41^(1/3),(-Q41)^(1/3)),'OddsRatio_working_3-way'!AM41-'OddsRatio_working_3-way'!R41/3)</f>
        <v>-0.73129212586822478</v>
      </c>
      <c r="AT41" s="11">
        <f>IF(('OddsRatio_working_3-way'!X41=0),IF(Q41&gt;0,-Q41^(1/3),(-Q41)^(1/3)),'OddsRatio_working_3-way'!AN41-'OddsRatio_working_3-way'!R41/3)</f>
        <v>-0.32766675895348907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2.79</v>
      </c>
      <c r="B42" s="4">
        <f>IF('True_Odds_Calculator_3-way'!B43="","",'True_Odds_Calculator_3-way'!B43)</f>
        <v>3.26</v>
      </c>
      <c r="C42" s="4">
        <f>IF('True_Odds_Calculator_3-way'!C43="","",'True_Odds_Calculator_3-way'!C43)</f>
        <v>2.72</v>
      </c>
      <c r="D42" s="9">
        <f t="shared" si="13"/>
        <v>0.3472369195891612</v>
      </c>
      <c r="E42" s="9">
        <f t="shared" si="14"/>
        <v>0.29643002999777385</v>
      </c>
      <c r="F42" s="9">
        <f t="shared" si="15"/>
        <v>0.35633305041306479</v>
      </c>
      <c r="G42" s="9">
        <f t="shared" si="16"/>
        <v>1.0502112286701253</v>
      </c>
      <c r="H42" s="9">
        <f t="shared" si="17"/>
        <v>2.8798780993195243</v>
      </c>
      <c r="I42" s="9">
        <f t="shared" si="18"/>
        <v>3.373477376794483</v>
      </c>
      <c r="J42" s="9">
        <f t="shared" si="19"/>
        <v>2.806363313312616</v>
      </c>
      <c r="K42" s="11">
        <f t="shared" si="20"/>
        <v>0.35842293906810035</v>
      </c>
      <c r="L42" s="11">
        <f t="shared" si="21"/>
        <v>0.30674846625766872</v>
      </c>
      <c r="M42" s="11">
        <f t="shared" si="22"/>
        <v>0.36764705882352938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-0.28125432506929804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0.233230372431313</v>
      </c>
      <c r="Q42" s="11">
        <f>2*'OddsRatio_working_3-way'!K42*'OddsRatio_working_3-way'!L42*'OddsRatio_working_3-way'!M42</f>
        <v>8.0842416787283544E-2</v>
      </c>
      <c r="R42" s="11">
        <f t="shared" si="23"/>
        <v>0</v>
      </c>
      <c r="S42" s="11">
        <f t="shared" si="24"/>
        <v>-0.82925079418368963</v>
      </c>
      <c r="T42" s="11">
        <f t="shared" si="25"/>
        <v>-0.28743528394581963</v>
      </c>
      <c r="U42" s="11">
        <f>'OddsRatio_working_3-way'!S42-'OddsRatio_working_3-way'!R42^2/3</f>
        <v>-0.82925079418368963</v>
      </c>
      <c r="V42" s="11">
        <f>'OddsRatio_working_3-way'!S42*'OddsRatio_working_3-way'!R42/3-2*'OddsRatio_working_3-way'!R42^3/27-'OddsRatio_working_3-way'!T42</f>
        <v>0.28743528394581963</v>
      </c>
      <c r="W42" s="11">
        <f>'OddsRatio_working_3-way'!V42^2+4*'OddsRatio_working_3-way'!U42^3/27</f>
        <v>-1.8609595547178365E-3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0.14532721872702631</v>
      </c>
      <c r="Y42" s="11">
        <f>IF('OddsRatio_working_3-way'!W42&gt;=0,IF('OddsRatio_working_3-way'!V42+SQRT('OddsRatio_working_3-way'!W42)&gt;0,0,PI()),ACOS('OddsRatio_working_3-way'!V42/(2*'OddsRatio_working_3-way'!X42)))</f>
        <v>0.14897006792584699</v>
      </c>
      <c r="Z42" s="11">
        <f>'OddsRatio_working_3-way'!X42^(1/3)*COS('OddsRatio_working_3-way'!Y42/3)</f>
        <v>0.52510561433506264</v>
      </c>
      <c r="AA42" s="11">
        <f>'OddsRatio_working_3-way'!X42^(1/3)*COS(('OddsRatio_working_3-way'!Y42+2*PI())/3)</f>
        <v>-0.28515300387618392</v>
      </c>
      <c r="AB42" s="11">
        <f>'OddsRatio_working_3-way'!X42^(1/3)*COS(('OddsRatio_working_3-way'!Y42+4*PI())/3)</f>
        <v>-0.23995261045887858</v>
      </c>
      <c r="AC42" s="11">
        <f>'OddsRatio_working_3-way'!X42^(1/3)*SIN('OddsRatio_working_3-way'!Y42/3)</f>
        <v>2.6096459306958274E-2</v>
      </c>
      <c r="AD42" s="11">
        <f>'OddsRatio_working_3-way'!X42^(1/3)*SIN(('OddsRatio_working_3-way'!Y42+2*PI())/3)</f>
        <v>0.44170657203051922</v>
      </c>
      <c r="AE42" s="11">
        <f>'OddsRatio_working_3-way'!X42^(1/3)*SIN(('OddsRatio_working_3-way'!Y42+4*PI())/3)</f>
        <v>-0.46780303133747742</v>
      </c>
      <c r="AF42" s="11">
        <f>-'OddsRatio_working_3-way'!U42/(3*'OddsRatio_working_3-way'!X42^(1/3))*COS(('OddsRatio_working_3-way'!Y42)/3)</f>
        <v>0.52510561433506264</v>
      </c>
      <c r="AG42" s="11">
        <f>-'OddsRatio_working_3-way'!U42/(3*'OddsRatio_working_3-way'!X42^(1/3))*COS(('OddsRatio_working_3-way'!Y42+2*PI())/3)</f>
        <v>-0.28515300387618392</v>
      </c>
      <c r="AH42" s="11">
        <f>-'OddsRatio_working_3-way'!U42/(3*'OddsRatio_working_3-way'!X42^(1/3))*COS(('OddsRatio_working_3-way'!Y42+4*PI())/3)</f>
        <v>-0.23995261045887858</v>
      </c>
      <c r="AI42" s="11">
        <f>'OddsRatio_working_3-way'!U42/(3*'OddsRatio_working_3-way'!X42^(1/3))*SIN(('OddsRatio_working_3-way'!Y42)/3)</f>
        <v>-2.6096459306958274E-2</v>
      </c>
      <c r="AJ42" s="11">
        <f>'OddsRatio_working_3-way'!U42/(3*'OddsRatio_working_3-way'!X42^(1/3))*SIN(('OddsRatio_working_3-way'!Y42+2*PI())/3)</f>
        <v>-0.44170657203051922</v>
      </c>
      <c r="AK42" s="11">
        <f>'OddsRatio_working_3-way'!U42/(3*'OddsRatio_working_3-way'!X42^(1/3))*SIN(('OddsRatio_working_3-way'!Y42+4*PI())/3)</f>
        <v>0.46780303133747742</v>
      </c>
      <c r="AL42" s="11">
        <f>'OddsRatio_working_3-way'!Z42+'OddsRatio_working_3-way'!AF42</f>
        <v>1.0502112286701253</v>
      </c>
      <c r="AM42" s="11">
        <f>'OddsRatio_working_3-way'!AA42+'OddsRatio_working_3-way'!AG42</f>
        <v>-0.57030600775236784</v>
      </c>
      <c r="AN42" s="11">
        <f>'OddsRatio_working_3-way'!AB42+'OddsRatio_working_3-way'!AH42</f>
        <v>-0.47990522091775717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1.0502112286701253</v>
      </c>
      <c r="AS42" s="11">
        <f>IF(('OddsRatio_working_3-way'!X42=0),IF(Q42&gt;0,-Q42^(1/3),(-Q42)^(1/3)),'OddsRatio_working_3-way'!AM42-'OddsRatio_working_3-way'!R42/3)</f>
        <v>-0.57030600775236784</v>
      </c>
      <c r="AT42" s="11">
        <f>IF(('OddsRatio_working_3-way'!X42=0),IF(Q42&gt;0,-Q42^(1/3),(-Q42)^(1/3)),'OddsRatio_working_3-way'!AN42-'OddsRatio_working_3-way'!R42/3)</f>
        <v>-0.47990522091775717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1.81</v>
      </c>
      <c r="B43" s="4">
        <f>IF('True_Odds_Calculator_3-way'!B44="","",'True_Odds_Calculator_3-way'!B44)</f>
        <v>3.48</v>
      </c>
      <c r="C43" s="4">
        <f>IF('True_Odds_Calculator_3-way'!C44="","",'True_Odds_Calculator_3-way'!C44)</f>
        <v>5.12</v>
      </c>
      <c r="D43" s="9">
        <f t="shared" si="13"/>
        <v>0.53806861386990978</v>
      </c>
      <c r="E43" s="9">
        <f t="shared" si="14"/>
        <v>0.2755966694006115</v>
      </c>
      <c r="F43" s="9">
        <f t="shared" si="15"/>
        <v>0.18633471672947857</v>
      </c>
      <c r="G43" s="9">
        <f t="shared" si="16"/>
        <v>1.0598753526755234</v>
      </c>
      <c r="H43" s="9">
        <f t="shared" si="17"/>
        <v>1.8584990356671733</v>
      </c>
      <c r="I43" s="9">
        <f t="shared" si="18"/>
        <v>3.6284908746352982</v>
      </c>
      <c r="J43" s="9">
        <f t="shared" si="19"/>
        <v>5.3666864530231564</v>
      </c>
      <c r="K43" s="11">
        <f t="shared" si="20"/>
        <v>0.5524861878453039</v>
      </c>
      <c r="L43" s="11">
        <f t="shared" si="21"/>
        <v>0.28735632183908044</v>
      </c>
      <c r="M43" s="11">
        <f t="shared" si="22"/>
        <v>0.1953125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-0.25662923890264799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0.22976846780339111</v>
      </c>
      <c r="Q43" s="11">
        <f>2*'OddsRatio_working_3-way'!K43*'OddsRatio_working_3-way'!L43*'OddsRatio_working_3-way'!M43</f>
        <v>6.2015780783641332E-2</v>
      </c>
      <c r="R43" s="11">
        <f t="shared" si="23"/>
        <v>0</v>
      </c>
      <c r="S43" s="11">
        <f t="shared" si="24"/>
        <v>-0.89533238217860867</v>
      </c>
      <c r="T43" s="11">
        <f t="shared" si="25"/>
        <v>-0.24165516388086608</v>
      </c>
      <c r="U43" s="11">
        <f>'OddsRatio_working_3-way'!S43-'OddsRatio_working_3-way'!R43^2/3</f>
        <v>-0.89533238217860867</v>
      </c>
      <c r="V43" s="11">
        <f>'OddsRatio_working_3-way'!S43*'OddsRatio_working_3-way'!R43/3-2*'OddsRatio_working_3-way'!R43^3/27-'OddsRatio_working_3-way'!T43</f>
        <v>0.24165516388086608</v>
      </c>
      <c r="W43" s="11">
        <f>'OddsRatio_working_3-way'!V43^2+4*'OddsRatio_working_3-way'!U43^3/27</f>
        <v>-4.7931138951011955E-2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0.16304014626871827</v>
      </c>
      <c r="Y43" s="11">
        <f>IF('OddsRatio_working_3-way'!W43&gt;=0,IF('OddsRatio_working_3-way'!V43+SQRT('OddsRatio_working_3-way'!W43)&gt;0,0,PI()),ACOS('OddsRatio_working_3-way'!V43/(2*'OddsRatio_working_3-way'!X43)))</f>
        <v>0.73610249905353664</v>
      </c>
      <c r="Z43" s="11">
        <f>'OddsRatio_working_3-way'!X43^(1/3)*COS('OddsRatio_working_3-way'!Y43/3)</f>
        <v>0.52993767633776157</v>
      </c>
      <c r="AA43" s="11">
        <f>'OddsRatio_working_3-way'!X43^(1/3)*COS(('OddsRatio_working_3-way'!Y43+2*PI())/3)</f>
        <v>-0.37989333487412003</v>
      </c>
      <c r="AB43" s="11">
        <f>'OddsRatio_working_3-way'!X43^(1/3)*COS(('OddsRatio_working_3-way'!Y43+4*PI())/3)</f>
        <v>-0.15004434146364162</v>
      </c>
      <c r="AC43" s="11">
        <f>'OddsRatio_working_3-way'!X43^(1/3)*SIN('OddsRatio_working_3-way'!Y43/3)</f>
        <v>0.13270337821850436</v>
      </c>
      <c r="AD43" s="11">
        <f>'OddsRatio_working_3-way'!X43^(1/3)*SIN(('OddsRatio_working_3-way'!Y43+2*PI())/3)</f>
        <v>0.39258780102174495</v>
      </c>
      <c r="AE43" s="11">
        <f>'OddsRatio_working_3-way'!X43^(1/3)*SIN(('OddsRatio_working_3-way'!Y43+4*PI())/3)</f>
        <v>-0.52529117924024915</v>
      </c>
      <c r="AF43" s="11">
        <f>-'OddsRatio_working_3-way'!U43/(3*'OddsRatio_working_3-way'!X43^(1/3))*COS(('OddsRatio_working_3-way'!Y43)/3)</f>
        <v>0.52993767633776168</v>
      </c>
      <c r="AG43" s="11">
        <f>-'OddsRatio_working_3-way'!U43/(3*'OddsRatio_working_3-way'!X43^(1/3))*COS(('OddsRatio_working_3-way'!Y43+2*PI())/3)</f>
        <v>-0.37989333487412008</v>
      </c>
      <c r="AH43" s="11">
        <f>-'OddsRatio_working_3-way'!U43/(3*'OddsRatio_working_3-way'!X43^(1/3))*COS(('OddsRatio_working_3-way'!Y43+4*PI())/3)</f>
        <v>-0.15004434146364165</v>
      </c>
      <c r="AI43" s="11">
        <f>'OddsRatio_working_3-way'!U43/(3*'OddsRatio_working_3-way'!X43^(1/3))*SIN(('OddsRatio_working_3-way'!Y43)/3)</f>
        <v>-0.13270337821850439</v>
      </c>
      <c r="AJ43" s="11">
        <f>'OddsRatio_working_3-way'!U43/(3*'OddsRatio_working_3-way'!X43^(1/3))*SIN(('OddsRatio_working_3-way'!Y43+2*PI())/3)</f>
        <v>-0.39258780102174501</v>
      </c>
      <c r="AK43" s="11">
        <f>'OddsRatio_working_3-way'!U43/(3*'OddsRatio_working_3-way'!X43^(1/3))*SIN(('OddsRatio_working_3-way'!Y43+4*PI())/3)</f>
        <v>0.52529117924024926</v>
      </c>
      <c r="AL43" s="11">
        <f>'OddsRatio_working_3-way'!Z43+'OddsRatio_working_3-way'!AF43</f>
        <v>1.0598753526755234</v>
      </c>
      <c r="AM43" s="11">
        <f>'OddsRatio_working_3-way'!AA43+'OddsRatio_working_3-way'!AG43</f>
        <v>-0.75978666974824005</v>
      </c>
      <c r="AN43" s="11">
        <f>'OddsRatio_working_3-way'!AB43+'OddsRatio_working_3-way'!AH43</f>
        <v>-0.3000886829272833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1.0598753526755234</v>
      </c>
      <c r="AS43" s="11">
        <f>IF(('OddsRatio_working_3-way'!X43=0),IF(Q43&gt;0,-Q43^(1/3),(-Q43)^(1/3)),'OddsRatio_working_3-way'!AM43-'OddsRatio_working_3-way'!R43/3)</f>
        <v>-0.75978666974824005</v>
      </c>
      <c r="AT43" s="11">
        <f>IF(('OddsRatio_working_3-way'!X43=0),IF(Q43&gt;0,-Q43^(1/3),(-Q43)^(1/3)),'OddsRatio_working_3-way'!AN43-'OddsRatio_working_3-way'!R43/3)</f>
        <v>-0.3000886829272833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</v>
      </c>
      <c r="B44" s="4">
        <f>IF('True_Odds_Calculator_3-way'!B45="","",'True_Odds_Calculator_3-way'!B45)</f>
        <v>3.2</v>
      </c>
      <c r="C44" s="4">
        <f>IF('True_Odds_Calculator_3-way'!C45="","",'True_Odds_Calculator_3-way'!C45)</f>
        <v>3.12</v>
      </c>
      <c r="D44" s="9">
        <f t="shared" si="13"/>
        <v>0.38818964388168181</v>
      </c>
      <c r="E44" s="9">
        <f t="shared" si="14"/>
        <v>0.30197290652480396</v>
      </c>
      <c r="F44" s="9">
        <f t="shared" si="15"/>
        <v>0.30983744959351406</v>
      </c>
      <c r="G44" s="9">
        <f t="shared" si="16"/>
        <v>1.0507069860675191</v>
      </c>
      <c r="H44" s="9">
        <f t="shared" si="17"/>
        <v>2.5760604791012787</v>
      </c>
      <c r="I44" s="9">
        <f t="shared" si="18"/>
        <v>3.3115553693485422</v>
      </c>
      <c r="J44" s="9">
        <f t="shared" si="19"/>
        <v>3.2274988104631408</v>
      </c>
      <c r="K44" s="11">
        <f t="shared" si="20"/>
        <v>0.4</v>
      </c>
      <c r="L44" s="11">
        <f t="shared" si="21"/>
        <v>0.3125</v>
      </c>
      <c r="M44" s="11">
        <f t="shared" si="22"/>
        <v>0.32051282051282048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-0.28028846153846143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0.23317307692307687</v>
      </c>
      <c r="Q44" s="11">
        <f>2*'OddsRatio_working_3-way'!K44*'OddsRatio_working_3-way'!L44*'OddsRatio_working_3-way'!M44</f>
        <v>8.0128205128205121E-2</v>
      </c>
      <c r="R44" s="11">
        <f t="shared" si="23"/>
        <v>0</v>
      </c>
      <c r="S44" s="11">
        <f t="shared" si="24"/>
        <v>-0.83190394511149246</v>
      </c>
      <c r="T44" s="11">
        <f t="shared" si="25"/>
        <v>-0.2858776443682105</v>
      </c>
      <c r="U44" s="11">
        <f>'OddsRatio_working_3-way'!S44-'OddsRatio_working_3-way'!R44^2/3</f>
        <v>-0.83190394511149246</v>
      </c>
      <c r="V44" s="11">
        <f>'OddsRatio_working_3-way'!S44*'OddsRatio_working_3-way'!R44/3-2*'OddsRatio_working_3-way'!R44^3/27-'OddsRatio_working_3-way'!T44</f>
        <v>0.2858776443682105</v>
      </c>
      <c r="W44" s="11">
        <f>'OddsRatio_working_3-way'!V44^2+4*'OddsRatio_working_3-way'!U44^3/27</f>
        <v>-3.5674415662066417E-3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0.14602522822762826</v>
      </c>
      <c r="Y44" s="11">
        <f>IF('OddsRatio_working_3-way'!W44&gt;=0,IF('OddsRatio_working_3-way'!V44+SQRT('OddsRatio_working_3-way'!W44)&gt;0,0,PI()),ACOS('OddsRatio_working_3-way'!V44/(2*'OddsRatio_working_3-way'!X44)))</f>
        <v>0.20596598557003887</v>
      </c>
      <c r="Z44" s="11">
        <f>'OddsRatio_working_3-way'!X44^(1/3)*COS('OddsRatio_working_3-way'!Y44/3)</f>
        <v>0.52535349303375956</v>
      </c>
      <c r="AA44" s="11">
        <f>'OddsRatio_working_3-way'!X44^(1/3)*COS(('OddsRatio_working_3-way'!Y44+2*PI())/3)</f>
        <v>-0.29396199536987427</v>
      </c>
      <c r="AB44" s="11">
        <f>'OddsRatio_working_3-way'!X44^(1/3)*COS(('OddsRatio_working_3-way'!Y44+4*PI())/3)</f>
        <v>-0.23139149766388512</v>
      </c>
      <c r="AC44" s="11">
        <f>'OddsRatio_working_3-way'!X44^(1/3)*SIN('OddsRatio_working_3-way'!Y44/3)</f>
        <v>3.6125093693881713E-2</v>
      </c>
      <c r="AD44" s="11">
        <f>'OddsRatio_working_3-way'!X44^(1/3)*SIN(('OddsRatio_working_3-way'!Y44+2*PI())/3)</f>
        <v>0.43690692408718607</v>
      </c>
      <c r="AE44" s="11">
        <f>'OddsRatio_working_3-way'!X44^(1/3)*SIN(('OddsRatio_working_3-way'!Y44+4*PI())/3)</f>
        <v>-0.47303201778106774</v>
      </c>
      <c r="AF44" s="11">
        <f>-'OddsRatio_working_3-way'!U44/(3*'OddsRatio_working_3-way'!X44^(1/3))*COS(('OddsRatio_working_3-way'!Y44)/3)</f>
        <v>0.52535349303375967</v>
      </c>
      <c r="AG44" s="11">
        <f>-'OddsRatio_working_3-way'!U44/(3*'OddsRatio_working_3-way'!X44^(1/3))*COS(('OddsRatio_working_3-way'!Y44+2*PI())/3)</f>
        <v>-0.29396199536987433</v>
      </c>
      <c r="AH44" s="11">
        <f>-'OddsRatio_working_3-way'!U44/(3*'OddsRatio_working_3-way'!X44^(1/3))*COS(('OddsRatio_working_3-way'!Y44+4*PI())/3)</f>
        <v>-0.23139149766388514</v>
      </c>
      <c r="AI44" s="11">
        <f>'OddsRatio_working_3-way'!U44/(3*'OddsRatio_working_3-way'!X44^(1/3))*SIN(('OddsRatio_working_3-way'!Y44)/3)</f>
        <v>-3.612509369388172E-2</v>
      </c>
      <c r="AJ44" s="11">
        <f>'OddsRatio_working_3-way'!U44/(3*'OddsRatio_working_3-way'!X44^(1/3))*SIN(('OddsRatio_working_3-way'!Y44+2*PI())/3)</f>
        <v>-0.43690692408718612</v>
      </c>
      <c r="AK44" s="11">
        <f>'OddsRatio_working_3-way'!U44/(3*'OddsRatio_working_3-way'!X44^(1/3))*SIN(('OddsRatio_working_3-way'!Y44+4*PI())/3)</f>
        <v>0.47303201778106785</v>
      </c>
      <c r="AL44" s="11">
        <f>'OddsRatio_working_3-way'!Z44+'OddsRatio_working_3-way'!AF44</f>
        <v>1.0507069860675191</v>
      </c>
      <c r="AM44" s="11">
        <f>'OddsRatio_working_3-way'!AA44+'OddsRatio_working_3-way'!AG44</f>
        <v>-0.58792399073974866</v>
      </c>
      <c r="AN44" s="11">
        <f>'OddsRatio_working_3-way'!AB44+'OddsRatio_working_3-way'!AH44</f>
        <v>-0.46278299532777023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1.0507069860675191</v>
      </c>
      <c r="AS44" s="11">
        <f>IF(('OddsRatio_working_3-way'!X44=0),IF(Q44&gt;0,-Q44^(1/3),(-Q44)^(1/3)),'OddsRatio_working_3-way'!AM44-'OddsRatio_working_3-way'!R44/3)</f>
        <v>-0.58792399073974866</v>
      </c>
      <c r="AT44" s="11">
        <f>IF(('OddsRatio_working_3-way'!X44=0),IF(Q44&gt;0,-Q44^(1/3),(-Q44)^(1/3)),'OddsRatio_working_3-way'!AN44-'OddsRatio_working_3-way'!R44/3)</f>
        <v>-0.46278299532777023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3.53</v>
      </c>
      <c r="B45" s="4">
        <f>IF('True_Odds_Calculator_3-way'!B46="","",'True_Odds_Calculator_3-way'!B46)</f>
        <v>3.33</v>
      </c>
      <c r="C45" s="4">
        <f>IF('True_Odds_Calculator_3-way'!C46="","",'True_Odds_Calculator_3-way'!C46)</f>
        <v>2.2200000000000002</v>
      </c>
      <c r="D45" s="9">
        <f t="shared" si="13"/>
        <v>0.27286318613416649</v>
      </c>
      <c r="E45" s="9">
        <f t="shared" si="14"/>
        <v>0.28950422819674915</v>
      </c>
      <c r="F45" s="9">
        <f t="shared" si="15"/>
        <v>0.43763258566908447</v>
      </c>
      <c r="G45" s="9">
        <f t="shared" si="16"/>
        <v>1.0532965599163717</v>
      </c>
      <c r="H45" s="9">
        <f t="shared" si="17"/>
        <v>3.6648402965884199</v>
      </c>
      <c r="I45" s="9">
        <f t="shared" si="18"/>
        <v>3.4541809846051463</v>
      </c>
      <c r="J45" s="9">
        <f t="shared" si="19"/>
        <v>2.2850218030979739</v>
      </c>
      <c r="K45" s="11">
        <f t="shared" si="20"/>
        <v>0.28328611898016998</v>
      </c>
      <c r="L45" s="11">
        <f t="shared" si="21"/>
        <v>0.3003003003003003</v>
      </c>
      <c r="M45" s="11">
        <f t="shared" si="22"/>
        <v>0.4504504504504504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-0.27559057411289267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0.23298698744682975</v>
      </c>
      <c r="Q45" s="11">
        <f>2*'OddsRatio_working_3-way'!K45*'OddsRatio_working_3-way'!L45*'OddsRatio_working_3-way'!M45</f>
        <v>7.6640456396983456E-2</v>
      </c>
      <c r="R45" s="11">
        <f t="shared" si="23"/>
        <v>0</v>
      </c>
      <c r="S45" s="11">
        <f t="shared" si="24"/>
        <v>-0.84540985553224757</v>
      </c>
      <c r="T45" s="11">
        <f t="shared" si="25"/>
        <v>-0.27809534721455503</v>
      </c>
      <c r="U45" s="11">
        <f>'OddsRatio_working_3-way'!S45-'OddsRatio_working_3-way'!R45^2/3</f>
        <v>-0.84540985553224757</v>
      </c>
      <c r="V45" s="11">
        <f>'OddsRatio_working_3-way'!S45*'OddsRatio_working_3-way'!R45/3-2*'OddsRatio_working_3-way'!R45^3/27-'OddsRatio_working_3-way'!T45</f>
        <v>0.27809534721455503</v>
      </c>
      <c r="W45" s="11">
        <f>'OddsRatio_working_3-way'!V45^2+4*'OddsRatio_working_3-way'!U45^3/27</f>
        <v>-1.217845818225835E-2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0.14959568871180937</v>
      </c>
      <c r="Y45" s="11">
        <f>IF('OddsRatio_working_3-way'!W45&gt;=0,IF('OddsRatio_working_3-way'!V45+SQRT('OddsRatio_working_3-way'!W45)&gt;0,0,PI()),ACOS('OddsRatio_working_3-way'!V45/(2*'OddsRatio_working_3-way'!X45)))</f>
        <v>0.37776900455795359</v>
      </c>
      <c r="Z45" s="11">
        <f>'OddsRatio_working_3-way'!X45^(1/3)*COS('OddsRatio_working_3-way'!Y45/3)</f>
        <v>0.52664827995818586</v>
      </c>
      <c r="AA45" s="11">
        <f>'OddsRatio_working_3-way'!X45^(1/3)*COS(('OddsRatio_working_3-way'!Y45+2*PI())/3)</f>
        <v>-0.32106195943804988</v>
      </c>
      <c r="AB45" s="11">
        <f>'OddsRatio_working_3-way'!X45^(1/3)*COS(('OddsRatio_working_3-way'!Y45+4*PI())/3)</f>
        <v>-0.20558632052013612</v>
      </c>
      <c r="AC45" s="11">
        <f>'OddsRatio_working_3-way'!X45^(1/3)*SIN('OddsRatio_working_3-way'!Y45/3)</f>
        <v>6.6669891214101495E-2</v>
      </c>
      <c r="AD45" s="11">
        <f>'OddsRatio_working_3-way'!X45^(1/3)*SIN(('OddsRatio_working_3-way'!Y45+2*PI())/3)</f>
        <v>0.42275584369611718</v>
      </c>
      <c r="AE45" s="11">
        <f>'OddsRatio_working_3-way'!X45^(1/3)*SIN(('OddsRatio_working_3-way'!Y45+4*PI())/3)</f>
        <v>-0.48942573491021873</v>
      </c>
      <c r="AF45" s="11">
        <f>-'OddsRatio_working_3-way'!U45/(3*'OddsRatio_working_3-way'!X45^(1/3))*COS(('OddsRatio_working_3-way'!Y45)/3)</f>
        <v>0.52664827995818586</v>
      </c>
      <c r="AG45" s="11">
        <f>-'OddsRatio_working_3-way'!U45/(3*'OddsRatio_working_3-way'!X45^(1/3))*COS(('OddsRatio_working_3-way'!Y45+2*PI())/3)</f>
        <v>-0.32106195943804988</v>
      </c>
      <c r="AH45" s="11">
        <f>-'OddsRatio_working_3-way'!U45/(3*'OddsRatio_working_3-way'!X45^(1/3))*COS(('OddsRatio_working_3-way'!Y45+4*PI())/3)</f>
        <v>-0.20558632052013612</v>
      </c>
      <c r="AI45" s="11">
        <f>'OddsRatio_working_3-way'!U45/(3*'OddsRatio_working_3-way'!X45^(1/3))*SIN(('OddsRatio_working_3-way'!Y45)/3)</f>
        <v>-6.6669891214101495E-2</v>
      </c>
      <c r="AJ45" s="11">
        <f>'OddsRatio_working_3-way'!U45/(3*'OddsRatio_working_3-way'!X45^(1/3))*SIN(('OddsRatio_working_3-way'!Y45+2*PI())/3)</f>
        <v>-0.42275584369611718</v>
      </c>
      <c r="AK45" s="11">
        <f>'OddsRatio_working_3-way'!U45/(3*'OddsRatio_working_3-way'!X45^(1/3))*SIN(('OddsRatio_working_3-way'!Y45+4*PI())/3)</f>
        <v>0.48942573491021873</v>
      </c>
      <c r="AL45" s="11">
        <f>'OddsRatio_working_3-way'!Z45+'OddsRatio_working_3-way'!AF45</f>
        <v>1.0532965599163717</v>
      </c>
      <c r="AM45" s="11">
        <f>'OddsRatio_working_3-way'!AA45+'OddsRatio_working_3-way'!AG45</f>
        <v>-0.64212391887609976</v>
      </c>
      <c r="AN45" s="11">
        <f>'OddsRatio_working_3-way'!AB45+'OddsRatio_working_3-way'!AH45</f>
        <v>-0.41117264104027224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1.0532965599163717</v>
      </c>
      <c r="AS45" s="11">
        <f>IF(('OddsRatio_working_3-way'!X45=0),IF(Q45&gt;0,-Q45^(1/3),(-Q45)^(1/3)),'OddsRatio_working_3-way'!AM45-'OddsRatio_working_3-way'!R45/3)</f>
        <v>-0.64212391887609976</v>
      </c>
      <c r="AT45" s="11">
        <f>IF(('OddsRatio_working_3-way'!X45=0),IF(Q45&gt;0,-Q45^(1/3),(-Q45)^(1/3)),'OddsRatio_working_3-way'!AN45-'OddsRatio_working_3-way'!R45/3)</f>
        <v>-0.41117264104027224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2.2000000000000002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3.53</v>
      </c>
      <c r="D46" s="9">
        <f t="shared" si="13"/>
        <v>0.44180944543479156</v>
      </c>
      <c r="E46" s="9">
        <f t="shared" si="14"/>
        <v>0.28524310516250623</v>
      </c>
      <c r="F46" s="9">
        <f t="shared" si="15"/>
        <v>0.27294744940270227</v>
      </c>
      <c r="G46" s="9">
        <f t="shared" si="16"/>
        <v>1.0528493681551714</v>
      </c>
      <c r="H46" s="9">
        <f t="shared" si="17"/>
        <v>2.263419241786206</v>
      </c>
      <c r="I46" s="9">
        <f t="shared" si="18"/>
        <v>3.5057814962093077</v>
      </c>
      <c r="J46" s="9">
        <f t="shared" si="19"/>
        <v>3.6637089014325834</v>
      </c>
      <c r="K46" s="11">
        <f t="shared" si="20"/>
        <v>0.45454545454545453</v>
      </c>
      <c r="L46" s="11">
        <f t="shared" si="21"/>
        <v>0.29585798816568049</v>
      </c>
      <c r="M46" s="11">
        <f t="shared" si="22"/>
        <v>0.28328611898016998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-0.27527364768593809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0.23277006279839141</v>
      </c>
      <c r="Q46" s="11">
        <f>2*'OddsRatio_working_3-way'!K46*'OddsRatio_working_3-way'!L46*'OddsRatio_working_3-way'!M46</f>
        <v>7.6193146578851539E-2</v>
      </c>
      <c r="R46" s="11">
        <f t="shared" si="23"/>
        <v>0</v>
      </c>
      <c r="S46" s="11">
        <f t="shared" si="24"/>
        <v>-0.84559515505807015</v>
      </c>
      <c r="T46" s="11">
        <f t="shared" si="25"/>
        <v>-0.27679055812048131</v>
      </c>
      <c r="U46" s="11">
        <f>'OddsRatio_working_3-way'!S46-'OddsRatio_working_3-way'!R46^2/3</f>
        <v>-0.84559515505807015</v>
      </c>
      <c r="V46" s="11">
        <f>'OddsRatio_working_3-way'!S46*'OddsRatio_working_3-way'!R46/3-2*'OddsRatio_working_3-way'!R46^3/27-'OddsRatio_working_3-way'!T46</f>
        <v>0.27679055812048131</v>
      </c>
      <c r="W46" s="11">
        <f>'OddsRatio_working_3-way'!V46^2+4*'OddsRatio_working_3-way'!U46^3/27</f>
        <v>-1.296134099505869E-2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0.1496448746697546</v>
      </c>
      <c r="Y46" s="11">
        <f>IF('OddsRatio_working_3-way'!W46&gt;=0,IF('OddsRatio_working_3-way'!V46+SQRT('OddsRatio_working_3-way'!W46)&gt;0,0,PI()),ACOS('OddsRatio_working_3-way'!V46/(2*'OddsRatio_working_3-way'!X46)))</f>
        <v>0.39022178166464161</v>
      </c>
      <c r="Z46" s="11">
        <f>'OddsRatio_working_3-way'!X46^(1/3)*COS('OddsRatio_working_3-way'!Y46/3)</f>
        <v>0.52642468407758558</v>
      </c>
      <c r="AA46" s="11">
        <f>'OddsRatio_working_3-way'!X46^(1/3)*COS(('OddsRatio_working_3-way'!Y46+2*PI())/3)</f>
        <v>-0.32284939226663489</v>
      </c>
      <c r="AB46" s="11">
        <f>'OddsRatio_working_3-way'!X46^(1/3)*COS(('OddsRatio_working_3-way'!Y46+4*PI())/3)</f>
        <v>-0.20357529181095105</v>
      </c>
      <c r="AC46" s="11">
        <f>'OddsRatio_working_3-way'!X46^(1/3)*SIN('OddsRatio_working_3-way'!Y46/3)</f>
        <v>6.8862934005439733E-2</v>
      </c>
      <c r="AD46" s="11">
        <f>'OddsRatio_working_3-way'!X46^(1/3)*SIN(('OddsRatio_working_3-way'!Y46+2*PI())/3)</f>
        <v>0.42146568258766676</v>
      </c>
      <c r="AE46" s="11">
        <f>'OddsRatio_working_3-way'!X46^(1/3)*SIN(('OddsRatio_working_3-way'!Y46+4*PI())/3)</f>
        <v>-0.49032861659310639</v>
      </c>
      <c r="AF46" s="11">
        <f>-'OddsRatio_working_3-way'!U46/(3*'OddsRatio_working_3-way'!X46^(1/3))*COS(('OddsRatio_working_3-way'!Y46)/3)</f>
        <v>0.52642468407758569</v>
      </c>
      <c r="AG46" s="11">
        <f>-'OddsRatio_working_3-way'!U46/(3*'OddsRatio_working_3-way'!X46^(1/3))*COS(('OddsRatio_working_3-way'!Y46+2*PI())/3)</f>
        <v>-0.32284939226663495</v>
      </c>
      <c r="AH46" s="11">
        <f>-'OddsRatio_working_3-way'!U46/(3*'OddsRatio_working_3-way'!X46^(1/3))*COS(('OddsRatio_working_3-way'!Y46+4*PI())/3)</f>
        <v>-0.20357529181095108</v>
      </c>
      <c r="AI46" s="11">
        <f>'OddsRatio_working_3-way'!U46/(3*'OddsRatio_working_3-way'!X46^(1/3))*SIN(('OddsRatio_working_3-way'!Y46)/3)</f>
        <v>-6.8862934005439747E-2</v>
      </c>
      <c r="AJ46" s="11">
        <f>'OddsRatio_working_3-way'!U46/(3*'OddsRatio_working_3-way'!X46^(1/3))*SIN(('OddsRatio_working_3-way'!Y46+2*PI())/3)</f>
        <v>-0.42146568258766681</v>
      </c>
      <c r="AK46" s="11">
        <f>'OddsRatio_working_3-way'!U46/(3*'OddsRatio_working_3-way'!X46^(1/3))*SIN(('OddsRatio_working_3-way'!Y46+4*PI())/3)</f>
        <v>0.4903286165931065</v>
      </c>
      <c r="AL46" s="11">
        <f>'OddsRatio_working_3-way'!Z46+'OddsRatio_working_3-way'!AF46</f>
        <v>1.0528493681551714</v>
      </c>
      <c r="AM46" s="11">
        <f>'OddsRatio_working_3-way'!AA46+'OddsRatio_working_3-way'!AG46</f>
        <v>-0.64569878453326979</v>
      </c>
      <c r="AN46" s="11">
        <f>'OddsRatio_working_3-way'!AB46+'OddsRatio_working_3-way'!AH46</f>
        <v>-0.40715058362190215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1.0528493681551714</v>
      </c>
      <c r="AS46" s="11">
        <f>IF(('OddsRatio_working_3-way'!X46=0),IF(Q46&gt;0,-Q46^(1/3),(-Q46)^(1/3)),'OddsRatio_working_3-way'!AM46-'OddsRatio_working_3-way'!R46/3)</f>
        <v>-0.64569878453326979</v>
      </c>
      <c r="AT46" s="11">
        <f>IF(('OddsRatio_working_3-way'!X46=0),IF(Q46&gt;0,-Q46^(1/3),(-Q46)^(1/3)),'OddsRatio_working_3-way'!AN46-'OddsRatio_working_3-way'!R46/3)</f>
        <v>-0.40715058362190215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5.66</v>
      </c>
      <c r="D47" s="9">
        <f t="shared" si="13"/>
        <v>0.58716324785942864</v>
      </c>
      <c r="E47" s="9">
        <f t="shared" si="14"/>
        <v>0.24517359202153996</v>
      </c>
      <c r="F47" s="9">
        <f t="shared" si="15"/>
        <v>0.16766316011903146</v>
      </c>
      <c r="G47" s="9">
        <f t="shared" si="16"/>
        <v>1.0653088945815106</v>
      </c>
      <c r="H47" s="9">
        <f t="shared" si="17"/>
        <v>1.7031038704237966</v>
      </c>
      <c r="I47" s="9">
        <f t="shared" si="18"/>
        <v>4.0787427053405656</v>
      </c>
      <c r="J47" s="9">
        <f t="shared" si="19"/>
        <v>5.9643394487498389</v>
      </c>
      <c r="K47" s="11">
        <f t="shared" si="20"/>
        <v>0.60240963855421692</v>
      </c>
      <c r="L47" s="11">
        <f t="shared" si="21"/>
        <v>0.25706940874035988</v>
      </c>
      <c r="M47" s="11">
        <f t="shared" si="22"/>
        <v>0.17667844522968199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-0.24319440232429534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0.22463066177342106</v>
      </c>
      <c r="Q47" s="11">
        <f>2*'OddsRatio_working_3-way'!K47*'OddsRatio_working_3-way'!L47*'OddsRatio_working_3-way'!M47</f>
        <v>5.4721233075133026E-2</v>
      </c>
      <c r="R47" s="11">
        <f t="shared" si="23"/>
        <v>0</v>
      </c>
      <c r="S47" s="11">
        <f t="shared" si="24"/>
        <v>-0.9236670730351767</v>
      </c>
      <c r="T47" s="11">
        <f t="shared" si="25"/>
        <v>-0.22501024921685184</v>
      </c>
      <c r="U47" s="11">
        <f>'OddsRatio_working_3-way'!S47-'OddsRatio_working_3-way'!R47^2/3</f>
        <v>-0.9236670730351767</v>
      </c>
      <c r="V47" s="11">
        <f>'OddsRatio_working_3-way'!S47*'OddsRatio_working_3-way'!R47/3-2*'OddsRatio_working_3-way'!R47^3/27-'OddsRatio_working_3-way'!T47</f>
        <v>0.22501024921685184</v>
      </c>
      <c r="W47" s="11">
        <f>'OddsRatio_working_3-way'!V47^2+4*'OddsRatio_working_3-way'!U47^3/27</f>
        <v>-6.6116550125982082E-2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0.17084068776100431</v>
      </c>
      <c r="Y47" s="11">
        <f>IF('OddsRatio_working_3-way'!W47&gt;=0,IF('OddsRatio_working_3-way'!V47+SQRT('OddsRatio_working_3-way'!W47)&gt;0,0,PI()),ACOS('OddsRatio_working_3-way'!V47/(2*'OddsRatio_working_3-way'!X47)))</f>
        <v>0.85192164655960656</v>
      </c>
      <c r="Z47" s="11">
        <f>'OddsRatio_working_3-way'!X47^(1/3)*COS('OddsRatio_working_3-way'!Y47/3)</f>
        <v>0.53265444729075528</v>
      </c>
      <c r="AA47" s="11">
        <f>'OddsRatio_working_3-way'!X47^(1/3)*COS(('OddsRatio_working_3-way'!Y47+2*PI())/3)</f>
        <v>-0.40096079336270046</v>
      </c>
      <c r="AB47" s="11">
        <f>'OddsRatio_working_3-way'!X47^(1/3)*COS(('OddsRatio_working_3-way'!Y47+4*PI())/3)</f>
        <v>-0.13169365392805493</v>
      </c>
      <c r="AC47" s="11">
        <f>'OddsRatio_working_3-way'!X47^(1/3)*SIN('OddsRatio_working_3-way'!Y47/3)</f>
        <v>0.15546145543651313</v>
      </c>
      <c r="AD47" s="11">
        <f>'OddsRatio_working_3-way'!X47^(1/3)*SIN(('OddsRatio_working_3-way'!Y47+2*PI())/3)</f>
        <v>0.38356155507429673</v>
      </c>
      <c r="AE47" s="11">
        <f>'OddsRatio_working_3-way'!X47^(1/3)*SIN(('OddsRatio_working_3-way'!Y47+4*PI())/3)</f>
        <v>-0.53902301051080981</v>
      </c>
      <c r="AF47" s="11">
        <f>-'OddsRatio_working_3-way'!U47/(3*'OddsRatio_working_3-way'!X47^(1/3))*COS(('OddsRatio_working_3-way'!Y47)/3)</f>
        <v>0.53265444729075517</v>
      </c>
      <c r="AG47" s="11">
        <f>-'OddsRatio_working_3-way'!U47/(3*'OddsRatio_working_3-way'!X47^(1/3))*COS(('OddsRatio_working_3-way'!Y47+2*PI())/3)</f>
        <v>-0.40096079336270035</v>
      </c>
      <c r="AH47" s="11">
        <f>-'OddsRatio_working_3-way'!U47/(3*'OddsRatio_working_3-way'!X47^(1/3))*COS(('OddsRatio_working_3-way'!Y47+4*PI())/3)</f>
        <v>-0.1316936539280549</v>
      </c>
      <c r="AI47" s="11">
        <f>'OddsRatio_working_3-way'!U47/(3*'OddsRatio_working_3-way'!X47^(1/3))*SIN(('OddsRatio_working_3-way'!Y47)/3)</f>
        <v>-0.1554614554365131</v>
      </c>
      <c r="AJ47" s="11">
        <f>'OddsRatio_working_3-way'!U47/(3*'OddsRatio_working_3-way'!X47^(1/3))*SIN(('OddsRatio_working_3-way'!Y47+2*PI())/3)</f>
        <v>-0.38356155507429668</v>
      </c>
      <c r="AK47" s="11">
        <f>'OddsRatio_working_3-way'!U47/(3*'OddsRatio_working_3-way'!X47^(1/3))*SIN(('OddsRatio_working_3-way'!Y47+4*PI())/3)</f>
        <v>0.5390230105108097</v>
      </c>
      <c r="AL47" s="11">
        <f>'OddsRatio_working_3-way'!Z47+'OddsRatio_working_3-way'!AF47</f>
        <v>1.0653088945815106</v>
      </c>
      <c r="AM47" s="11">
        <f>'OddsRatio_working_3-way'!AA47+'OddsRatio_working_3-way'!AG47</f>
        <v>-0.80192158672540081</v>
      </c>
      <c r="AN47" s="11">
        <f>'OddsRatio_working_3-way'!AB47+'OddsRatio_working_3-way'!AH47</f>
        <v>-0.26338730785610986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1.0653088945815106</v>
      </c>
      <c r="AS47" s="11">
        <f>IF(('OddsRatio_working_3-way'!X47=0),IF(Q47&gt;0,-Q47^(1/3),(-Q47)^(1/3)),'OddsRatio_working_3-way'!AM47-'OddsRatio_working_3-way'!R47/3)</f>
        <v>-0.80192158672540081</v>
      </c>
      <c r="AT47" s="11">
        <f>IF(('OddsRatio_working_3-way'!X47=0),IF(Q47&gt;0,-Q47^(1/3),(-Q47)^(1/3)),'OddsRatio_working_3-way'!AN47-'OddsRatio_working_3-way'!R47/3)</f>
        <v>-0.26338730785610986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2.5099999999999998</v>
      </c>
      <c r="D48" s="9">
        <f t="shared" si="13"/>
        <v>0.31103218608759159</v>
      </c>
      <c r="E48" s="9">
        <f t="shared" si="14"/>
        <v>0.30215274695104916</v>
      </c>
      <c r="F48" s="9">
        <f t="shared" si="15"/>
        <v>0.38681506696135926</v>
      </c>
      <c r="G48" s="9">
        <f t="shared" si="16"/>
        <v>1.0498110642423559</v>
      </c>
      <c r="H48" s="9">
        <f t="shared" si="17"/>
        <v>3.2151013455513704</v>
      </c>
      <c r="I48" s="9">
        <f t="shared" si="18"/>
        <v>3.3095843413331831</v>
      </c>
      <c r="J48" s="9">
        <f t="shared" si="19"/>
        <v>2.585214707005957</v>
      </c>
      <c r="K48" s="11">
        <f t="shared" si="20"/>
        <v>0.32154340836012862</v>
      </c>
      <c r="L48" s="11">
        <f t="shared" si="21"/>
        <v>0.3125</v>
      </c>
      <c r="M48" s="11">
        <f t="shared" si="22"/>
        <v>0.39840637450199207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-0.28060667298651054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0.23299086611752348</v>
      </c>
      <c r="Q48" s="11">
        <f>2*'OddsRatio_working_3-way'!K48*'OddsRatio_working_3-way'!L48*'OddsRatio_working_3-way'!M48</f>
        <v>8.0065589731107722E-2</v>
      </c>
      <c r="R48" s="11">
        <f t="shared" si="23"/>
        <v>0</v>
      </c>
      <c r="S48" s="11">
        <f t="shared" si="24"/>
        <v>-0.83031120977199258</v>
      </c>
      <c r="T48" s="11">
        <f t="shared" si="25"/>
        <v>-0.28533031263642356</v>
      </c>
      <c r="U48" s="11">
        <f>'OddsRatio_working_3-way'!S48-'OddsRatio_working_3-way'!R48^2/3</f>
        <v>-0.83031120977199258</v>
      </c>
      <c r="V48" s="11">
        <f>'OddsRatio_working_3-way'!S48*'OddsRatio_working_3-way'!R48/3-2*'OddsRatio_working_3-way'!R48^3/27-'OddsRatio_working_3-way'!T48</f>
        <v>0.28533031263642356</v>
      </c>
      <c r="W48" s="11">
        <f>'OddsRatio_working_3-way'!V48^2+4*'OddsRatio_working_3-way'!U48^3/27</f>
        <v>-3.391119124313155E-3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0.14560606652326713</v>
      </c>
      <c r="Y48" s="11">
        <f>IF('OddsRatio_working_3-way'!W48&gt;=0,IF('OddsRatio_working_3-way'!V48+SQRT('OddsRatio_working_3-way'!W48)&gt;0,0,PI()),ACOS('OddsRatio_working_3-way'!V48/(2*'OddsRatio_working_3-way'!X48)))</f>
        <v>0.20132599160440701</v>
      </c>
      <c r="Z48" s="11">
        <f>'OddsRatio_working_3-way'!X48^(1/3)*COS('OddsRatio_working_3-way'!Y48/3)</f>
        <v>0.52490553212117796</v>
      </c>
      <c r="AA48" s="11">
        <f>'OddsRatio_working_3-way'!X48^(1/3)*COS(('OddsRatio_working_3-way'!Y48+2*PI())/3)</f>
        <v>-0.29300500336713414</v>
      </c>
      <c r="AB48" s="11">
        <f>'OddsRatio_working_3-way'!X48^(1/3)*COS(('OddsRatio_working_3-way'!Y48+4*PI())/3)</f>
        <v>-0.23190052875404388</v>
      </c>
      <c r="AC48" s="11">
        <f>'OddsRatio_working_3-way'!X48^(1/3)*SIN('OddsRatio_working_3-way'!Y48/3)</f>
        <v>3.5278684866558489E-2</v>
      </c>
      <c r="AD48" s="11">
        <f>'OddsRatio_working_3-way'!X48^(1/3)*SIN(('OddsRatio_working_3-way'!Y48+2*PI())/3)</f>
        <v>0.43694218297064957</v>
      </c>
      <c r="AE48" s="11">
        <f>'OddsRatio_working_3-way'!X48^(1/3)*SIN(('OddsRatio_working_3-way'!Y48+4*PI())/3)</f>
        <v>-0.4722208678372079</v>
      </c>
      <c r="AF48" s="11">
        <f>-'OddsRatio_working_3-way'!U48/(3*'OddsRatio_working_3-way'!X48^(1/3))*COS(('OddsRatio_working_3-way'!Y48)/3)</f>
        <v>0.52490553212117785</v>
      </c>
      <c r="AG48" s="11">
        <f>-'OddsRatio_working_3-way'!U48/(3*'OddsRatio_working_3-way'!X48^(1/3))*COS(('OddsRatio_working_3-way'!Y48+2*PI())/3)</f>
        <v>-0.29300500336713409</v>
      </c>
      <c r="AH48" s="11">
        <f>-'OddsRatio_working_3-way'!U48/(3*'OddsRatio_working_3-way'!X48^(1/3))*COS(('OddsRatio_working_3-way'!Y48+4*PI())/3)</f>
        <v>-0.23190052875404382</v>
      </c>
      <c r="AI48" s="11">
        <f>'OddsRatio_working_3-way'!U48/(3*'OddsRatio_working_3-way'!X48^(1/3))*SIN(('OddsRatio_working_3-way'!Y48)/3)</f>
        <v>-3.5278684866558482E-2</v>
      </c>
      <c r="AJ48" s="11">
        <f>'OddsRatio_working_3-way'!U48/(3*'OddsRatio_working_3-way'!X48^(1/3))*SIN(('OddsRatio_working_3-way'!Y48+2*PI())/3)</f>
        <v>-0.43694218297064946</v>
      </c>
      <c r="AK48" s="11">
        <f>'OddsRatio_working_3-way'!U48/(3*'OddsRatio_working_3-way'!X48^(1/3))*SIN(('OddsRatio_working_3-way'!Y48+4*PI())/3)</f>
        <v>0.47222086783720779</v>
      </c>
      <c r="AL48" s="11">
        <f>'OddsRatio_working_3-way'!Z48+'OddsRatio_working_3-way'!AF48</f>
        <v>1.0498110642423559</v>
      </c>
      <c r="AM48" s="11">
        <f>'OddsRatio_working_3-way'!AA48+'OddsRatio_working_3-way'!AG48</f>
        <v>-0.58601000673426817</v>
      </c>
      <c r="AN48" s="11">
        <f>'OddsRatio_working_3-way'!AB48+'OddsRatio_working_3-way'!AH48</f>
        <v>-0.4638010575080877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1.0498110642423559</v>
      </c>
      <c r="AS48" s="11">
        <f>IF(('OddsRatio_working_3-way'!X48=0),IF(Q48&gt;0,-Q48^(1/3),(-Q48)^(1/3)),'OddsRatio_working_3-way'!AM48-'OddsRatio_working_3-way'!R48/3)</f>
        <v>-0.58601000673426817</v>
      </c>
      <c r="AT48" s="11">
        <f>IF(('OddsRatio_working_3-way'!X48=0),IF(Q48&gt;0,-Q48^(1/3),(-Q48)^(1/3)),'OddsRatio_working_3-way'!AN48-'OddsRatio_working_3-way'!R48/3)</f>
        <v>-0.4638010575080877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2.0499999999999998</v>
      </c>
      <c r="B49" s="4">
        <f>IF('True_Odds_Calculator_3-way'!B50="","",'True_Odds_Calculator_3-way'!B50)</f>
        <v>3.67</v>
      </c>
      <c r="C49" s="4">
        <f>IF('True_Odds_Calculator_3-way'!C50="","",'True_Odds_Calculator_3-way'!C50)</f>
        <v>3.59</v>
      </c>
      <c r="D49" s="9">
        <f t="shared" si="13"/>
        <v>0.47273779143695649</v>
      </c>
      <c r="E49" s="9">
        <f t="shared" si="14"/>
        <v>0.26067842803157715</v>
      </c>
      <c r="F49" s="9">
        <f t="shared" si="15"/>
        <v>0.26658378053146653</v>
      </c>
      <c r="G49" s="9">
        <f t="shared" si="16"/>
        <v>1.0622262350115546</v>
      </c>
      <c r="H49" s="9">
        <f t="shared" si="17"/>
        <v>2.1153375467621323</v>
      </c>
      <c r="I49" s="9">
        <f t="shared" si="18"/>
        <v>3.8361440474808508</v>
      </c>
      <c r="J49" s="9">
        <f t="shared" si="19"/>
        <v>3.7511659486799265</v>
      </c>
      <c r="K49" s="11">
        <f t="shared" si="20"/>
        <v>0.48780487804878053</v>
      </c>
      <c r="L49" s="11">
        <f t="shared" si="21"/>
        <v>0.27247956403269757</v>
      </c>
      <c r="M49" s="11">
        <f t="shared" si="22"/>
        <v>0.2785515320334262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-0.26883508738543105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0.23362267124754693</v>
      </c>
      <c r="Q49" s="11">
        <f>2*'OddsRatio_working_3-way'!K49*'OddsRatio_working_3-way'!L49*'OddsRatio_working_3-way'!M49</f>
        <v>7.4048390252788268E-2</v>
      </c>
      <c r="R49" s="11">
        <f t="shared" si="23"/>
        <v>0</v>
      </c>
      <c r="S49" s="11">
        <f t="shared" si="24"/>
        <v>-0.86901852551932779</v>
      </c>
      <c r="T49" s="11">
        <f t="shared" si="25"/>
        <v>-0.27544168796175217</v>
      </c>
      <c r="U49" s="11">
        <f>'OddsRatio_working_3-way'!S49-'OddsRatio_working_3-way'!R49^2/3</f>
        <v>-0.86901852551932779</v>
      </c>
      <c r="V49" s="11">
        <f>'OddsRatio_working_3-way'!S49*'OddsRatio_working_3-way'!R49/3-2*'OddsRatio_working_3-way'!R49^3/27-'OddsRatio_working_3-way'!T49</f>
        <v>0.27544168796175217</v>
      </c>
      <c r="W49" s="11">
        <f>'OddsRatio_working_3-way'!V49^2+4*'OddsRatio_working_3-way'!U49^3/27</f>
        <v>-2.1358080850383515E-2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0.155905583862159</v>
      </c>
      <c r="Y49" s="11">
        <f>IF('OddsRatio_working_3-way'!W49&gt;=0,IF('OddsRatio_working_3-way'!V49+SQRT('OddsRatio_working_3-way'!W49)&gt;0,0,PI()),ACOS('OddsRatio_working_3-way'!V49/(2*'OddsRatio_working_3-way'!X49)))</f>
        <v>0.48781181755835057</v>
      </c>
      <c r="Z49" s="11">
        <f>'OddsRatio_working_3-way'!X49^(1/3)*COS('OddsRatio_working_3-way'!Y49/3)</f>
        <v>0.53111311750577739</v>
      </c>
      <c r="AA49" s="11">
        <f>'OddsRatio_working_3-way'!X49^(1/3)*COS(('OddsRatio_working_3-way'!Y49+2*PI())/3)</f>
        <v>-0.3410136570922942</v>
      </c>
      <c r="AB49" s="11">
        <f>'OddsRatio_working_3-way'!X49^(1/3)*COS(('OddsRatio_working_3-way'!Y49+4*PI())/3)</f>
        <v>-0.1900994604134833</v>
      </c>
      <c r="AC49" s="11">
        <f>'OddsRatio_working_3-way'!X49^(1/3)*SIN('OddsRatio_working_3-way'!Y49/3)</f>
        <v>8.7130352077047626E-2</v>
      </c>
      <c r="AD49" s="11">
        <f>'OddsRatio_working_3-way'!X49^(1/3)*SIN(('OddsRatio_working_3-way'!Y49+2*PI())/3)</f>
        <v>0.41639227600462903</v>
      </c>
      <c r="AE49" s="11">
        <f>'OddsRatio_working_3-way'!X49^(1/3)*SIN(('OddsRatio_working_3-way'!Y49+4*PI())/3)</f>
        <v>-0.50352262808167669</v>
      </c>
      <c r="AF49" s="11">
        <f>-'OddsRatio_working_3-way'!U49/(3*'OddsRatio_working_3-way'!X49^(1/3))*COS(('OddsRatio_working_3-way'!Y49)/3)</f>
        <v>0.53111311750577728</v>
      </c>
      <c r="AG49" s="11">
        <f>-'OddsRatio_working_3-way'!U49/(3*'OddsRatio_working_3-way'!X49^(1/3))*COS(('OddsRatio_working_3-way'!Y49+2*PI())/3)</f>
        <v>-0.34101365709229414</v>
      </c>
      <c r="AH49" s="11">
        <f>-'OddsRatio_working_3-way'!U49/(3*'OddsRatio_working_3-way'!X49^(1/3))*COS(('OddsRatio_working_3-way'!Y49+4*PI())/3)</f>
        <v>-0.19009946041348327</v>
      </c>
      <c r="AI49" s="11">
        <f>'OddsRatio_working_3-way'!U49/(3*'OddsRatio_working_3-way'!X49^(1/3))*SIN(('OddsRatio_working_3-way'!Y49)/3)</f>
        <v>-8.7130352077047613E-2</v>
      </c>
      <c r="AJ49" s="11">
        <f>'OddsRatio_working_3-way'!U49/(3*'OddsRatio_working_3-way'!X49^(1/3))*SIN(('OddsRatio_working_3-way'!Y49+2*PI())/3)</f>
        <v>-0.41639227600462891</v>
      </c>
      <c r="AK49" s="11">
        <f>'OddsRatio_working_3-way'!U49/(3*'OddsRatio_working_3-way'!X49^(1/3))*SIN(('OddsRatio_working_3-way'!Y49+4*PI())/3)</f>
        <v>0.50352262808167658</v>
      </c>
      <c r="AL49" s="11">
        <f>'OddsRatio_working_3-way'!Z49+'OddsRatio_working_3-way'!AF49</f>
        <v>1.0622262350115546</v>
      </c>
      <c r="AM49" s="11">
        <f>'OddsRatio_working_3-way'!AA49+'OddsRatio_working_3-way'!AG49</f>
        <v>-0.68202731418458828</v>
      </c>
      <c r="AN49" s="11">
        <f>'OddsRatio_working_3-way'!AB49+'OddsRatio_working_3-way'!AH49</f>
        <v>-0.3801989208269666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1.0622262350115546</v>
      </c>
      <c r="AS49" s="11">
        <f>IF(('OddsRatio_working_3-way'!X49=0),IF(Q49&gt;0,-Q49^(1/3),(-Q49)^(1/3)),'OddsRatio_working_3-way'!AM49-'OddsRatio_working_3-way'!R49/3)</f>
        <v>-0.68202731418458828</v>
      </c>
      <c r="AT49" s="11">
        <f>IF(('OddsRatio_working_3-way'!X49=0),IF(Q49&gt;0,-Q49^(1/3),(-Q49)^(1/3)),'OddsRatio_working_3-way'!AN49-'OddsRatio_working_3-way'!R49/3)</f>
        <v>-0.3801989208269666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2.76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2.71</v>
      </c>
      <c r="D50" s="9">
        <f t="shared" si="13"/>
        <v>0.34930616744768389</v>
      </c>
      <c r="E50" s="9">
        <f t="shared" si="14"/>
        <v>0.29480891160581824</v>
      </c>
      <c r="F50" s="9">
        <f t="shared" si="15"/>
        <v>0.35588492094649793</v>
      </c>
      <c r="G50" s="9">
        <f t="shared" si="16"/>
        <v>1.0584193447275534</v>
      </c>
      <c r="H50" s="9">
        <f t="shared" si="17"/>
        <v>2.8628180467204936</v>
      </c>
      <c r="I50" s="9">
        <f t="shared" si="18"/>
        <v>3.3920277190842705</v>
      </c>
      <c r="J50" s="9">
        <f t="shared" si="19"/>
        <v>2.809897079484116</v>
      </c>
      <c r="K50" s="11">
        <f t="shared" si="20"/>
        <v>0.3623188405797102</v>
      </c>
      <c r="L50" s="11">
        <f t="shared" si="21"/>
        <v>0.30674846625766872</v>
      </c>
      <c r="M50" s="11">
        <f t="shared" si="22"/>
        <v>0.36900369003690037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-0.27894671051271724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0.23499501466073613</v>
      </c>
      <c r="Q50" s="11">
        <f>2*'OddsRatio_working_3-way'!K50*'OddsRatio_working_3-way'!L50*'OddsRatio_working_3-way'!M50</f>
        <v>8.2022692726260435E-2</v>
      </c>
      <c r="R50" s="11">
        <f t="shared" si="23"/>
        <v>0</v>
      </c>
      <c r="S50" s="11">
        <f t="shared" si="24"/>
        <v>-0.84243694513838929</v>
      </c>
      <c r="T50" s="11">
        <f t="shared" si="25"/>
        <v>-0.29404430894882699</v>
      </c>
      <c r="U50" s="11">
        <f>'OddsRatio_working_3-way'!S50-'OddsRatio_working_3-way'!R50^2/3</f>
        <v>-0.84243694513838929</v>
      </c>
      <c r="V50" s="11">
        <f>'OddsRatio_working_3-way'!S50*'OddsRatio_working_3-way'!R50/3-2*'OddsRatio_working_3-way'!R50^3/27-'OddsRatio_working_3-way'!T50</f>
        <v>0.29404430894882699</v>
      </c>
      <c r="W50" s="11">
        <f>'OddsRatio_working_3-way'!V50^2+4*'OddsRatio_working_3-way'!U50^3/27</f>
        <v>-2.112389629515446E-3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0.14880729590203959</v>
      </c>
      <c r="Y50" s="11">
        <f>IF('OddsRatio_working_3-way'!W50&gt;=0,IF('OddsRatio_working_3-way'!V50+SQRT('OddsRatio_working_3-way'!W50)&gt;0,0,PI()),ACOS('OddsRatio_working_3-way'!V50/(2*'OddsRatio_working_3-way'!X50)))</f>
        <v>0.15505091000111104</v>
      </c>
      <c r="Z50" s="11">
        <f>'OddsRatio_working_3-way'!X50^(1/3)*COS('OddsRatio_working_3-way'!Y50/3)</f>
        <v>0.5292096723637767</v>
      </c>
      <c r="AA50" s="11">
        <f>'OddsRatio_working_3-way'!X50^(1/3)*COS(('OddsRatio_working_3-way'!Y50+2*PI())/3)</f>
        <v>-0.2883130265823679</v>
      </c>
      <c r="AB50" s="11">
        <f>'OddsRatio_working_3-way'!X50^(1/3)*COS(('OddsRatio_working_3-way'!Y50+4*PI())/3)</f>
        <v>-0.24089664578140857</v>
      </c>
      <c r="AC50" s="11">
        <f>'OddsRatio_working_3-way'!X50^(1/3)*SIN('OddsRatio_working_3-way'!Y50/3)</f>
        <v>2.7375860219431628E-2</v>
      </c>
      <c r="AD50" s="11">
        <f>'OddsRatio_working_3-way'!X50^(1/3)*SIN(('OddsRatio_working_3-way'!Y50+2*PI())/3)</f>
        <v>0.44462109008575451</v>
      </c>
      <c r="AE50" s="11">
        <f>'OddsRatio_working_3-way'!X50^(1/3)*SIN(('OddsRatio_working_3-way'!Y50+4*PI())/3)</f>
        <v>-0.47199695030518618</v>
      </c>
      <c r="AF50" s="11">
        <f>-'OddsRatio_working_3-way'!U50/(3*'OddsRatio_working_3-way'!X50^(1/3))*COS(('OddsRatio_working_3-way'!Y50)/3)</f>
        <v>0.52920967236377658</v>
      </c>
      <c r="AG50" s="11">
        <f>-'OddsRatio_working_3-way'!U50/(3*'OddsRatio_working_3-way'!X50^(1/3))*COS(('OddsRatio_working_3-way'!Y50+2*PI())/3)</f>
        <v>-0.28831302658236785</v>
      </c>
      <c r="AH50" s="11">
        <f>-'OddsRatio_working_3-way'!U50/(3*'OddsRatio_working_3-way'!X50^(1/3))*COS(('OddsRatio_working_3-way'!Y50+4*PI())/3)</f>
        <v>-0.24089664578140851</v>
      </c>
      <c r="AI50" s="11">
        <f>'OddsRatio_working_3-way'!U50/(3*'OddsRatio_working_3-way'!X50^(1/3))*SIN(('OddsRatio_working_3-way'!Y50)/3)</f>
        <v>-2.7375860219431624E-2</v>
      </c>
      <c r="AJ50" s="11">
        <f>'OddsRatio_working_3-way'!U50/(3*'OddsRatio_working_3-way'!X50^(1/3))*SIN(('OddsRatio_working_3-way'!Y50+2*PI())/3)</f>
        <v>-0.4446210900857544</v>
      </c>
      <c r="AK50" s="11">
        <f>'OddsRatio_working_3-way'!U50/(3*'OddsRatio_working_3-way'!X50^(1/3))*SIN(('OddsRatio_working_3-way'!Y50+4*PI())/3)</f>
        <v>0.47199695030518612</v>
      </c>
      <c r="AL50" s="11">
        <f>'OddsRatio_working_3-way'!Z50+'OddsRatio_working_3-way'!AF50</f>
        <v>1.0584193447275534</v>
      </c>
      <c r="AM50" s="11">
        <f>'OddsRatio_working_3-way'!AA50+'OddsRatio_working_3-way'!AG50</f>
        <v>-0.57662605316473581</v>
      </c>
      <c r="AN50" s="11">
        <f>'OddsRatio_working_3-way'!AB50+'OddsRatio_working_3-way'!AH50</f>
        <v>-0.48179329156281708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1.0584193447275534</v>
      </c>
      <c r="AS50" s="11">
        <f>IF(('OddsRatio_working_3-way'!X50=0),IF(Q50&gt;0,-Q50^(1/3),(-Q50)^(1/3)),'OddsRatio_working_3-way'!AM50-'OddsRatio_working_3-way'!R50/3)</f>
        <v>-0.57662605316473581</v>
      </c>
      <c r="AT50" s="11">
        <f>IF(('OddsRatio_working_3-way'!X50=0),IF(Q50&gt;0,-Q50^(1/3),(-Q50)^(1/3)),'OddsRatio_working_3-way'!AN50-'OddsRatio_working_3-way'!R50/3)</f>
        <v>-0.48179329156281708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2.94</v>
      </c>
      <c r="B51" s="4">
        <f>IF('True_Odds_Calculator_3-way'!B52="","",'True_Odds_Calculator_3-way'!B52)</f>
        <v>3.28</v>
      </c>
      <c r="C51" s="4">
        <f>IF('True_Odds_Calculator_3-way'!C52="","",'True_Odds_Calculator_3-way'!C52)</f>
        <v>2.54</v>
      </c>
      <c r="D51" s="9">
        <f t="shared" si="13"/>
        <v>0.32727023476574324</v>
      </c>
      <c r="E51" s="9">
        <f t="shared" si="14"/>
        <v>0.29275419520679674</v>
      </c>
      <c r="F51" s="9">
        <f t="shared" si="15"/>
        <v>0.37997557002745996</v>
      </c>
      <c r="G51" s="9">
        <f t="shared" si="16"/>
        <v>1.0595767148578503</v>
      </c>
      <c r="H51" s="9">
        <f t="shared" si="17"/>
        <v>3.0555788268242297</v>
      </c>
      <c r="I51" s="9">
        <f t="shared" si="18"/>
        <v>3.4158349098758993</v>
      </c>
      <c r="J51" s="9">
        <f t="shared" si="19"/>
        <v>2.6317481408810894</v>
      </c>
      <c r="K51" s="11">
        <f t="shared" si="20"/>
        <v>0.3401360544217687</v>
      </c>
      <c r="L51" s="11">
        <f t="shared" si="21"/>
        <v>0.3048780487804878</v>
      </c>
      <c r="M51" s="11">
        <f t="shared" si="22"/>
        <v>0.39370078740157477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-0.27810090811819255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0.23516224235036817</v>
      </c>
      <c r="Q51" s="11">
        <f>2*'OddsRatio_working_3-way'!K51*'OddsRatio_working_3-way'!L51*'OddsRatio_working_3-way'!M51</f>
        <v>8.1653556371655625E-2</v>
      </c>
      <c r="R51" s="11">
        <f t="shared" si="23"/>
        <v>0</v>
      </c>
      <c r="S51" s="11">
        <f t="shared" si="24"/>
        <v>-0.84560041152553345</v>
      </c>
      <c r="T51" s="11">
        <f t="shared" si="25"/>
        <v>-0.29361125400192134</v>
      </c>
      <c r="U51" s="11">
        <f>'OddsRatio_working_3-way'!S51-'OddsRatio_working_3-way'!R51^2/3</f>
        <v>-0.84560041152553345</v>
      </c>
      <c r="V51" s="11">
        <f>'OddsRatio_working_3-way'!S51*'OddsRatio_working_3-way'!R51/3-2*'OddsRatio_working_3-way'!R51^3/27-'OddsRatio_working_3-way'!T51</f>
        <v>0.29361125400192134</v>
      </c>
      <c r="W51" s="11">
        <f>'OddsRatio_working_3-way'!V51^2+4*'OddsRatio_working_3-way'!U51^3/27</f>
        <v>-3.3684560548698644E-3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0.14964627002656183</v>
      </c>
      <c r="Y51" s="11">
        <f>IF('OddsRatio_working_3-way'!W51&gt;=0,IF('OddsRatio_working_3-way'!V51+SQRT('OddsRatio_working_3-way'!W51)&gt;0,0,PI()),ACOS('OddsRatio_working_3-way'!V51/(2*'OddsRatio_working_3-way'!X51)))</f>
        <v>0.19515504320477572</v>
      </c>
      <c r="Z51" s="11">
        <f>'OddsRatio_working_3-way'!X51^(1/3)*COS('OddsRatio_working_3-way'!Y51/3)</f>
        <v>0.52978835742892516</v>
      </c>
      <c r="AA51" s="11">
        <f>'OddsRatio_working_3-way'!X51^(1/3)*COS(('OddsRatio_working_3-way'!Y51+2*PI())/3)</f>
        <v>-0.29478272386062948</v>
      </c>
      <c r="AB51" s="11">
        <f>'OddsRatio_working_3-way'!X51^(1/3)*COS(('OddsRatio_working_3-way'!Y51+4*PI())/3)</f>
        <v>-0.23500563356829554</v>
      </c>
      <c r="AC51" s="11">
        <f>'OddsRatio_working_3-way'!X51^(1/3)*SIN('OddsRatio_working_3-way'!Y51/3)</f>
        <v>3.4512319171651575E-2</v>
      </c>
      <c r="AD51" s="11">
        <f>'OddsRatio_working_3-way'!X51^(1/3)*SIN(('OddsRatio_working_3-way'!Y51+2*PI())/3)</f>
        <v>0.44155401657685367</v>
      </c>
      <c r="AE51" s="11">
        <f>'OddsRatio_working_3-way'!X51^(1/3)*SIN(('OddsRatio_working_3-way'!Y51+4*PI())/3)</f>
        <v>-0.47606633574850515</v>
      </c>
      <c r="AF51" s="11">
        <f>-'OddsRatio_working_3-way'!U51/(3*'OddsRatio_working_3-way'!X51^(1/3))*COS(('OddsRatio_working_3-way'!Y51)/3)</f>
        <v>0.52978835742892516</v>
      </c>
      <c r="AG51" s="11">
        <f>-'OddsRatio_working_3-way'!U51/(3*'OddsRatio_working_3-way'!X51^(1/3))*COS(('OddsRatio_working_3-way'!Y51+2*PI())/3)</f>
        <v>-0.29478272386062948</v>
      </c>
      <c r="AH51" s="11">
        <f>-'OddsRatio_working_3-way'!U51/(3*'OddsRatio_working_3-way'!X51^(1/3))*COS(('OddsRatio_working_3-way'!Y51+4*PI())/3)</f>
        <v>-0.23500563356829554</v>
      </c>
      <c r="AI51" s="11">
        <f>'OddsRatio_working_3-way'!U51/(3*'OddsRatio_working_3-way'!X51^(1/3))*SIN(('OddsRatio_working_3-way'!Y51)/3)</f>
        <v>-3.4512319171651575E-2</v>
      </c>
      <c r="AJ51" s="11">
        <f>'OddsRatio_working_3-way'!U51/(3*'OddsRatio_working_3-way'!X51^(1/3))*SIN(('OddsRatio_working_3-way'!Y51+2*PI())/3)</f>
        <v>-0.44155401657685367</v>
      </c>
      <c r="AK51" s="11">
        <f>'OddsRatio_working_3-way'!U51/(3*'OddsRatio_working_3-way'!X51^(1/3))*SIN(('OddsRatio_working_3-way'!Y51+4*PI())/3)</f>
        <v>0.47606633574850515</v>
      </c>
      <c r="AL51" s="11">
        <f>'OddsRatio_working_3-way'!Z51+'OddsRatio_working_3-way'!AF51</f>
        <v>1.0595767148578503</v>
      </c>
      <c r="AM51" s="11">
        <f>'OddsRatio_working_3-way'!AA51+'OddsRatio_working_3-way'!AG51</f>
        <v>-0.58956544772125896</v>
      </c>
      <c r="AN51" s="11">
        <f>'OddsRatio_working_3-way'!AB51+'OddsRatio_working_3-way'!AH51</f>
        <v>-0.47001126713659108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1.0595767148578503</v>
      </c>
      <c r="AS51" s="11">
        <f>IF(('OddsRatio_working_3-way'!X51=0),IF(Q51&gt;0,-Q51^(1/3),(-Q51)^(1/3)),'OddsRatio_working_3-way'!AM51-'OddsRatio_working_3-way'!R51/3)</f>
        <v>-0.58956544772125896</v>
      </c>
      <c r="AT51" s="11">
        <f>IF(('OddsRatio_working_3-way'!X51=0),IF(Q51&gt;0,-Q51^(1/3),(-Q51)^(1/3)),'OddsRatio_working_3-way'!AN51-'OddsRatio_working_3-way'!R51/3)</f>
        <v>-0.47001126713659108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2.95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2.62</v>
      </c>
      <c r="D52" s="9">
        <f t="shared" si="13"/>
        <v>0.32636628477695023</v>
      </c>
      <c r="E52" s="9">
        <f t="shared" si="14"/>
        <v>0.30527466366436629</v>
      </c>
      <c r="F52" s="9">
        <f t="shared" si="15"/>
        <v>0.36835905155868354</v>
      </c>
      <c r="G52" s="9">
        <f t="shared" si="16"/>
        <v>1.0584830707312982</v>
      </c>
      <c r="H52" s="9">
        <f t="shared" si="17"/>
        <v>3.0640419879260317</v>
      </c>
      <c r="I52" s="9">
        <f t="shared" si="18"/>
        <v>3.2757386020722907</v>
      </c>
      <c r="J52" s="9">
        <f t="shared" si="19"/>
        <v>2.7147425745847031</v>
      </c>
      <c r="K52" s="11">
        <f t="shared" si="20"/>
        <v>0.33898305084745761</v>
      </c>
      <c r="L52" s="11">
        <f t="shared" si="21"/>
        <v>0.31746031746031744</v>
      </c>
      <c r="M52" s="11">
        <f t="shared" si="22"/>
        <v>0.38167938931297707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-0.27896789457146554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0.23494281483672091</v>
      </c>
      <c r="Q52" s="11">
        <f>2*'OddsRatio_working_3-way'!K52*'OddsRatio_working_3-way'!L52*'OddsRatio_working_3-way'!M52</f>
        <v>8.21478373554968E-2</v>
      </c>
      <c r="R52" s="11">
        <f t="shared" si="23"/>
        <v>0</v>
      </c>
      <c r="S52" s="11">
        <f t="shared" si="24"/>
        <v>-0.84218585510575183</v>
      </c>
      <c r="T52" s="11">
        <f t="shared" si="25"/>
        <v>-0.29447057870830473</v>
      </c>
      <c r="U52" s="11">
        <f>'OddsRatio_working_3-way'!S52-'OddsRatio_working_3-way'!R52^2/3</f>
        <v>-0.84218585510575183</v>
      </c>
      <c r="V52" s="11">
        <f>'OddsRatio_working_3-way'!S52*'OddsRatio_working_3-way'!R52/3-2*'OddsRatio_working_3-way'!R52^3/27-'OddsRatio_working_3-way'!T52</f>
        <v>0.29447057870830473</v>
      </c>
      <c r="W52" s="11">
        <f>'OddsRatio_working_3-way'!V52^2+4*'OddsRatio_working_3-way'!U52^3/27</f>
        <v>-1.7823477562921852E-3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0.14874077238697539</v>
      </c>
      <c r="Y52" s="11">
        <f>IF('OddsRatio_working_3-way'!W52&gt;=0,IF('OddsRatio_working_3-way'!V52+SQRT('OddsRatio_working_3-way'!W52)&gt;0,0,PI()),ACOS('OddsRatio_working_3-way'!V52/(2*'OddsRatio_working_3-way'!X52)))</f>
        <v>0.142398333259804</v>
      </c>
      <c r="Z52" s="11">
        <f>'OddsRatio_working_3-way'!X52^(1/3)*COS('OddsRatio_working_3-way'!Y52/3)</f>
        <v>0.52924153536564922</v>
      </c>
      <c r="AA52" s="11">
        <f>'OddsRatio_working_3-way'!X52^(1/3)*COS(('OddsRatio_working_3-way'!Y52+2*PI())/3)</f>
        <v>-0.2863925776511228</v>
      </c>
      <c r="AB52" s="11">
        <f>'OddsRatio_working_3-way'!X52^(1/3)*COS(('OddsRatio_working_3-way'!Y52+4*PI())/3)</f>
        <v>-0.24284895771452661</v>
      </c>
      <c r="AC52" s="11">
        <f>'OddsRatio_working_3-way'!X52^(1/3)*SIN('OddsRatio_working_3-way'!Y52/3)</f>
        <v>2.5139920691884778E-2</v>
      </c>
      <c r="AD52" s="11">
        <f>'OddsRatio_working_3-way'!X52^(1/3)*SIN(('OddsRatio_working_3-way'!Y52+2*PI())/3)</f>
        <v>0.44576665401859039</v>
      </c>
      <c r="AE52" s="11">
        <f>'OddsRatio_working_3-way'!X52^(1/3)*SIN(('OddsRatio_working_3-way'!Y52+4*PI())/3)</f>
        <v>-0.47090657471047498</v>
      </c>
      <c r="AF52" s="11">
        <f>-'OddsRatio_working_3-way'!U52/(3*'OddsRatio_working_3-way'!X52^(1/3))*COS(('OddsRatio_working_3-way'!Y52)/3)</f>
        <v>0.529241535365649</v>
      </c>
      <c r="AG52" s="11">
        <f>-'OddsRatio_working_3-way'!U52/(3*'OddsRatio_working_3-way'!X52^(1/3))*COS(('OddsRatio_working_3-way'!Y52+2*PI())/3)</f>
        <v>-0.28639257765112264</v>
      </c>
      <c r="AH52" s="11">
        <f>-'OddsRatio_working_3-way'!U52/(3*'OddsRatio_working_3-way'!X52^(1/3))*COS(('OddsRatio_working_3-way'!Y52+4*PI())/3)</f>
        <v>-0.2428489577145265</v>
      </c>
      <c r="AI52" s="11">
        <f>'OddsRatio_working_3-way'!U52/(3*'OddsRatio_working_3-way'!X52^(1/3))*SIN(('OddsRatio_working_3-way'!Y52)/3)</f>
        <v>-2.5139920691884768E-2</v>
      </c>
      <c r="AJ52" s="11">
        <f>'OddsRatio_working_3-way'!U52/(3*'OddsRatio_working_3-way'!X52^(1/3))*SIN(('OddsRatio_working_3-way'!Y52+2*PI())/3)</f>
        <v>-0.44576665401859022</v>
      </c>
      <c r="AK52" s="11">
        <f>'OddsRatio_working_3-way'!U52/(3*'OddsRatio_working_3-way'!X52^(1/3))*SIN(('OddsRatio_working_3-way'!Y52+4*PI())/3)</f>
        <v>0.47090657471047476</v>
      </c>
      <c r="AL52" s="11">
        <f>'OddsRatio_working_3-way'!Z52+'OddsRatio_working_3-way'!AF52</f>
        <v>1.0584830707312982</v>
      </c>
      <c r="AM52" s="11">
        <f>'OddsRatio_working_3-way'!AA52+'OddsRatio_working_3-way'!AG52</f>
        <v>-0.57278515530224539</v>
      </c>
      <c r="AN52" s="11">
        <f>'OddsRatio_working_3-way'!AB52+'OddsRatio_working_3-way'!AH52</f>
        <v>-0.48569791542905311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1.0584830707312982</v>
      </c>
      <c r="AS52" s="11">
        <f>IF(('OddsRatio_working_3-way'!X52=0),IF(Q52&gt;0,-Q52^(1/3),(-Q52)^(1/3)),'OddsRatio_working_3-way'!AM52-'OddsRatio_working_3-way'!R52/3)</f>
        <v>-0.57278515530224539</v>
      </c>
      <c r="AT52" s="11">
        <f>IF(('OddsRatio_working_3-way'!X52=0),IF(Q52&gt;0,-Q52^(1/3),(-Q52)^(1/3)),'OddsRatio_working_3-way'!AN52-'OddsRatio_working_3-way'!R52/3)</f>
        <v>-0.48569791542905311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2.17</v>
      </c>
      <c r="B53" s="4">
        <f>IF('True_Odds_Calculator_3-way'!B54="","",'True_Odds_Calculator_3-way'!B54)</f>
        <v>3.34</v>
      </c>
      <c r="C53" s="4">
        <f>IF('True_Odds_Calculator_3-way'!C54="","",'True_Odds_Calculator_3-way'!C54)</f>
        <v>3.57</v>
      </c>
      <c r="D53" s="9">
        <f t="shared" si="13"/>
        <v>0.44553987222646191</v>
      </c>
      <c r="E53" s="9">
        <f t="shared" si="14"/>
        <v>0.28662032834808782</v>
      </c>
      <c r="F53" s="9">
        <f t="shared" si="15"/>
        <v>0.26783979942545039</v>
      </c>
      <c r="G53" s="9">
        <f t="shared" si="16"/>
        <v>1.0636478902267861</v>
      </c>
      <c r="H53" s="9">
        <f t="shared" si="17"/>
        <v>2.24446803156534</v>
      </c>
      <c r="I53" s="9">
        <f t="shared" si="18"/>
        <v>3.4889360631306787</v>
      </c>
      <c r="J53" s="9">
        <f t="shared" si="19"/>
        <v>3.7335750778828394</v>
      </c>
      <c r="K53" s="11">
        <f t="shared" si="20"/>
        <v>0.46082949308755761</v>
      </c>
      <c r="L53" s="11">
        <f t="shared" si="21"/>
        <v>0.29940119760479045</v>
      </c>
      <c r="M53" s="11">
        <f t="shared" si="22"/>
        <v>0.28011204481792717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-0.27193206817206317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0.23497906019661102</v>
      </c>
      <c r="Q53" s="11">
        <f>2*'OddsRatio_working_3-way'!K53*'OddsRatio_working_3-way'!L53*'OddsRatio_working_3-way'!M53</f>
        <v>7.729574348572732E-2</v>
      </c>
      <c r="R53" s="11">
        <f t="shared" si="23"/>
        <v>0</v>
      </c>
      <c r="S53" s="11">
        <f t="shared" si="24"/>
        <v>-0.86410941444364564</v>
      </c>
      <c r="T53" s="11">
        <f t="shared" si="25"/>
        <v>-0.284246517909094</v>
      </c>
      <c r="U53" s="11">
        <f>'OddsRatio_working_3-way'!S53-'OddsRatio_working_3-way'!R53^2/3</f>
        <v>-0.86410941444364564</v>
      </c>
      <c r="V53" s="11">
        <f>'OddsRatio_working_3-way'!S53*'OddsRatio_working_3-way'!R53/3-2*'OddsRatio_working_3-way'!R53^3/27-'OddsRatio_working_3-way'!T53</f>
        <v>0.284246517909094</v>
      </c>
      <c r="W53" s="11">
        <f>'OddsRatio_working_3-way'!V53^2+4*'OddsRatio_working_3-way'!U53^3/27</f>
        <v>-1.4791710740267985E-2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0.15458637851029508</v>
      </c>
      <c r="Y53" s="11">
        <f>IF('OddsRatio_working_3-way'!W53&gt;=0,IF('OddsRatio_working_3-way'!V53+SQRT('OddsRatio_working_3-way'!W53)&gt;0,0,PI()),ACOS('OddsRatio_working_3-way'!V53/(2*'OddsRatio_working_3-way'!X53)))</f>
        <v>0.40430089200755304</v>
      </c>
      <c r="Z53" s="11">
        <f>'OddsRatio_working_3-way'!X53^(1/3)*COS('OddsRatio_working_3-way'!Y53/3)</f>
        <v>0.53182394511339304</v>
      </c>
      <c r="AA53" s="11">
        <f>'OddsRatio_working_3-way'!X53^(1/3)*COS(('OddsRatio_working_3-way'!Y53+2*PI())/3)</f>
        <v>-0.32836052869638177</v>
      </c>
      <c r="AB53" s="11">
        <f>'OddsRatio_working_3-way'!X53^(1/3)*COS(('OddsRatio_working_3-way'!Y53+4*PI())/3)</f>
        <v>-0.20346341641701143</v>
      </c>
      <c r="AC53" s="11">
        <f>'OddsRatio_working_3-way'!X53^(1/3)*SIN('OddsRatio_working_3-way'!Y53/3)</f>
        <v>7.2109381395501534E-2</v>
      </c>
      <c r="AD53" s="11">
        <f>'OddsRatio_working_3-way'!X53^(1/3)*SIN(('OddsRatio_working_3-way'!Y53+2*PI())/3)</f>
        <v>0.42451835611130861</v>
      </c>
      <c r="AE53" s="11">
        <f>'OddsRatio_working_3-way'!X53^(1/3)*SIN(('OddsRatio_working_3-way'!Y53+4*PI())/3)</f>
        <v>-0.49662773750681011</v>
      </c>
      <c r="AF53" s="11">
        <f>-'OddsRatio_working_3-way'!U53/(3*'OddsRatio_working_3-way'!X53^(1/3))*COS(('OddsRatio_working_3-way'!Y53)/3)</f>
        <v>0.53182394511339304</v>
      </c>
      <c r="AG53" s="11">
        <f>-'OddsRatio_working_3-way'!U53/(3*'OddsRatio_working_3-way'!X53^(1/3))*COS(('OddsRatio_working_3-way'!Y53+2*PI())/3)</f>
        <v>-0.32836052869638177</v>
      </c>
      <c r="AH53" s="11">
        <f>-'OddsRatio_working_3-way'!U53/(3*'OddsRatio_working_3-way'!X53^(1/3))*COS(('OddsRatio_working_3-way'!Y53+4*PI())/3)</f>
        <v>-0.20346341641701143</v>
      </c>
      <c r="AI53" s="11">
        <f>'OddsRatio_working_3-way'!U53/(3*'OddsRatio_working_3-way'!X53^(1/3))*SIN(('OddsRatio_working_3-way'!Y53)/3)</f>
        <v>-7.2109381395501534E-2</v>
      </c>
      <c r="AJ53" s="11">
        <f>'OddsRatio_working_3-way'!U53/(3*'OddsRatio_working_3-way'!X53^(1/3))*SIN(('OddsRatio_working_3-way'!Y53+2*PI())/3)</f>
        <v>-0.42451835611130861</v>
      </c>
      <c r="AK53" s="11">
        <f>'OddsRatio_working_3-way'!U53/(3*'OddsRatio_working_3-way'!X53^(1/3))*SIN(('OddsRatio_working_3-way'!Y53+4*PI())/3)</f>
        <v>0.49662773750681011</v>
      </c>
      <c r="AL53" s="11">
        <f>'OddsRatio_working_3-way'!Z53+'OddsRatio_working_3-way'!AF53</f>
        <v>1.0636478902267861</v>
      </c>
      <c r="AM53" s="11">
        <f>'OddsRatio_working_3-way'!AA53+'OddsRatio_working_3-way'!AG53</f>
        <v>-0.65672105739276354</v>
      </c>
      <c r="AN53" s="11">
        <f>'OddsRatio_working_3-way'!AB53+'OddsRatio_working_3-way'!AH53</f>
        <v>-0.40692683283402287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1.0636478902267861</v>
      </c>
      <c r="AS53" s="11">
        <f>IF(('OddsRatio_working_3-way'!X53=0),IF(Q53&gt;0,-Q53^(1/3),(-Q53)^(1/3)),'OddsRatio_working_3-way'!AM53-'OddsRatio_working_3-way'!R53/3)</f>
        <v>-0.65672105739276354</v>
      </c>
      <c r="AT53" s="11">
        <f>IF(('OddsRatio_working_3-way'!X53=0),IF(Q53&gt;0,-Q53^(1/3),(-Q53)^(1/3)),'OddsRatio_working_3-way'!AN53-'OddsRatio_working_3-way'!R53/3)</f>
        <v>-0.40692683283402287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3.35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2.2599999999999998</v>
      </c>
      <c r="D54" s="9">
        <f t="shared" si="13"/>
        <v>0.28666119969215159</v>
      </c>
      <c r="E54" s="9">
        <f t="shared" si="14"/>
        <v>0.28493139019384583</v>
      </c>
      <c r="F54" s="9">
        <f t="shared" si="15"/>
        <v>0.42840741011400241</v>
      </c>
      <c r="G54" s="9">
        <f t="shared" si="16"/>
        <v>1.0589100512692262</v>
      </c>
      <c r="H54" s="9">
        <f t="shared" si="17"/>
        <v>3.4884386204826821</v>
      </c>
      <c r="I54" s="9">
        <f t="shared" si="18"/>
        <v>3.5096168215080668</v>
      </c>
      <c r="J54" s="9">
        <f t="shared" si="19"/>
        <v>2.3342266645992247</v>
      </c>
      <c r="K54" s="11">
        <f t="shared" si="20"/>
        <v>0.29850746268656714</v>
      </c>
      <c r="L54" s="11">
        <f t="shared" si="21"/>
        <v>0.29673590504451036</v>
      </c>
      <c r="M54" s="11">
        <f t="shared" si="22"/>
        <v>0.44247787610619471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-0.27504490624266331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0.23437864379423748</v>
      </c>
      <c r="Q54" s="11">
        <f>2*'OddsRatio_working_3-way'!K54*'OddsRatio_working_3-way'!L54*'OddsRatio_working_3-way'!M54</f>
        <v>7.8387506285698141E-2</v>
      </c>
      <c r="R54" s="11">
        <f t="shared" si="23"/>
        <v>0</v>
      </c>
      <c r="S54" s="11">
        <f t="shared" si="24"/>
        <v>-0.85214682575307432</v>
      </c>
      <c r="T54" s="11">
        <f t="shared" si="25"/>
        <v>-0.28499893837895457</v>
      </c>
      <c r="U54" s="11">
        <f>'OddsRatio_working_3-way'!S54-'OddsRatio_working_3-way'!R54^2/3</f>
        <v>-0.85214682575307432</v>
      </c>
      <c r="V54" s="11">
        <f>'OddsRatio_working_3-way'!S54*'OddsRatio_working_3-way'!R54/3-2*'OddsRatio_working_3-way'!R54^3/27-'OddsRatio_working_3-way'!T54</f>
        <v>0.28499893837895457</v>
      </c>
      <c r="W54" s="11">
        <f>'OddsRatio_working_3-way'!V54^2+4*'OddsRatio_working_3-way'!U54^3/27</f>
        <v>-1.0448198798318584E-2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0.15138741169219597</v>
      </c>
      <c r="Y54" s="11">
        <f>IF('OddsRatio_working_3-way'!W54&gt;=0,IF('OddsRatio_working_3-way'!V54+SQRT('OddsRatio_working_3-way'!W54)&gt;0,0,PI()),ACOS('OddsRatio_working_3-way'!V54/(2*'OddsRatio_working_3-way'!X54)))</f>
        <v>0.34436480921527401</v>
      </c>
      <c r="Z54" s="11">
        <f>'OddsRatio_working_3-way'!X54^(1/3)*COS('OddsRatio_working_3-way'!Y54/3)</f>
        <v>0.52945502563461311</v>
      </c>
      <c r="AA54" s="11">
        <f>'OddsRatio_working_3-way'!X54^(1/3)*COS(('OddsRatio_working_3-way'!Y54+2*PI())/3)</f>
        <v>-0.3175927973711325</v>
      </c>
      <c r="AB54" s="11">
        <f>'OddsRatio_working_3-way'!X54^(1/3)*COS(('OddsRatio_working_3-way'!Y54+4*PI())/3)</f>
        <v>-0.2118622282634805</v>
      </c>
      <c r="AC54" s="11">
        <f>'OddsRatio_working_3-way'!X54^(1/3)*SIN('OddsRatio_working_3-way'!Y54/3)</f>
        <v>6.1043572535875196E-2</v>
      </c>
      <c r="AD54" s="11">
        <f>'OddsRatio_working_3-way'!X54^(1/3)*SIN(('OddsRatio_working_3-way'!Y54+2*PI())/3)</f>
        <v>0.42799971609297854</v>
      </c>
      <c r="AE54" s="11">
        <f>'OddsRatio_working_3-way'!X54^(1/3)*SIN(('OddsRatio_working_3-way'!Y54+4*PI())/3)</f>
        <v>-0.48904328862885377</v>
      </c>
      <c r="AF54" s="11">
        <f>-'OddsRatio_working_3-way'!U54/(3*'OddsRatio_working_3-way'!X54^(1/3))*COS(('OddsRatio_working_3-way'!Y54)/3)</f>
        <v>0.529455025634613</v>
      </c>
      <c r="AG54" s="11">
        <f>-'OddsRatio_working_3-way'!U54/(3*'OddsRatio_working_3-way'!X54^(1/3))*COS(('OddsRatio_working_3-way'!Y54+2*PI())/3)</f>
        <v>-0.31759279737113244</v>
      </c>
      <c r="AH54" s="11">
        <f>-'OddsRatio_working_3-way'!U54/(3*'OddsRatio_working_3-way'!X54^(1/3))*COS(('OddsRatio_working_3-way'!Y54+4*PI())/3)</f>
        <v>-0.21186222826348045</v>
      </c>
      <c r="AI54" s="11">
        <f>'OddsRatio_working_3-way'!U54/(3*'OddsRatio_working_3-way'!X54^(1/3))*SIN(('OddsRatio_working_3-way'!Y54)/3)</f>
        <v>-6.1043572535875182E-2</v>
      </c>
      <c r="AJ54" s="11">
        <f>'OddsRatio_working_3-way'!U54/(3*'OddsRatio_working_3-way'!X54^(1/3))*SIN(('OddsRatio_working_3-way'!Y54+2*PI())/3)</f>
        <v>-0.42799971609297849</v>
      </c>
      <c r="AK54" s="11">
        <f>'OddsRatio_working_3-way'!U54/(3*'OddsRatio_working_3-way'!X54^(1/3))*SIN(('OddsRatio_working_3-way'!Y54+4*PI())/3)</f>
        <v>0.48904328862885366</v>
      </c>
      <c r="AL54" s="11">
        <f>'OddsRatio_working_3-way'!Z54+'OddsRatio_working_3-way'!AF54</f>
        <v>1.0589100512692262</v>
      </c>
      <c r="AM54" s="11">
        <f>'OddsRatio_working_3-way'!AA54+'OddsRatio_working_3-way'!AG54</f>
        <v>-0.63518559474226488</v>
      </c>
      <c r="AN54" s="11">
        <f>'OddsRatio_working_3-way'!AB54+'OddsRatio_working_3-way'!AH54</f>
        <v>-0.42372445652696095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1.0589100512692262</v>
      </c>
      <c r="AS54" s="11">
        <f>IF(('OddsRatio_working_3-way'!X54=0),IF(Q54&gt;0,-Q54^(1/3),(-Q54)^(1/3)),'OddsRatio_working_3-way'!AM54-'OddsRatio_working_3-way'!R54/3)</f>
        <v>-0.63518559474226488</v>
      </c>
      <c r="AT54" s="11">
        <f>IF(('OddsRatio_working_3-way'!X54=0),IF(Q54&gt;0,-Q54^(1/3),(-Q54)^(1/3)),'OddsRatio_working_3-way'!AN54-'OddsRatio_working_3-way'!R54/3)</f>
        <v>-0.42372445652696095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2.98</v>
      </c>
      <c r="B55" s="4">
        <f>IF('True_Odds_Calculator_3-way'!B56="","",'True_Odds_Calculator_3-way'!B56)</f>
        <v>3.42</v>
      </c>
      <c r="C55" s="4">
        <f>IF('True_Odds_Calculator_3-way'!C56="","",'True_Odds_Calculator_3-way'!C56)</f>
        <v>2.44</v>
      </c>
      <c r="D55" s="9">
        <f t="shared" si="13"/>
        <v>0.32303203874496861</v>
      </c>
      <c r="E55" s="9">
        <f t="shared" si="14"/>
        <v>0.28079064526409736</v>
      </c>
      <c r="F55" s="9">
        <f t="shared" si="15"/>
        <v>0.39617731599093398</v>
      </c>
      <c r="G55" s="9">
        <f t="shared" si="16"/>
        <v>1.0584182673124698</v>
      </c>
      <c r="H55" s="9">
        <f t="shared" si="17"/>
        <v>3.0956681692786905</v>
      </c>
      <c r="I55" s="9">
        <f t="shared" si="18"/>
        <v>3.5613722068961771</v>
      </c>
      <c r="J55" s="9">
        <f t="shared" si="19"/>
        <v>2.5241223049299566</v>
      </c>
      <c r="K55" s="11">
        <f t="shared" si="20"/>
        <v>0.33557046979865773</v>
      </c>
      <c r="L55" s="11">
        <f t="shared" si="21"/>
        <v>0.29239766081871343</v>
      </c>
      <c r="M55" s="11">
        <f t="shared" si="22"/>
        <v>0.4098360655737705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-0.27746668905733363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0.23484463901161939</v>
      </c>
      <c r="Q55" s="11">
        <f>2*'OddsRatio_working_3-way'!K55*'OddsRatio_working_3-way'!L55*'OddsRatio_working_3-way'!M55</f>
        <v>8.0426246236855931E-2</v>
      </c>
      <c r="R55" s="11">
        <f t="shared" si="23"/>
        <v>0</v>
      </c>
      <c r="S55" s="11">
        <f t="shared" si="24"/>
        <v>-0.84638858743541956</v>
      </c>
      <c r="T55" s="11">
        <f t="shared" si="25"/>
        <v>-0.28985910528610248</v>
      </c>
      <c r="U55" s="11">
        <f>'OddsRatio_working_3-way'!S55-'OddsRatio_working_3-way'!R55^2/3</f>
        <v>-0.84638858743541956</v>
      </c>
      <c r="V55" s="11">
        <f>'OddsRatio_working_3-way'!S55*'OddsRatio_working_3-way'!R55/3-2*'OddsRatio_working_3-way'!R55^3/27-'OddsRatio_working_3-way'!T55</f>
        <v>0.28985910528610248</v>
      </c>
      <c r="W55" s="11">
        <f>'OddsRatio_working_3-way'!V55^2+4*'OddsRatio_working_3-way'!U55^3/27</f>
        <v>-5.8084359763635462E-3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0.14985554452006722</v>
      </c>
      <c r="Y55" s="11">
        <f>IF('OddsRatio_working_3-way'!W55&gt;=0,IF('OddsRatio_working_3-way'!V55+SQRT('OddsRatio_working_3-way'!W55)&gt;0,0,PI()),ACOS('OddsRatio_working_3-way'!V55/(2*'OddsRatio_working_3-way'!X55)))</f>
        <v>0.25711199225612402</v>
      </c>
      <c r="Z55" s="11">
        <f>'OddsRatio_working_3-way'!X55^(1/3)*COS('OddsRatio_working_3-way'!Y55/3)</f>
        <v>0.5292091336562349</v>
      </c>
      <c r="AA55" s="11">
        <f>'OddsRatio_working_3-way'!X55^(1/3)*COS(('OddsRatio_working_3-way'!Y55+2*PI())/3)</f>
        <v>-0.30397989539776687</v>
      </c>
      <c r="AB55" s="11">
        <f>'OddsRatio_working_3-way'!X55^(1/3)*COS(('OddsRatio_working_3-way'!Y55+4*PI())/3)</f>
        <v>-0.22522923825846819</v>
      </c>
      <c r="AC55" s="11">
        <f>'OddsRatio_working_3-way'!X55^(1/3)*SIN('OddsRatio_working_3-way'!Y55/3)</f>
        <v>4.5466713098234128E-2</v>
      </c>
      <c r="AD55" s="11">
        <f>'OddsRatio_working_3-way'!X55^(1/3)*SIN(('OddsRatio_working_3-way'!Y55+2*PI())/3)</f>
        <v>0.43557519711193676</v>
      </c>
      <c r="AE55" s="11">
        <f>'OddsRatio_working_3-way'!X55^(1/3)*SIN(('OddsRatio_working_3-way'!Y55+4*PI())/3)</f>
        <v>-0.48104191021017079</v>
      </c>
      <c r="AF55" s="11">
        <f>-'OddsRatio_working_3-way'!U55/(3*'OddsRatio_working_3-way'!X55^(1/3))*COS(('OddsRatio_working_3-way'!Y55)/3)</f>
        <v>0.5292091336562349</v>
      </c>
      <c r="AG55" s="11">
        <f>-'OddsRatio_working_3-way'!U55/(3*'OddsRatio_working_3-way'!X55^(1/3))*COS(('OddsRatio_working_3-way'!Y55+2*PI())/3)</f>
        <v>-0.30397989539776687</v>
      </c>
      <c r="AH55" s="11">
        <f>-'OddsRatio_working_3-way'!U55/(3*'OddsRatio_working_3-way'!X55^(1/3))*COS(('OddsRatio_working_3-way'!Y55+4*PI())/3)</f>
        <v>-0.22522923825846819</v>
      </c>
      <c r="AI55" s="11">
        <f>'OddsRatio_working_3-way'!U55/(3*'OddsRatio_working_3-way'!X55^(1/3))*SIN(('OddsRatio_working_3-way'!Y55)/3)</f>
        <v>-4.5466713098234128E-2</v>
      </c>
      <c r="AJ55" s="11">
        <f>'OddsRatio_working_3-way'!U55/(3*'OddsRatio_working_3-way'!X55^(1/3))*SIN(('OddsRatio_working_3-way'!Y55+2*PI())/3)</f>
        <v>-0.43557519711193676</v>
      </c>
      <c r="AK55" s="11">
        <f>'OddsRatio_working_3-way'!U55/(3*'OddsRatio_working_3-way'!X55^(1/3))*SIN(('OddsRatio_working_3-way'!Y55+4*PI())/3)</f>
        <v>0.48104191021017079</v>
      </c>
      <c r="AL55" s="11">
        <f>'OddsRatio_working_3-way'!Z55+'OddsRatio_working_3-way'!AF55</f>
        <v>1.0584182673124698</v>
      </c>
      <c r="AM55" s="11">
        <f>'OddsRatio_working_3-way'!AA55+'OddsRatio_working_3-way'!AG55</f>
        <v>-0.60795979079553375</v>
      </c>
      <c r="AN55" s="11">
        <f>'OddsRatio_working_3-way'!AB55+'OddsRatio_working_3-way'!AH55</f>
        <v>-0.45045847651693638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1.0584182673124698</v>
      </c>
      <c r="AS55" s="11">
        <f>IF(('OddsRatio_working_3-way'!X55=0),IF(Q55&gt;0,-Q55^(1/3),(-Q55)^(1/3)),'OddsRatio_working_3-way'!AM55-'OddsRatio_working_3-way'!R55/3)</f>
        <v>-0.60795979079553375</v>
      </c>
      <c r="AT55" s="11">
        <f>IF(('OddsRatio_working_3-way'!X55=0),IF(Q55&gt;0,-Q55^(1/3),(-Q55)^(1/3)),'OddsRatio_working_3-way'!AN55-'OddsRatio_working_3-way'!R55/3)</f>
        <v>-0.45045847651693638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2.4900000000000002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3.22</v>
      </c>
      <c r="D56" s="9">
        <f t="shared" si="13"/>
        <v>0.3880539851763099</v>
      </c>
      <c r="E56" s="9">
        <f t="shared" si="14"/>
        <v>0.31339988449752487</v>
      </c>
      <c r="F56" s="9">
        <f t="shared" si="15"/>
        <v>0.29854613032616528</v>
      </c>
      <c r="G56" s="9">
        <f t="shared" si="16"/>
        <v>1.0583631119907304</v>
      </c>
      <c r="H56" s="9">
        <f t="shared" si="17"/>
        <v>2.5769610368661882</v>
      </c>
      <c r="I56" s="9">
        <f t="shared" si="18"/>
        <v>3.1908116418208112</v>
      </c>
      <c r="J56" s="9">
        <f t="shared" si="19"/>
        <v>3.3495661086194213</v>
      </c>
      <c r="K56" s="11">
        <f t="shared" si="20"/>
        <v>0.40160642570281119</v>
      </c>
      <c r="L56" s="11">
        <f t="shared" si="21"/>
        <v>0.32573289902280134</v>
      </c>
      <c r="M56" s="11">
        <f t="shared" si="22"/>
        <v>0.3105590062111801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-0.27817365319818133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0.23481954605400379</v>
      </c>
      <c r="Q56" s="11">
        <f>2*'OddsRatio_working_3-way'!K56*'OddsRatio_working_3-way'!L56*'OddsRatio_working_3-way'!M56</f>
        <v>8.1252438080970157E-2</v>
      </c>
      <c r="R56" s="11">
        <f t="shared" si="23"/>
        <v>0</v>
      </c>
      <c r="S56" s="11">
        <f t="shared" si="24"/>
        <v>-0.84414732795240521</v>
      </c>
      <c r="T56" s="11">
        <f t="shared" si="25"/>
        <v>-0.29209250102159345</v>
      </c>
      <c r="U56" s="11">
        <f>'OddsRatio_working_3-way'!S56-'OddsRatio_working_3-way'!R56^2/3</f>
        <v>-0.84414732795240521</v>
      </c>
      <c r="V56" s="11">
        <f>'OddsRatio_working_3-way'!S56*'OddsRatio_working_3-way'!R56/3-2*'OddsRatio_working_3-way'!R56^3/27-'OddsRatio_working_3-way'!T56</f>
        <v>0.29209250102159345</v>
      </c>
      <c r="W56" s="11">
        <f>'OddsRatio_working_3-way'!V56^2+4*'OddsRatio_working_3-way'!U56^3/27</f>
        <v>-3.7970049172470349E-3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0.14926070654252629</v>
      </c>
      <c r="Y56" s="11">
        <f>IF('OddsRatio_working_3-way'!W56&gt;=0,IF('OddsRatio_working_3-way'!V56+SQRT('OddsRatio_working_3-way'!W56)&gt;0,0,PI()),ACOS('OddsRatio_working_3-way'!V56/(2*'OddsRatio_working_3-way'!X56)))</f>
        <v>0.2079114945045013</v>
      </c>
      <c r="Z56" s="11">
        <f>'OddsRatio_working_3-way'!X56^(1/3)*COS('OddsRatio_working_3-way'!Y56/3)</f>
        <v>0.52918155599536509</v>
      </c>
      <c r="AA56" s="11">
        <f>'OddsRatio_working_3-way'!X56^(1/3)*COS(('OddsRatio_working_3-way'!Y56+2*PI())/3)</f>
        <v>-0.29640260887621689</v>
      </c>
      <c r="AB56" s="11">
        <f>'OddsRatio_working_3-way'!X56^(1/3)*COS(('OddsRatio_working_3-way'!Y56+4*PI())/3)</f>
        <v>-0.23277894711914857</v>
      </c>
      <c r="AC56" s="11">
        <f>'OddsRatio_working_3-way'!X56^(1/3)*SIN('OddsRatio_working_3-way'!Y56/3)</f>
        <v>3.6733138242273283E-2</v>
      </c>
      <c r="AD56" s="11">
        <f>'OddsRatio_working_3-way'!X56^(1/3)*SIN(('OddsRatio_working_3-way'!Y56+2*PI())/3)</f>
        <v>0.43991810158502698</v>
      </c>
      <c r="AE56" s="11">
        <f>'OddsRatio_working_3-way'!X56^(1/3)*SIN(('OddsRatio_working_3-way'!Y56+4*PI())/3)</f>
        <v>-0.47665123982730007</v>
      </c>
      <c r="AF56" s="11">
        <f>-'OddsRatio_working_3-way'!U56/(3*'OddsRatio_working_3-way'!X56^(1/3))*COS(('OddsRatio_working_3-way'!Y56)/3)</f>
        <v>0.5291815559953652</v>
      </c>
      <c r="AG56" s="11">
        <f>-'OddsRatio_working_3-way'!U56/(3*'OddsRatio_working_3-way'!X56^(1/3))*COS(('OddsRatio_working_3-way'!Y56+2*PI())/3)</f>
        <v>-0.29640260887621694</v>
      </c>
      <c r="AH56" s="11">
        <f>-'OddsRatio_working_3-way'!U56/(3*'OddsRatio_working_3-way'!X56^(1/3))*COS(('OddsRatio_working_3-way'!Y56+4*PI())/3)</f>
        <v>-0.23277894711914862</v>
      </c>
      <c r="AI56" s="11">
        <f>'OddsRatio_working_3-way'!U56/(3*'OddsRatio_working_3-way'!X56^(1/3))*SIN(('OddsRatio_working_3-way'!Y56)/3)</f>
        <v>-3.673313824227329E-2</v>
      </c>
      <c r="AJ56" s="11">
        <f>'OddsRatio_working_3-way'!U56/(3*'OddsRatio_working_3-way'!X56^(1/3))*SIN(('OddsRatio_working_3-way'!Y56+2*PI())/3)</f>
        <v>-0.43991810158502709</v>
      </c>
      <c r="AK56" s="11">
        <f>'OddsRatio_working_3-way'!U56/(3*'OddsRatio_working_3-way'!X56^(1/3))*SIN(('OddsRatio_working_3-way'!Y56+4*PI())/3)</f>
        <v>0.47665123982730018</v>
      </c>
      <c r="AL56" s="11">
        <f>'OddsRatio_working_3-way'!Z56+'OddsRatio_working_3-way'!AF56</f>
        <v>1.0583631119907304</v>
      </c>
      <c r="AM56" s="11">
        <f>'OddsRatio_working_3-way'!AA56+'OddsRatio_working_3-way'!AG56</f>
        <v>-0.59280521775243389</v>
      </c>
      <c r="AN56" s="11">
        <f>'OddsRatio_working_3-way'!AB56+'OddsRatio_working_3-way'!AH56</f>
        <v>-0.46555789423829719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1.0583631119907304</v>
      </c>
      <c r="AS56" s="11">
        <f>IF(('OddsRatio_working_3-way'!X56=0),IF(Q56&gt;0,-Q56^(1/3),(-Q56)^(1/3)),'OddsRatio_working_3-way'!AM56-'OddsRatio_working_3-way'!R56/3)</f>
        <v>-0.59280521775243389</v>
      </c>
      <c r="AT56" s="11">
        <f>IF(('OddsRatio_working_3-way'!X56=0),IF(Q56&gt;0,-Q56^(1/3),(-Q56)^(1/3)),'OddsRatio_working_3-way'!AN56-'OddsRatio_working_3-way'!R56/3)</f>
        <v>-0.46555789423829719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2.6</v>
      </c>
      <c r="D57" s="9">
        <f t="shared" si="13"/>
        <v>0.35195807694375458</v>
      </c>
      <c r="E57" s="9">
        <f t="shared" si="14"/>
        <v>0.27672278183171917</v>
      </c>
      <c r="F57" s="9">
        <f t="shared" si="15"/>
        <v>0.37131914122452636</v>
      </c>
      <c r="G57" s="9">
        <f t="shared" si="16"/>
        <v>1.0581882082321195</v>
      </c>
      <c r="H57" s="9">
        <f t="shared" si="17"/>
        <v>2.841247482323888</v>
      </c>
      <c r="I57" s="9">
        <f t="shared" si="18"/>
        <v>3.6137248743333341</v>
      </c>
      <c r="J57" s="9">
        <f t="shared" si="19"/>
        <v>2.6931011331713917</v>
      </c>
      <c r="K57" s="11">
        <f t="shared" si="20"/>
        <v>0.36496350364963503</v>
      </c>
      <c r="L57" s="11">
        <f t="shared" si="21"/>
        <v>0.28818443804034583</v>
      </c>
      <c r="M57" s="11">
        <f t="shared" si="22"/>
        <v>0.38461538461538458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-0.27817160647047701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0.23502970031083786</v>
      </c>
      <c r="Q57" s="11">
        <f>2*'OddsRatio_working_3-way'!K57*'OddsRatio_working_3-way'!L57*'OddsRatio_working_3-way'!M57</f>
        <v>8.0905232465004431E-2</v>
      </c>
      <c r="R57" s="11">
        <f t="shared" si="23"/>
        <v>0</v>
      </c>
      <c r="S57" s="11">
        <f t="shared" si="24"/>
        <v>-0.84490902322118233</v>
      </c>
      <c r="T57" s="11">
        <f t="shared" si="25"/>
        <v>-0.29084647959421084</v>
      </c>
      <c r="U57" s="11">
        <f>'OddsRatio_working_3-way'!S57-'OddsRatio_working_3-way'!R57^2/3</f>
        <v>-0.84490902322118233</v>
      </c>
      <c r="V57" s="11">
        <f>'OddsRatio_working_3-way'!S57*'OddsRatio_working_3-way'!R57/3-2*'OddsRatio_working_3-way'!R57^3/27-'OddsRatio_working_3-way'!T57</f>
        <v>0.29084647959421084</v>
      </c>
      <c r="W57" s="11">
        <f>'OddsRatio_working_3-way'!V57^2+4*'OddsRatio_working_3-way'!U57^3/27</f>
        <v>-4.7648092924519325E-3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0.14946277461695742</v>
      </c>
      <c r="Y57" s="11">
        <f>IF('OddsRatio_working_3-way'!W57&gt;=0,IF('OddsRatio_working_3-way'!V57+SQRT('OddsRatio_working_3-way'!W57)&gt;0,0,PI()),ACOS('OddsRatio_working_3-way'!V57/(2*'OddsRatio_working_3-way'!X57)))</f>
        <v>0.23302213637869462</v>
      </c>
      <c r="Z57" s="11">
        <f>'OddsRatio_working_3-way'!X57^(1/3)*COS('OddsRatio_working_3-way'!Y57/3)</f>
        <v>0.52909410411605984</v>
      </c>
      <c r="AA57" s="11">
        <f>'OddsRatio_working_3-way'!X57^(1/3)*COS(('OddsRatio_working_3-way'!Y57+2*PI())/3)</f>
        <v>-0.30020974331252887</v>
      </c>
      <c r="AB57" s="11">
        <f>'OddsRatio_working_3-way'!X57^(1/3)*COS(('OddsRatio_working_3-way'!Y57+4*PI())/3)</f>
        <v>-0.22888436080353106</v>
      </c>
      <c r="AC57" s="11">
        <f>'OddsRatio_working_3-way'!X57^(1/3)*SIN('OddsRatio_working_3-way'!Y57/3)</f>
        <v>4.1179728791623002E-2</v>
      </c>
      <c r="AD57" s="11">
        <f>'OddsRatio_working_3-way'!X57^(1/3)*SIN(('OddsRatio_working_3-way'!Y57+2*PI())/3)</f>
        <v>0.43761907076126499</v>
      </c>
      <c r="AE57" s="11">
        <f>'OddsRatio_working_3-way'!X57^(1/3)*SIN(('OddsRatio_working_3-way'!Y57+4*PI())/3)</f>
        <v>-0.4787987995528879</v>
      </c>
      <c r="AF57" s="11">
        <f>-'OddsRatio_working_3-way'!U57/(3*'OddsRatio_working_3-way'!X57^(1/3))*COS(('OddsRatio_working_3-way'!Y57)/3)</f>
        <v>0.52909410411605962</v>
      </c>
      <c r="AG57" s="11">
        <f>-'OddsRatio_working_3-way'!U57/(3*'OddsRatio_working_3-way'!X57^(1/3))*COS(('OddsRatio_working_3-way'!Y57+2*PI())/3)</f>
        <v>-0.3002097433125287</v>
      </c>
      <c r="AH57" s="11">
        <f>-'OddsRatio_working_3-way'!U57/(3*'OddsRatio_working_3-way'!X57^(1/3))*COS(('OddsRatio_working_3-way'!Y57+4*PI())/3)</f>
        <v>-0.22888436080353097</v>
      </c>
      <c r="AI57" s="11">
        <f>'OddsRatio_working_3-way'!U57/(3*'OddsRatio_working_3-way'!X57^(1/3))*SIN(('OddsRatio_working_3-way'!Y57)/3)</f>
        <v>-4.1179728791622988E-2</v>
      </c>
      <c r="AJ57" s="11">
        <f>'OddsRatio_working_3-way'!U57/(3*'OddsRatio_working_3-way'!X57^(1/3))*SIN(('OddsRatio_working_3-way'!Y57+2*PI())/3)</f>
        <v>-0.43761907076126483</v>
      </c>
      <c r="AK57" s="11">
        <f>'OddsRatio_working_3-way'!U57/(3*'OddsRatio_working_3-way'!X57^(1/3))*SIN(('OddsRatio_working_3-way'!Y57+4*PI())/3)</f>
        <v>0.47879879955288768</v>
      </c>
      <c r="AL57" s="11">
        <f>'OddsRatio_working_3-way'!Z57+'OddsRatio_working_3-way'!AF57</f>
        <v>1.0581882082321195</v>
      </c>
      <c r="AM57" s="11">
        <f>'OddsRatio_working_3-way'!AA57+'OddsRatio_working_3-way'!AG57</f>
        <v>-0.60041948662505762</v>
      </c>
      <c r="AN57" s="11">
        <f>'OddsRatio_working_3-way'!AB57+'OddsRatio_working_3-way'!AH57</f>
        <v>-0.45776872160706206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1.0581882082321195</v>
      </c>
      <c r="AS57" s="11">
        <f>IF(('OddsRatio_working_3-way'!X57=0),IF(Q57&gt;0,-Q57^(1/3),(-Q57)^(1/3)),'OddsRatio_working_3-way'!AM57-'OddsRatio_working_3-way'!R57/3)</f>
        <v>-0.60041948662505762</v>
      </c>
      <c r="AT57" s="11">
        <f>IF(('OddsRatio_working_3-way'!X57=0),IF(Q57&gt;0,-Q57^(1/3),(-Q57)^(1/3)),'OddsRatio_working_3-way'!AN57-'OddsRatio_working_3-way'!R57/3)</f>
        <v>-0.45776872160706206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1.87</v>
      </c>
      <c r="B58" s="4">
        <f>IF('True_Odds_Calculator_3-way'!B59="","",'True_Odds_Calculator_3-way'!B59)</f>
        <v>3.64</v>
      </c>
      <c r="C58" s="4">
        <f>IF('True_Odds_Calculator_3-way'!C59="","",'True_Odds_Calculator_3-way'!C59)</f>
        <v>4.3099999999999996</v>
      </c>
      <c r="D58" s="9">
        <f t="shared" si="13"/>
        <v>0.51808551822785009</v>
      </c>
      <c r="E58" s="9">
        <f t="shared" si="14"/>
        <v>0.2616003334521752</v>
      </c>
      <c r="F58" s="9">
        <f t="shared" si="15"/>
        <v>0.22031414831997481</v>
      </c>
      <c r="G58" s="9">
        <f t="shared" si="16"/>
        <v>1.0691761730512499</v>
      </c>
      <c r="H58" s="9">
        <f t="shared" si="17"/>
        <v>1.9301832705545874</v>
      </c>
      <c r="I58" s="9">
        <f t="shared" si="18"/>
        <v>3.8226250968552997</v>
      </c>
      <c r="J58" s="9">
        <f t="shared" si="19"/>
        <v>4.5389731327996374</v>
      </c>
      <c r="K58" s="11">
        <f t="shared" si="20"/>
        <v>0.53475935828876997</v>
      </c>
      <c r="L58" s="11">
        <f t="shared" si="21"/>
        <v>0.27472527472527469</v>
      </c>
      <c r="M58" s="11">
        <f t="shared" si="22"/>
        <v>0.23201856148491881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-0.25913788681633643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0.23246850051817974</v>
      </c>
      <c r="Q58" s="11">
        <f>2*'OddsRatio_working_3-way'!K58*'OddsRatio_working_3-way'!L58*'OddsRatio_working_3-way'!M58</f>
        <v>6.8172580797120158E-2</v>
      </c>
      <c r="R58" s="11">
        <f t="shared" si="23"/>
        <v>0</v>
      </c>
      <c r="S58" s="11">
        <f t="shared" si="24"/>
        <v>-0.89708418701022064</v>
      </c>
      <c r="T58" s="11">
        <f t="shared" si="25"/>
        <v>-0.26307454164522598</v>
      </c>
      <c r="U58" s="11">
        <f>'OddsRatio_working_3-way'!S58-'OddsRatio_working_3-way'!R58^2/3</f>
        <v>-0.89708418701022064</v>
      </c>
      <c r="V58" s="11">
        <f>'OddsRatio_working_3-way'!S58*'OddsRatio_working_3-way'!R58/3-2*'OddsRatio_working_3-way'!R58^3/27-'OddsRatio_working_3-way'!T58</f>
        <v>0.26307454164522598</v>
      </c>
      <c r="W58" s="11">
        <f>'OddsRatio_working_3-way'!V58^2+4*'OddsRatio_working_3-way'!U58^3/27</f>
        <v>-3.7745489975376745E-2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0.16351888609364246</v>
      </c>
      <c r="Y58" s="11">
        <f>IF('OddsRatio_working_3-way'!W58&gt;=0,IF('OddsRatio_working_3-way'!V58+SQRT('OddsRatio_working_3-way'!W58)&gt;0,0,PI()),ACOS('OddsRatio_working_3-way'!V58/(2*'OddsRatio_working_3-way'!X58)))</f>
        <v>0.63610392510773961</v>
      </c>
      <c r="Z58" s="11">
        <f>'OddsRatio_working_3-way'!X58^(1/3)*COS('OddsRatio_working_3-way'!Y58/3)</f>
        <v>0.53458808652562495</v>
      </c>
      <c r="AA58" s="11">
        <f>'OddsRatio_working_3-way'!X58^(1/3)*COS(('OddsRatio_working_3-way'!Y58+2*PI())/3)</f>
        <v>-0.36695712600265329</v>
      </c>
      <c r="AB58" s="11">
        <f>'OddsRatio_working_3-way'!X58^(1/3)*COS(('OddsRatio_working_3-way'!Y58+4*PI())/3)</f>
        <v>-0.16763096052297186</v>
      </c>
      <c r="AC58" s="11">
        <f>'OddsRatio_working_3-way'!X58^(1/3)*SIN('OddsRatio_working_3-way'!Y58/3)</f>
        <v>0.11508101529623005</v>
      </c>
      <c r="AD58" s="11">
        <f>'OddsRatio_working_3-way'!X58^(1/3)*SIN(('OddsRatio_working_3-way'!Y58+2*PI())/3)</f>
        <v>0.40542635584358983</v>
      </c>
      <c r="AE58" s="11">
        <f>'OddsRatio_working_3-way'!X58^(1/3)*SIN(('OddsRatio_working_3-way'!Y58+4*PI())/3)</f>
        <v>-0.52050737113981982</v>
      </c>
      <c r="AF58" s="11">
        <f>-'OddsRatio_working_3-way'!U58/(3*'OddsRatio_working_3-way'!X58^(1/3))*COS(('OddsRatio_working_3-way'!Y58)/3)</f>
        <v>0.53458808652562495</v>
      </c>
      <c r="AG58" s="11">
        <f>-'OddsRatio_working_3-way'!U58/(3*'OddsRatio_working_3-way'!X58^(1/3))*COS(('OddsRatio_working_3-way'!Y58+2*PI())/3)</f>
        <v>-0.36695712600265329</v>
      </c>
      <c r="AH58" s="11">
        <f>-'OddsRatio_working_3-way'!U58/(3*'OddsRatio_working_3-way'!X58^(1/3))*COS(('OddsRatio_working_3-way'!Y58+4*PI())/3)</f>
        <v>-0.16763096052297186</v>
      </c>
      <c r="AI58" s="11">
        <f>'OddsRatio_working_3-way'!U58/(3*'OddsRatio_working_3-way'!X58^(1/3))*SIN(('OddsRatio_working_3-way'!Y58)/3)</f>
        <v>-0.11508101529623005</v>
      </c>
      <c r="AJ58" s="11">
        <f>'OddsRatio_working_3-way'!U58/(3*'OddsRatio_working_3-way'!X58^(1/3))*SIN(('OddsRatio_working_3-way'!Y58+2*PI())/3)</f>
        <v>-0.40542635584358983</v>
      </c>
      <c r="AK58" s="11">
        <f>'OddsRatio_working_3-way'!U58/(3*'OddsRatio_working_3-way'!X58^(1/3))*SIN(('OddsRatio_working_3-way'!Y58+4*PI())/3)</f>
        <v>0.52050737113981982</v>
      </c>
      <c r="AL58" s="11">
        <f>'OddsRatio_working_3-way'!Z58+'OddsRatio_working_3-way'!AF58</f>
        <v>1.0691761730512499</v>
      </c>
      <c r="AM58" s="11">
        <f>'OddsRatio_working_3-way'!AA58+'OddsRatio_working_3-way'!AG58</f>
        <v>-0.73391425200530658</v>
      </c>
      <c r="AN58" s="11">
        <f>'OddsRatio_working_3-way'!AB58+'OddsRatio_working_3-way'!AH58</f>
        <v>-0.33526192104594371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1.0691761730512499</v>
      </c>
      <c r="AS58" s="11">
        <f>IF(('OddsRatio_working_3-way'!X58=0),IF(Q58&gt;0,-Q58^(1/3),(-Q58)^(1/3)),'OddsRatio_working_3-way'!AM58-'OddsRatio_working_3-way'!R58/3)</f>
        <v>-0.73391425200530658</v>
      </c>
      <c r="AT58" s="11">
        <f>IF(('OddsRatio_working_3-way'!X58=0),IF(Q58&gt;0,-Q58^(1/3),(-Q58)^(1/3)),'OddsRatio_working_3-way'!AN58-'OddsRatio_working_3-way'!R58/3)</f>
        <v>-0.33526192104594371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3.79</v>
      </c>
      <c r="C59" s="4">
        <f>IF('True_Odds_Calculator_3-way'!C60="","",'True_Odds_Calculator_3-way'!C60)</f>
        <v>5.36</v>
      </c>
      <c r="D59" s="9">
        <f t="shared" si="13"/>
        <v>0.57412600115593426</v>
      </c>
      <c r="E59" s="9">
        <f t="shared" si="14"/>
        <v>0.25003982200016278</v>
      </c>
      <c r="F59" s="9">
        <f t="shared" si="15"/>
        <v>0.17583417684390315</v>
      </c>
      <c r="G59" s="9">
        <f t="shared" si="16"/>
        <v>1.0750404836816849</v>
      </c>
      <c r="H59" s="9">
        <f t="shared" si="17"/>
        <v>1.7417779337403623</v>
      </c>
      <c r="I59" s="9">
        <f t="shared" si="18"/>
        <v>3.9993629494719003</v>
      </c>
      <c r="J59" s="9">
        <f t="shared" si="19"/>
        <v>5.6871765088521462</v>
      </c>
      <c r="K59" s="11">
        <f t="shared" si="20"/>
        <v>0.59171597633136097</v>
      </c>
      <c r="L59" s="11">
        <f t="shared" si="21"/>
        <v>0.26385224274406333</v>
      </c>
      <c r="M59" s="11">
        <f t="shared" si="22"/>
        <v>0.18656716417910446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-0.24448323246144565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0.2283627995135406</v>
      </c>
      <c r="Q59" s="11">
        <f>2*'OddsRatio_working_3-way'!K59*'OddsRatio_working_3-way'!L59*'OddsRatio_working_3-way'!M59</f>
        <v>5.8255816202433836E-2</v>
      </c>
      <c r="R59" s="11">
        <f t="shared" si="23"/>
        <v>0</v>
      </c>
      <c r="S59" s="11">
        <f t="shared" si="24"/>
        <v>-0.93406323703427308</v>
      </c>
      <c r="T59" s="11">
        <f t="shared" si="25"/>
        <v>-0.23828143801894724</v>
      </c>
      <c r="U59" s="11">
        <f>'OddsRatio_working_3-way'!S59-'OddsRatio_working_3-way'!R59^2/3</f>
        <v>-0.93406323703427308</v>
      </c>
      <c r="V59" s="11">
        <f>'OddsRatio_working_3-way'!S59*'OddsRatio_working_3-way'!R59/3-2*'OddsRatio_working_3-way'!R59^3/27-'OddsRatio_working_3-way'!T59</f>
        <v>0.23828143801894724</v>
      </c>
      <c r="W59" s="11">
        <f>'OddsRatio_working_3-way'!V59^2+4*'OddsRatio_working_3-way'!U59^3/27</f>
        <v>-6.3954698639925533E-2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0.1737330871943388</v>
      </c>
      <c r="Y59" s="11">
        <f>IF('OddsRatio_working_3-way'!W59&gt;=0,IF('OddsRatio_working_3-way'!V59+SQRT('OddsRatio_working_3-way'!W59)&gt;0,0,PI()),ACOS('OddsRatio_working_3-way'!V59/(2*'OddsRatio_working_3-way'!X59)))</f>
        <v>0.81513693961520917</v>
      </c>
      <c r="Z59" s="11">
        <f>'OddsRatio_working_3-way'!X59^(1/3)*COS('OddsRatio_working_3-way'!Y59/3)</f>
        <v>0.53752024184084246</v>
      </c>
      <c r="AA59" s="11">
        <f>'OddsRatio_working_3-way'!X59^(1/3)*COS(('OddsRatio_working_3-way'!Y59+2*PI())/3)</f>
        <v>-0.3984512982112835</v>
      </c>
      <c r="AB59" s="11">
        <f>'OddsRatio_working_3-way'!X59^(1/3)*COS(('OddsRatio_working_3-way'!Y59+4*PI())/3)</f>
        <v>-0.13906894362955913</v>
      </c>
      <c r="AC59" s="11">
        <f>'OddsRatio_working_3-way'!X59^(1/3)*SIN('OddsRatio_working_3-way'!Y59/3)</f>
        <v>0.14975447224079766</v>
      </c>
      <c r="AD59" s="11">
        <f>'OddsRatio_working_3-way'!X59^(1/3)*SIN(('OddsRatio_working_3-way'!Y59+2*PI())/3)</f>
        <v>0.39062894836212603</v>
      </c>
      <c r="AE59" s="11">
        <f>'OddsRatio_working_3-way'!X59^(1/3)*SIN(('OddsRatio_working_3-way'!Y59+4*PI())/3)</f>
        <v>-0.54038342060292355</v>
      </c>
      <c r="AF59" s="11">
        <f>-'OddsRatio_working_3-way'!U59/(3*'OddsRatio_working_3-way'!X59^(1/3))*COS(('OddsRatio_working_3-way'!Y59)/3)</f>
        <v>0.53752024184084246</v>
      </c>
      <c r="AG59" s="11">
        <f>-'OddsRatio_working_3-way'!U59/(3*'OddsRatio_working_3-way'!X59^(1/3))*COS(('OddsRatio_working_3-way'!Y59+2*PI())/3)</f>
        <v>-0.3984512982112835</v>
      </c>
      <c r="AH59" s="11">
        <f>-'OddsRatio_working_3-way'!U59/(3*'OddsRatio_working_3-way'!X59^(1/3))*COS(('OddsRatio_working_3-way'!Y59+4*PI())/3)</f>
        <v>-0.13906894362955913</v>
      </c>
      <c r="AI59" s="11">
        <f>'OddsRatio_working_3-way'!U59/(3*'OddsRatio_working_3-way'!X59^(1/3))*SIN(('OddsRatio_working_3-way'!Y59)/3)</f>
        <v>-0.14975447224079766</v>
      </c>
      <c r="AJ59" s="11">
        <f>'OddsRatio_working_3-way'!U59/(3*'OddsRatio_working_3-way'!X59^(1/3))*SIN(('OddsRatio_working_3-way'!Y59+2*PI())/3)</f>
        <v>-0.39062894836212603</v>
      </c>
      <c r="AK59" s="11">
        <f>'OddsRatio_working_3-way'!U59/(3*'OddsRatio_working_3-way'!X59^(1/3))*SIN(('OddsRatio_working_3-way'!Y59+4*PI())/3)</f>
        <v>0.54038342060292355</v>
      </c>
      <c r="AL59" s="11">
        <f>'OddsRatio_working_3-way'!Z59+'OddsRatio_working_3-way'!AF59</f>
        <v>1.0750404836816849</v>
      </c>
      <c r="AM59" s="11">
        <f>'OddsRatio_working_3-way'!AA59+'OddsRatio_working_3-way'!AG59</f>
        <v>-0.796902596422567</v>
      </c>
      <c r="AN59" s="11">
        <f>'OddsRatio_working_3-way'!AB59+'OddsRatio_working_3-way'!AH59</f>
        <v>-0.27813788725911825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1.0750404836816849</v>
      </c>
      <c r="AS59" s="11">
        <f>IF(('OddsRatio_working_3-way'!X59=0),IF(Q59&gt;0,-Q59^(1/3),(-Q59)^(1/3)),'OddsRatio_working_3-way'!AM59-'OddsRatio_working_3-way'!R59/3)</f>
        <v>-0.796902596422567</v>
      </c>
      <c r="AT59" s="11">
        <f>IF(('OddsRatio_working_3-way'!X59=0),IF(Q59&gt;0,-Q59^(1/3),(-Q59)^(1/3)),'OddsRatio_working_3-way'!AN59-'OddsRatio_working_3-way'!R59/3)</f>
        <v>-0.27813788725911825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2.61</v>
      </c>
      <c r="D60" s="9">
        <f t="shared" si="13"/>
        <v>0.35418872205024399</v>
      </c>
      <c r="E60" s="9">
        <f t="shared" si="14"/>
        <v>0.27636367378805515</v>
      </c>
      <c r="F60" s="9">
        <f t="shared" si="15"/>
        <v>0.36944760416170103</v>
      </c>
      <c r="G60" s="9">
        <f t="shared" si="16"/>
        <v>1.0600892966132871</v>
      </c>
      <c r="H60" s="9">
        <f t="shared" si="17"/>
        <v>2.8233535901748543</v>
      </c>
      <c r="I60" s="9">
        <f t="shared" si="18"/>
        <v>3.6184205626348187</v>
      </c>
      <c r="J60" s="9">
        <f t="shared" si="19"/>
        <v>2.7067437675473913</v>
      </c>
      <c r="K60" s="11">
        <f t="shared" si="20"/>
        <v>0.36764705882352938</v>
      </c>
      <c r="L60" s="11">
        <f t="shared" si="21"/>
        <v>0.28818443804034583</v>
      </c>
      <c r="M60" s="11">
        <f t="shared" si="22"/>
        <v>0.38314176245210729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-0.27765940587371463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0.23544480232054393</v>
      </c>
      <c r="Q60" s="11">
        <f>2*'OddsRatio_working_3-way'!K60*'OddsRatio_working_3-way'!L60*'OddsRatio_working_3-way'!M60</f>
        <v>8.1187862869153082E-2</v>
      </c>
      <c r="R60" s="11">
        <f t="shared" si="23"/>
        <v>0</v>
      </c>
      <c r="S60" s="11">
        <f t="shared" si="24"/>
        <v>-0.84796263818135953</v>
      </c>
      <c r="T60" s="11">
        <f t="shared" si="25"/>
        <v>-0.29240090971771021</v>
      </c>
      <c r="U60" s="11">
        <f>'OddsRatio_working_3-way'!S60-'OddsRatio_working_3-way'!R60^2/3</f>
        <v>-0.84796263818135953</v>
      </c>
      <c r="V60" s="11">
        <f>'OddsRatio_working_3-way'!S60*'OddsRatio_working_3-way'!R60/3-2*'OddsRatio_working_3-way'!R60^3/27-'OddsRatio_working_3-way'!T60</f>
        <v>0.29240090971771021</v>
      </c>
      <c r="W60" s="11">
        <f>'OddsRatio_working_3-way'!V60^2+4*'OddsRatio_working_3-way'!U60^3/27</f>
        <v>-4.8305368038756985E-3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0.15027377416537144</v>
      </c>
      <c r="Y60" s="11">
        <f>IF('OddsRatio_working_3-way'!W60&gt;=0,IF('OddsRatio_working_3-way'!V60+SQRT('OddsRatio_working_3-way'!W60)&gt;0,0,PI()),ACOS('OddsRatio_working_3-way'!V60/(2*'OddsRatio_working_3-way'!X60)))</f>
        <v>0.23336382732292904</v>
      </c>
      <c r="Z60" s="11">
        <f>'OddsRatio_working_3-way'!X60^(1/3)*COS('OddsRatio_working_3-way'!Y60/3)</f>
        <v>0.53004464830664355</v>
      </c>
      <c r="AA60" s="11">
        <f>'OddsRatio_working_3-way'!X60^(1/3)*COS(('OddsRatio_working_3-way'!Y60+2*PI())/3)</f>
        <v>-0.30080168477442298</v>
      </c>
      <c r="AB60" s="11">
        <f>'OddsRatio_working_3-way'!X60^(1/3)*COS(('OddsRatio_working_3-way'!Y60+4*PI())/3)</f>
        <v>-0.22924296353222068</v>
      </c>
      <c r="AC60" s="11">
        <f>'OddsRatio_working_3-way'!X60^(1/3)*SIN('OddsRatio_working_3-way'!Y60/3)</f>
        <v>4.1314446972050903E-2</v>
      </c>
      <c r="AD60" s="11">
        <f>'OddsRatio_working_3-way'!X60^(1/3)*SIN(('OddsRatio_working_3-way'!Y60+2*PI())/3)</f>
        <v>0.43837490708751631</v>
      </c>
      <c r="AE60" s="11">
        <f>'OddsRatio_working_3-way'!X60^(1/3)*SIN(('OddsRatio_working_3-way'!Y60+4*PI())/3)</f>
        <v>-0.4796893540595672</v>
      </c>
      <c r="AF60" s="11">
        <f>-'OddsRatio_working_3-way'!U60/(3*'OddsRatio_working_3-way'!X60^(1/3))*COS(('OddsRatio_working_3-way'!Y60)/3)</f>
        <v>0.53004464830664355</v>
      </c>
      <c r="AG60" s="11">
        <f>-'OddsRatio_working_3-way'!U60/(3*'OddsRatio_working_3-way'!X60^(1/3))*COS(('OddsRatio_working_3-way'!Y60+2*PI())/3)</f>
        <v>-0.30080168477442298</v>
      </c>
      <c r="AH60" s="11">
        <f>-'OddsRatio_working_3-way'!U60/(3*'OddsRatio_working_3-way'!X60^(1/3))*COS(('OddsRatio_working_3-way'!Y60+4*PI())/3)</f>
        <v>-0.22924296353222068</v>
      </c>
      <c r="AI60" s="11">
        <f>'OddsRatio_working_3-way'!U60/(3*'OddsRatio_working_3-way'!X60^(1/3))*SIN(('OddsRatio_working_3-way'!Y60)/3)</f>
        <v>-4.1314446972050903E-2</v>
      </c>
      <c r="AJ60" s="11">
        <f>'OddsRatio_working_3-way'!U60/(3*'OddsRatio_working_3-way'!X60^(1/3))*SIN(('OddsRatio_working_3-way'!Y60+2*PI())/3)</f>
        <v>-0.43837490708751631</v>
      </c>
      <c r="AK60" s="11">
        <f>'OddsRatio_working_3-way'!U60/(3*'OddsRatio_working_3-way'!X60^(1/3))*SIN(('OddsRatio_working_3-way'!Y60+4*PI())/3)</f>
        <v>0.4796893540595672</v>
      </c>
      <c r="AL60" s="11">
        <f>'OddsRatio_working_3-way'!Z60+'OddsRatio_working_3-way'!AF60</f>
        <v>1.0600892966132871</v>
      </c>
      <c r="AM60" s="11">
        <f>'OddsRatio_working_3-way'!AA60+'OddsRatio_working_3-way'!AG60</f>
        <v>-0.60160336954884597</v>
      </c>
      <c r="AN60" s="11">
        <f>'OddsRatio_working_3-way'!AB60+'OddsRatio_working_3-way'!AH60</f>
        <v>-0.45848592706444136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1.0600892966132871</v>
      </c>
      <c r="AS60" s="11">
        <f>IF(('OddsRatio_working_3-way'!X60=0),IF(Q60&gt;0,-Q60^(1/3),(-Q60)^(1/3)),'OddsRatio_working_3-way'!AM60-'OddsRatio_working_3-way'!R60/3)</f>
        <v>-0.60160336954884597</v>
      </c>
      <c r="AT60" s="11">
        <f>IF(('OddsRatio_working_3-way'!X60=0),IF(Q60&gt;0,-Q60^(1/3),(-Q60)^(1/3)),'OddsRatio_working_3-way'!AN60-'OddsRatio_working_3-way'!R60/3)</f>
        <v>-0.45848592706444136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2.4900000000000002</v>
      </c>
      <c r="B61" s="4">
        <f>IF('True_Odds_Calculator_3-way'!B62="","",'True_Odds_Calculator_3-way'!B62)</f>
        <v>3.29</v>
      </c>
      <c r="C61" s="4">
        <f>IF('True_Odds_Calculator_3-way'!C62="","",'True_Odds_Calculator_3-way'!C62)</f>
        <v>3.01</v>
      </c>
      <c r="D61" s="9">
        <f t="shared" si="13"/>
        <v>0.38808863790383191</v>
      </c>
      <c r="E61" s="9">
        <f t="shared" si="14"/>
        <v>0.29211597520452814</v>
      </c>
      <c r="F61" s="9">
        <f t="shared" si="15"/>
        <v>0.31979538689164005</v>
      </c>
      <c r="G61" s="9">
        <f t="shared" si="16"/>
        <v>1.0582086832680251</v>
      </c>
      <c r="H61" s="9">
        <f t="shared" si="17"/>
        <v>2.5767309380693573</v>
      </c>
      <c r="I61" s="9">
        <f t="shared" si="18"/>
        <v>3.4232978846837776</v>
      </c>
      <c r="J61" s="9">
        <f t="shared" si="19"/>
        <v>3.1269994533687302</v>
      </c>
      <c r="K61" s="11">
        <f t="shared" si="20"/>
        <v>0.40160642570281119</v>
      </c>
      <c r="L61" s="11">
        <f t="shared" si="21"/>
        <v>0.303951367781155</v>
      </c>
      <c r="M61" s="11">
        <f t="shared" si="22"/>
        <v>0.33222591362126247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-0.2781352718024549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0.23481012681328467</v>
      </c>
      <c r="Q61" s="11">
        <f>2*'OddsRatio_working_3-way'!K61*'OddsRatio_working_3-way'!L61*'OddsRatio_working_3-way'!M61</f>
        <v>8.1108852094398845E-2</v>
      </c>
      <c r="R61" s="11">
        <f t="shared" si="23"/>
        <v>0</v>
      </c>
      <c r="S61" s="11">
        <f t="shared" si="24"/>
        <v>-0.84422995074158791</v>
      </c>
      <c r="T61" s="11">
        <f t="shared" si="25"/>
        <v>-0.29161656329588526</v>
      </c>
      <c r="U61" s="11">
        <f>'OddsRatio_working_3-way'!S61-'OddsRatio_working_3-way'!R61^2/3</f>
        <v>-0.84422995074158791</v>
      </c>
      <c r="V61" s="11">
        <f>'OddsRatio_working_3-way'!S61*'OddsRatio_working_3-way'!R61/3-2*'OddsRatio_working_3-way'!R61^3/27-'OddsRatio_working_3-way'!T61</f>
        <v>0.29161656329588526</v>
      </c>
      <c r="W61" s="11">
        <f>'OddsRatio_working_3-way'!V61^2+4*'OddsRatio_working_3-way'!U61^3/27</f>
        <v>-4.1009836369743369E-3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0.14928262091204506</v>
      </c>
      <c r="Y61" s="11">
        <f>IF('OddsRatio_working_3-way'!W61&gt;=0,IF('OddsRatio_working_3-way'!V61+SQRT('OddsRatio_working_3-way'!W61)&gt;0,0,PI()),ACOS('OddsRatio_working_3-way'!V61/(2*'OddsRatio_working_3-way'!X61)))</f>
        <v>0.21616849557433326</v>
      </c>
      <c r="Z61" s="11">
        <f>'OddsRatio_working_3-way'!X61^(1/3)*COS('OddsRatio_working_3-way'!Y61/3)</f>
        <v>0.52910434163401254</v>
      </c>
      <c r="AA61" s="11">
        <f>'OddsRatio_working_3-way'!X61^(1/3)*COS(('OddsRatio_working_3-way'!Y61+2*PI())/3)</f>
        <v>-0.29762685045907666</v>
      </c>
      <c r="AB61" s="11">
        <f>'OddsRatio_working_3-way'!X61^(1/3)*COS(('OddsRatio_working_3-way'!Y61+4*PI())/3)</f>
        <v>-0.23147749117493591</v>
      </c>
      <c r="AC61" s="11">
        <f>'OddsRatio_working_3-way'!X61^(1/3)*SIN('OddsRatio_working_3-way'!Y61/3)</f>
        <v>3.8191350389420148E-2</v>
      </c>
      <c r="AD61" s="11">
        <f>'OddsRatio_working_3-way'!X61^(1/3)*SIN(('OddsRatio_working_3-way'!Y61+2*PI())/3)</f>
        <v>0.43912212591298522</v>
      </c>
      <c r="AE61" s="11">
        <f>'OddsRatio_working_3-way'!X61^(1/3)*SIN(('OddsRatio_working_3-way'!Y61+4*PI())/3)</f>
        <v>-0.47731347630240517</v>
      </c>
      <c r="AF61" s="11">
        <f>-'OddsRatio_working_3-way'!U61/(3*'OddsRatio_working_3-way'!X61^(1/3))*COS(('OddsRatio_working_3-way'!Y61)/3)</f>
        <v>0.52910434163401254</v>
      </c>
      <c r="AG61" s="11">
        <f>-'OddsRatio_working_3-way'!U61/(3*'OddsRatio_working_3-way'!X61^(1/3))*COS(('OddsRatio_working_3-way'!Y61+2*PI())/3)</f>
        <v>-0.29762685045907666</v>
      </c>
      <c r="AH61" s="11">
        <f>-'OddsRatio_working_3-way'!U61/(3*'OddsRatio_working_3-way'!X61^(1/3))*COS(('OddsRatio_working_3-way'!Y61+4*PI())/3)</f>
        <v>-0.23147749117493591</v>
      </c>
      <c r="AI61" s="11">
        <f>'OddsRatio_working_3-way'!U61/(3*'OddsRatio_working_3-way'!X61^(1/3))*SIN(('OddsRatio_working_3-way'!Y61)/3)</f>
        <v>-3.8191350389420148E-2</v>
      </c>
      <c r="AJ61" s="11">
        <f>'OddsRatio_working_3-way'!U61/(3*'OddsRatio_working_3-way'!X61^(1/3))*SIN(('OddsRatio_working_3-way'!Y61+2*PI())/3)</f>
        <v>-0.43912212591298522</v>
      </c>
      <c r="AK61" s="11">
        <f>'OddsRatio_working_3-way'!U61/(3*'OddsRatio_working_3-way'!X61^(1/3))*SIN(('OddsRatio_working_3-way'!Y61+4*PI())/3)</f>
        <v>0.47731347630240517</v>
      </c>
      <c r="AL61" s="11">
        <f>'OddsRatio_working_3-way'!Z61+'OddsRatio_working_3-way'!AF61</f>
        <v>1.0582086832680251</v>
      </c>
      <c r="AM61" s="11">
        <f>'OddsRatio_working_3-way'!AA61+'OddsRatio_working_3-way'!AG61</f>
        <v>-0.59525370091815333</v>
      </c>
      <c r="AN61" s="11">
        <f>'OddsRatio_working_3-way'!AB61+'OddsRatio_working_3-way'!AH61</f>
        <v>-0.46295498234987181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1.0582086832680251</v>
      </c>
      <c r="AS61" s="11">
        <f>IF(('OddsRatio_working_3-way'!X61=0),IF(Q61&gt;0,-Q61^(1/3),(-Q61)^(1/3)),'OddsRatio_working_3-way'!AM61-'OddsRatio_working_3-way'!R61/3)</f>
        <v>-0.59525370091815333</v>
      </c>
      <c r="AT61" s="11">
        <f>IF(('OddsRatio_working_3-way'!X61=0),IF(Q61&gt;0,-Q61^(1/3),(-Q61)^(1/3)),'OddsRatio_working_3-way'!AN61-'OddsRatio_working_3-way'!R61/3)</f>
        <v>-0.46295498234987181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3.48</v>
      </c>
      <c r="C62" s="4">
        <f>IF('True_Odds_Calculator_3-way'!C63="","",'True_Odds_Calculator_3-way'!C63)</f>
        <v>5.0999999999999996</v>
      </c>
      <c r="D62" s="9">
        <f t="shared" si="13"/>
        <v>0.54139754170478327</v>
      </c>
      <c r="E62" s="9">
        <f t="shared" si="14"/>
        <v>0.27328666506424737</v>
      </c>
      <c r="F62" s="9">
        <f t="shared" si="15"/>
        <v>0.18531579323096919</v>
      </c>
      <c r="G62" s="9">
        <f t="shared" si="16"/>
        <v>1.0722424764842482</v>
      </c>
      <c r="H62" s="9">
        <f t="shared" si="17"/>
        <v>1.8470715564225566</v>
      </c>
      <c r="I62" s="9">
        <f t="shared" si="18"/>
        <v>3.6591613416809361</v>
      </c>
      <c r="J62" s="9">
        <f t="shared" si="19"/>
        <v>5.3961941535854168</v>
      </c>
      <c r="K62" s="11">
        <f t="shared" si="20"/>
        <v>0.55865921787709494</v>
      </c>
      <c r="L62" s="11">
        <f t="shared" si="21"/>
        <v>0.28735632183908044</v>
      </c>
      <c r="M62" s="11">
        <f t="shared" si="22"/>
        <v>0.19607843137254904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-0.2528483813739969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0.2319877414781491</v>
      </c>
      <c r="Q62" s="11">
        <f>2*'OddsRatio_working_3-way'!K62*'OddsRatio_working_3-way'!L62*'OddsRatio_working_3-way'!M62</f>
        <v>6.2954610984572348E-2</v>
      </c>
      <c r="R62" s="11">
        <f t="shared" si="23"/>
        <v>0</v>
      </c>
      <c r="S62" s="11">
        <f t="shared" si="24"/>
        <v>-0.91749743548885099</v>
      </c>
      <c r="T62" s="11">
        <f t="shared" si="25"/>
        <v>-0.24898166499019023</v>
      </c>
      <c r="U62" s="11">
        <f>'OddsRatio_working_3-way'!S62-'OddsRatio_working_3-way'!R62^2/3</f>
        <v>-0.91749743548885099</v>
      </c>
      <c r="V62" s="11">
        <f>'OddsRatio_working_3-way'!S62*'OddsRatio_working_3-way'!R62/3-2*'OddsRatio_working_3-way'!R62^3/27-'OddsRatio_working_3-way'!T62</f>
        <v>0.24898166499019023</v>
      </c>
      <c r="W62" s="11">
        <f>'OddsRatio_working_3-way'!V62^2+4*'OddsRatio_working_3-way'!U62^3/27</f>
        <v>-5.243046500664781E-2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0.16913185278646889</v>
      </c>
      <c r="Y62" s="11">
        <f>IF('OddsRatio_working_3-way'!W62&gt;=0,IF('OddsRatio_working_3-way'!V62+SQRT('OddsRatio_working_3-way'!W62)&gt;0,0,PI()),ACOS('OddsRatio_working_3-way'!V62/(2*'OddsRatio_working_3-way'!X62)))</f>
        <v>0.74356818759675969</v>
      </c>
      <c r="Z62" s="11">
        <f>'OddsRatio_working_3-way'!X62^(1/3)*COS('OddsRatio_working_3-way'!Y62/3)</f>
        <v>0.53612123824212421</v>
      </c>
      <c r="AA62" s="11">
        <f>'OddsRatio_working_3-way'!X62^(1/3)*COS(('OddsRatio_working_3-way'!Y62+2*PI())/3)</f>
        <v>-0.38555475642804166</v>
      </c>
      <c r="AB62" s="11">
        <f>'OddsRatio_working_3-way'!X62^(1/3)*COS(('OddsRatio_working_3-way'!Y62+4*PI())/3)</f>
        <v>-0.15056648181408253</v>
      </c>
      <c r="AC62" s="11">
        <f>'OddsRatio_working_3-way'!X62^(1/3)*SIN('OddsRatio_working_3-way'!Y62/3)</f>
        <v>0.13567054360477507</v>
      </c>
      <c r="AD62" s="11">
        <f>'OddsRatio_working_3-way'!X62^(1/3)*SIN(('OddsRatio_working_3-way'!Y62+2*PI())/3)</f>
        <v>0.39645934002366146</v>
      </c>
      <c r="AE62" s="11">
        <f>'OddsRatio_working_3-way'!X62^(1/3)*SIN(('OddsRatio_working_3-way'!Y62+4*PI())/3)</f>
        <v>-0.53212988362843638</v>
      </c>
      <c r="AF62" s="11">
        <f>-'OddsRatio_working_3-way'!U62/(3*'OddsRatio_working_3-way'!X62^(1/3))*COS(('OddsRatio_working_3-way'!Y62)/3)</f>
        <v>0.5361212382421241</v>
      </c>
      <c r="AG62" s="11">
        <f>-'OddsRatio_working_3-way'!U62/(3*'OddsRatio_working_3-way'!X62^(1/3))*COS(('OddsRatio_working_3-way'!Y62+2*PI())/3)</f>
        <v>-0.3855547564280416</v>
      </c>
      <c r="AH62" s="11">
        <f>-'OddsRatio_working_3-way'!U62/(3*'OddsRatio_working_3-way'!X62^(1/3))*COS(('OddsRatio_working_3-way'!Y62+4*PI())/3)</f>
        <v>-0.1505664818140825</v>
      </c>
      <c r="AI62" s="11">
        <f>'OddsRatio_working_3-way'!U62/(3*'OddsRatio_working_3-way'!X62^(1/3))*SIN(('OddsRatio_working_3-way'!Y62)/3)</f>
        <v>-0.13567054360477504</v>
      </c>
      <c r="AJ62" s="11">
        <f>'OddsRatio_working_3-way'!U62/(3*'OddsRatio_working_3-way'!X62^(1/3))*SIN(('OddsRatio_working_3-way'!Y62+2*PI())/3)</f>
        <v>-0.39645934002366134</v>
      </c>
      <c r="AK62" s="11">
        <f>'OddsRatio_working_3-way'!U62/(3*'OddsRatio_working_3-way'!X62^(1/3))*SIN(('OddsRatio_working_3-way'!Y62+4*PI())/3)</f>
        <v>0.53212988362843627</v>
      </c>
      <c r="AL62" s="11">
        <f>'OddsRatio_working_3-way'!Z62+'OddsRatio_working_3-way'!AF62</f>
        <v>1.0722424764842482</v>
      </c>
      <c r="AM62" s="11">
        <f>'OddsRatio_working_3-way'!AA62+'OddsRatio_working_3-way'!AG62</f>
        <v>-0.7711095128560832</v>
      </c>
      <c r="AN62" s="11">
        <f>'OddsRatio_working_3-way'!AB62+'OddsRatio_working_3-way'!AH62</f>
        <v>-0.301132963628165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1.0722424764842482</v>
      </c>
      <c r="AS62" s="11">
        <f>IF(('OddsRatio_working_3-way'!X62=0),IF(Q62&gt;0,-Q62^(1/3),(-Q62)^(1/3)),'OddsRatio_working_3-way'!AM62-'OddsRatio_working_3-way'!R62/3)</f>
        <v>-0.7711095128560832</v>
      </c>
      <c r="AT62" s="11">
        <f>IF(('OddsRatio_working_3-way'!X62=0),IF(Q62&gt;0,-Q62^(1/3),(-Q62)^(1/3)),'OddsRatio_working_3-way'!AN62-'OddsRatio_working_3-way'!R62/3)</f>
        <v>-0.301132963628165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2.2999999999999998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3.16</v>
      </c>
      <c r="D63" s="9">
        <f t="shared" si="13"/>
        <v>0.42019031883865587</v>
      </c>
      <c r="E63" s="9">
        <f t="shared" si="14"/>
        <v>0.27610881253373559</v>
      </c>
      <c r="F63" s="9">
        <f t="shared" si="15"/>
        <v>0.30370086862760859</v>
      </c>
      <c r="G63" s="9">
        <f t="shared" si="16"/>
        <v>1.0614415112653872</v>
      </c>
      <c r="H63" s="9">
        <f t="shared" si="17"/>
        <v>2.3798739646450033</v>
      </c>
      <c r="I63" s="9">
        <f t="shared" si="18"/>
        <v>3.621760532825506</v>
      </c>
      <c r="J63" s="9">
        <f t="shared" si="19"/>
        <v>3.2927136643332369</v>
      </c>
      <c r="K63" s="11">
        <f t="shared" si="20"/>
        <v>0.43478260869565222</v>
      </c>
      <c r="L63" s="11">
        <f t="shared" si="21"/>
        <v>0.28818443804034583</v>
      </c>
      <c r="M63" s="11">
        <f t="shared" si="22"/>
        <v>0.31645569620253161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-0.27501074545716964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0.23513122146109666</v>
      </c>
      <c r="Q63" s="11">
        <f>2*'OddsRatio_working_3-way'!K63*'OddsRatio_working_3-way'!L63*'OddsRatio_working_3-way'!M63</f>
        <v>7.9302266934602586E-2</v>
      </c>
      <c r="R63" s="11">
        <f t="shared" si="23"/>
        <v>0</v>
      </c>
      <c r="S63" s="11">
        <f t="shared" si="24"/>
        <v>-0.8549892153131019</v>
      </c>
      <c r="T63" s="11">
        <f t="shared" si="25"/>
        <v>-0.2883606122472519</v>
      </c>
      <c r="U63" s="11">
        <f>'OddsRatio_working_3-way'!S63-'OddsRatio_working_3-way'!R63^2/3</f>
        <v>-0.8549892153131019</v>
      </c>
      <c r="V63" s="11">
        <f>'OddsRatio_working_3-way'!S63*'OddsRatio_working_3-way'!R63/3-2*'OddsRatio_working_3-way'!R63^3/27-'OddsRatio_working_3-way'!T63</f>
        <v>0.2883606122472519</v>
      </c>
      <c r="W63" s="11">
        <f>'OddsRatio_working_3-way'!V63^2+4*'OddsRatio_working_3-way'!U63^3/27</f>
        <v>-9.4411534038142536E-3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0.15214548637687564</v>
      </c>
      <c r="Y63" s="11">
        <f>IF('OddsRatio_working_3-way'!W63&gt;=0,IF('OddsRatio_working_3-way'!V63+SQRT('OddsRatio_working_3-way'!W63)&gt;0,0,PI()),ACOS('OddsRatio_working_3-way'!V63/(2*'OddsRatio_working_3-way'!X63)))</f>
        <v>0.32500976825224148</v>
      </c>
      <c r="Z63" s="11">
        <f>'OddsRatio_working_3-way'!X63^(1/3)*COS('OddsRatio_working_3-way'!Y63/3)</f>
        <v>0.53072075563269361</v>
      </c>
      <c r="AA63" s="11">
        <f>'OddsRatio_working_3-way'!X63^(1/3)*COS(('OddsRatio_working_3-way'!Y63+2*PI())/3)</f>
        <v>-0.31534951147329748</v>
      </c>
      <c r="AB63" s="11">
        <f>'OddsRatio_working_3-way'!X63^(1/3)*COS(('OddsRatio_working_3-way'!Y63+4*PI())/3)</f>
        <v>-0.21537124415939624</v>
      </c>
      <c r="AC63" s="11">
        <f>'OddsRatio_working_3-way'!X63^(1/3)*SIN('OddsRatio_working_3-way'!Y63/3)</f>
        <v>5.7722479546793333E-2</v>
      </c>
      <c r="AD63" s="11">
        <f>'OddsRatio_working_3-way'!X63^(1/3)*SIN(('OddsRatio_working_3-way'!Y63+2*PI())/3)</f>
        <v>0.43075641692018918</v>
      </c>
      <c r="AE63" s="11">
        <f>'OddsRatio_working_3-way'!X63^(1/3)*SIN(('OddsRatio_working_3-way'!Y63+4*PI())/3)</f>
        <v>-0.48847889646698245</v>
      </c>
      <c r="AF63" s="11">
        <f>-'OddsRatio_working_3-way'!U63/(3*'OddsRatio_working_3-way'!X63^(1/3))*COS(('OddsRatio_working_3-way'!Y63)/3)</f>
        <v>0.53072075563269372</v>
      </c>
      <c r="AG63" s="11">
        <f>-'OddsRatio_working_3-way'!U63/(3*'OddsRatio_working_3-way'!X63^(1/3))*COS(('OddsRatio_working_3-way'!Y63+2*PI())/3)</f>
        <v>-0.31534951147329754</v>
      </c>
      <c r="AH63" s="11">
        <f>-'OddsRatio_working_3-way'!U63/(3*'OddsRatio_working_3-way'!X63^(1/3))*COS(('OddsRatio_working_3-way'!Y63+4*PI())/3)</f>
        <v>-0.21537124415939629</v>
      </c>
      <c r="AI63" s="11">
        <f>'OddsRatio_working_3-way'!U63/(3*'OddsRatio_working_3-way'!X63^(1/3))*SIN(('OddsRatio_working_3-way'!Y63)/3)</f>
        <v>-5.7722479546793347E-2</v>
      </c>
      <c r="AJ63" s="11">
        <f>'OddsRatio_working_3-way'!U63/(3*'OddsRatio_working_3-way'!X63^(1/3))*SIN(('OddsRatio_working_3-way'!Y63+2*PI())/3)</f>
        <v>-0.43075641692018929</v>
      </c>
      <c r="AK63" s="11">
        <f>'OddsRatio_working_3-way'!U63/(3*'OddsRatio_working_3-way'!X63^(1/3))*SIN(('OddsRatio_working_3-way'!Y63+4*PI())/3)</f>
        <v>0.48847889646698256</v>
      </c>
      <c r="AL63" s="11">
        <f>'OddsRatio_working_3-way'!Z63+'OddsRatio_working_3-way'!AF63</f>
        <v>1.0614415112653872</v>
      </c>
      <c r="AM63" s="11">
        <f>'OddsRatio_working_3-way'!AA63+'OddsRatio_working_3-way'!AG63</f>
        <v>-0.63069902294659497</v>
      </c>
      <c r="AN63" s="11">
        <f>'OddsRatio_working_3-way'!AB63+'OddsRatio_working_3-way'!AH63</f>
        <v>-0.43074248831879253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1.0614415112653872</v>
      </c>
      <c r="AS63" s="11">
        <f>IF(('OddsRatio_working_3-way'!X63=0),IF(Q63&gt;0,-Q63^(1/3),(-Q63)^(1/3)),'OddsRatio_working_3-way'!AM63-'OddsRatio_working_3-way'!R63/3)</f>
        <v>-0.63069902294659497</v>
      </c>
      <c r="AT63" s="11">
        <f>IF(('OddsRatio_working_3-way'!X63=0),IF(Q63&gt;0,-Q63^(1/3),(-Q63)^(1/3)),'OddsRatio_working_3-way'!AN63-'OddsRatio_working_3-way'!R63/3)</f>
        <v>-0.43074248831879253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2.78</v>
      </c>
      <c r="D64" s="9">
        <f t="shared" si="13"/>
        <v>0.36555982311539709</v>
      </c>
      <c r="E64" s="9">
        <f t="shared" si="14"/>
        <v>0.28766171152896208</v>
      </c>
      <c r="F64" s="9">
        <f t="shared" si="15"/>
        <v>0.34677846535564077</v>
      </c>
      <c r="G64" s="9">
        <f t="shared" si="16"/>
        <v>1.0582502286388609</v>
      </c>
      <c r="H64" s="9">
        <f t="shared" si="17"/>
        <v>2.7355303749677322</v>
      </c>
      <c r="I64" s="9">
        <f t="shared" si="18"/>
        <v>3.4763055350149337</v>
      </c>
      <c r="J64" s="9">
        <f t="shared" si="19"/>
        <v>2.8836854069771718</v>
      </c>
      <c r="K64" s="11">
        <f t="shared" si="20"/>
        <v>0.37878787878787878</v>
      </c>
      <c r="L64" s="11">
        <f t="shared" si="21"/>
        <v>0.29940119760479045</v>
      </c>
      <c r="M64" s="11">
        <f t="shared" si="22"/>
        <v>0.35971223021582738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-0.27866634291913228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0.2349780491339101</v>
      </c>
      <c r="Q64" s="11">
        <f>2*'OddsRatio_working_3-way'!K64*'OddsRatio_working_3-way'!L64*'OddsRatio_working_3-way'!M64</f>
        <v>8.1589600393718792E-2</v>
      </c>
      <c r="R64" s="11">
        <f t="shared" si="23"/>
        <v>0</v>
      </c>
      <c r="S64" s="11">
        <f t="shared" si="24"/>
        <v>-0.84322364399097771</v>
      </c>
      <c r="T64" s="11">
        <f t="shared" si="25"/>
        <v>-0.29278598749686729</v>
      </c>
      <c r="U64" s="11">
        <f>'OddsRatio_working_3-way'!S64-'OddsRatio_working_3-way'!R64^2/3</f>
        <v>-0.84322364399097771</v>
      </c>
      <c r="V64" s="11">
        <f>'OddsRatio_working_3-way'!S64*'OddsRatio_working_3-way'!R64/3-2*'OddsRatio_working_3-way'!R64^3/27-'OddsRatio_working_3-way'!T64</f>
        <v>0.29278598749686729</v>
      </c>
      <c r="W64" s="11">
        <f>'OddsRatio_working_3-way'!V64^2+4*'OddsRatio_working_3-way'!U64^3/27</f>
        <v>-3.0991848793936044E-3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0.149015787212219</v>
      </c>
      <c r="Y64" s="11">
        <f>IF('OddsRatio_working_3-way'!W64&gt;=0,IF('OddsRatio_working_3-way'!V64+SQRT('OddsRatio_working_3-way'!W64)&gt;0,0,PI()),ACOS('OddsRatio_working_3-way'!V64/(2*'OddsRatio_working_3-way'!X64)))</f>
        <v>0.18789705025441417</v>
      </c>
      <c r="Z64" s="11">
        <f>'OddsRatio_working_3-way'!X64^(1/3)*COS('OddsRatio_working_3-way'!Y64/3)</f>
        <v>0.52912511431943032</v>
      </c>
      <c r="AA64" s="11">
        <f>'OddsRatio_working_3-way'!X64^(1/3)*COS(('OddsRatio_working_3-way'!Y64+2*PI())/3)</f>
        <v>-0.29330052934081624</v>
      </c>
      <c r="AB64" s="11">
        <f>'OddsRatio_working_3-way'!X64^(1/3)*COS(('OddsRatio_working_3-way'!Y64+4*PI())/3)</f>
        <v>-0.23582458497861439</v>
      </c>
      <c r="AC64" s="11">
        <f>'OddsRatio_working_3-way'!X64^(1/3)*SIN('OddsRatio_working_3-way'!Y64/3)</f>
        <v>3.3183751949445409E-2</v>
      </c>
      <c r="AD64" s="11">
        <f>'OddsRatio_working_3-way'!X64^(1/3)*SIN(('OddsRatio_working_3-way'!Y64+2*PI())/3)</f>
        <v>0.4416439148062492</v>
      </c>
      <c r="AE64" s="11">
        <f>'OddsRatio_working_3-way'!X64^(1/3)*SIN(('OddsRatio_working_3-way'!Y64+4*PI())/3)</f>
        <v>-0.47482766675569443</v>
      </c>
      <c r="AF64" s="11">
        <f>-'OddsRatio_working_3-way'!U64/(3*'OddsRatio_working_3-way'!X64^(1/3))*COS(('OddsRatio_working_3-way'!Y64)/3)</f>
        <v>0.52912511431943043</v>
      </c>
      <c r="AG64" s="11">
        <f>-'OddsRatio_working_3-way'!U64/(3*'OddsRatio_working_3-way'!X64^(1/3))*COS(('OddsRatio_working_3-way'!Y64+2*PI())/3)</f>
        <v>-0.2933005293408163</v>
      </c>
      <c r="AH64" s="11">
        <f>-'OddsRatio_working_3-way'!U64/(3*'OddsRatio_working_3-way'!X64^(1/3))*COS(('OddsRatio_working_3-way'!Y64+4*PI())/3)</f>
        <v>-0.23582458497861444</v>
      </c>
      <c r="AI64" s="11">
        <f>'OddsRatio_working_3-way'!U64/(3*'OddsRatio_working_3-way'!X64^(1/3))*SIN(('OddsRatio_working_3-way'!Y64)/3)</f>
        <v>-3.3183751949445416E-2</v>
      </c>
      <c r="AJ64" s="11">
        <f>'OddsRatio_working_3-way'!U64/(3*'OddsRatio_working_3-way'!X64^(1/3))*SIN(('OddsRatio_working_3-way'!Y64+2*PI())/3)</f>
        <v>-0.44164391480624926</v>
      </c>
      <c r="AK64" s="11">
        <f>'OddsRatio_working_3-way'!U64/(3*'OddsRatio_working_3-way'!X64^(1/3))*SIN(('OddsRatio_working_3-way'!Y64+4*PI())/3)</f>
        <v>0.47482766675569454</v>
      </c>
      <c r="AL64" s="11">
        <f>'OddsRatio_working_3-way'!Z64+'OddsRatio_working_3-way'!AF64</f>
        <v>1.0582502286388609</v>
      </c>
      <c r="AM64" s="11">
        <f>'OddsRatio_working_3-way'!AA64+'OddsRatio_working_3-way'!AG64</f>
        <v>-0.58660105868163259</v>
      </c>
      <c r="AN64" s="11">
        <f>'OddsRatio_working_3-way'!AB64+'OddsRatio_working_3-way'!AH64</f>
        <v>-0.47164916995722883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1.0582502286388609</v>
      </c>
      <c r="AS64" s="11">
        <f>IF(('OddsRatio_working_3-way'!X64=0),IF(Q64&gt;0,-Q64^(1/3),(-Q64)^(1/3)),'OddsRatio_working_3-way'!AM64-'OddsRatio_working_3-way'!R64/3)</f>
        <v>-0.58660105868163259</v>
      </c>
      <c r="AT64" s="11">
        <f>IF(('OddsRatio_working_3-way'!X64=0),IF(Q64&gt;0,-Q64^(1/3),(-Q64)^(1/3)),'OddsRatio_working_3-way'!AN64-'OddsRatio_working_3-way'!R64/3)</f>
        <v>-0.47164916995722883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3.14</v>
      </c>
      <c r="D65" s="9">
        <f t="shared" si="13"/>
        <v>0.41682105938918262</v>
      </c>
      <c r="E65" s="9">
        <f t="shared" si="14"/>
        <v>0.2772053343415935</v>
      </c>
      <c r="F65" s="9">
        <f t="shared" si="15"/>
        <v>0.30597360626922415</v>
      </c>
      <c r="G65" s="9">
        <f t="shared" si="16"/>
        <v>1.0599325964549224</v>
      </c>
      <c r="H65" s="9">
        <f t="shared" si="17"/>
        <v>2.3991110273204974</v>
      </c>
      <c r="I65" s="9">
        <f t="shared" si="18"/>
        <v>3.6074341872791087</v>
      </c>
      <c r="J65" s="9">
        <f t="shared" si="19"/>
        <v>3.2682557564135339</v>
      </c>
      <c r="K65" s="11">
        <f t="shared" si="20"/>
        <v>0.43103448275862072</v>
      </c>
      <c r="L65" s="11">
        <f t="shared" si="21"/>
        <v>0.28901734104046245</v>
      </c>
      <c r="M65" s="11">
        <f t="shared" si="22"/>
        <v>0.31847133757961782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-0.2756951206661683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0.23487023102343751</v>
      </c>
      <c r="Q65" s="11">
        <f>2*'OddsRatio_working_3-way'!K65*'OddsRatio_working_3-way'!L65*'OddsRatio_working_3-way'!M65</f>
        <v>7.9348051021431595E-2</v>
      </c>
      <c r="R65" s="11">
        <f t="shared" si="23"/>
        <v>0</v>
      </c>
      <c r="S65" s="11">
        <f t="shared" si="24"/>
        <v>-0.85192015896369622</v>
      </c>
      <c r="T65" s="11">
        <f t="shared" si="25"/>
        <v>-0.28781086451476223</v>
      </c>
      <c r="U65" s="11">
        <f>'OddsRatio_working_3-way'!S65-'OddsRatio_working_3-way'!R65^2/3</f>
        <v>-0.85192015896369622</v>
      </c>
      <c r="V65" s="11">
        <f>'OddsRatio_working_3-way'!S65*'OddsRatio_working_3-way'!R65/3-2*'OddsRatio_working_3-way'!R65^3/27-'OddsRatio_working_3-way'!T65</f>
        <v>0.28781086451476223</v>
      </c>
      <c r="W65" s="11">
        <f>'OddsRatio_working_3-way'!V65^2+4*'OddsRatio_working_3-way'!U65^3/27</f>
        <v>-8.7643660465384771E-3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0.15132701326867692</v>
      </c>
      <c r="Y65" s="11">
        <f>IF('OddsRatio_working_3-way'!W65&gt;=0,IF('OddsRatio_working_3-way'!V65+SQRT('OddsRatio_working_3-way'!W65)&gt;0,0,PI()),ACOS('OddsRatio_working_3-way'!V65/(2*'OddsRatio_working_3-way'!X65)))</f>
        <v>0.31448222199394604</v>
      </c>
      <c r="Z65" s="11">
        <f>'OddsRatio_working_3-way'!X65^(1/3)*COS('OddsRatio_working_3-way'!Y65/3)</f>
        <v>0.52996629822746122</v>
      </c>
      <c r="AA65" s="11">
        <f>'OddsRatio_working_3-way'!X65^(1/3)*COS(('OddsRatio_working_3-way'!Y65+2*PI())/3)</f>
        <v>-0.31327219340159418</v>
      </c>
      <c r="AB65" s="11">
        <f>'OddsRatio_working_3-way'!X65^(1/3)*COS(('OddsRatio_working_3-way'!Y65+4*PI())/3)</f>
        <v>-0.21669410482586715</v>
      </c>
      <c r="AC65" s="11">
        <f>'OddsRatio_working_3-way'!X65^(1/3)*SIN('OddsRatio_working_3-way'!Y65/3)</f>
        <v>5.5759385437015578E-2</v>
      </c>
      <c r="AD65" s="11">
        <f>'OddsRatio_working_3-way'!X65^(1/3)*SIN(('OddsRatio_working_3-way'!Y65+2*PI())/3)</f>
        <v>0.43108458469607358</v>
      </c>
      <c r="AE65" s="11">
        <f>'OddsRatio_working_3-way'!X65^(1/3)*SIN(('OddsRatio_working_3-way'!Y65+4*PI())/3)</f>
        <v>-0.48684397013308911</v>
      </c>
      <c r="AF65" s="11">
        <f>-'OddsRatio_working_3-way'!U65/(3*'OddsRatio_working_3-way'!X65^(1/3))*COS(('OddsRatio_working_3-way'!Y65)/3)</f>
        <v>0.52996629822746122</v>
      </c>
      <c r="AG65" s="11">
        <f>-'OddsRatio_working_3-way'!U65/(3*'OddsRatio_working_3-way'!X65^(1/3))*COS(('OddsRatio_working_3-way'!Y65+2*PI())/3)</f>
        <v>-0.31327219340159418</v>
      </c>
      <c r="AH65" s="11">
        <f>-'OddsRatio_working_3-way'!U65/(3*'OddsRatio_working_3-way'!X65^(1/3))*COS(('OddsRatio_working_3-way'!Y65+4*PI())/3)</f>
        <v>-0.21669410482586715</v>
      </c>
      <c r="AI65" s="11">
        <f>'OddsRatio_working_3-way'!U65/(3*'OddsRatio_working_3-way'!X65^(1/3))*SIN(('OddsRatio_working_3-way'!Y65)/3)</f>
        <v>-5.5759385437015578E-2</v>
      </c>
      <c r="AJ65" s="11">
        <f>'OddsRatio_working_3-way'!U65/(3*'OddsRatio_working_3-way'!X65^(1/3))*SIN(('OddsRatio_working_3-way'!Y65+2*PI())/3)</f>
        <v>-0.43108458469607358</v>
      </c>
      <c r="AK65" s="11">
        <f>'OddsRatio_working_3-way'!U65/(3*'OddsRatio_working_3-way'!X65^(1/3))*SIN(('OddsRatio_working_3-way'!Y65+4*PI())/3)</f>
        <v>0.48684397013308911</v>
      </c>
      <c r="AL65" s="11">
        <f>'OddsRatio_working_3-way'!Z65+'OddsRatio_working_3-way'!AF65</f>
        <v>1.0599325964549224</v>
      </c>
      <c r="AM65" s="11">
        <f>'OddsRatio_working_3-way'!AA65+'OddsRatio_working_3-way'!AG65</f>
        <v>-0.62654438680318836</v>
      </c>
      <c r="AN65" s="11">
        <f>'OddsRatio_working_3-way'!AB65+'OddsRatio_working_3-way'!AH65</f>
        <v>-0.4333882096517343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1.0599325964549224</v>
      </c>
      <c r="AS65" s="11">
        <f>IF(('OddsRatio_working_3-way'!X65=0),IF(Q65&gt;0,-Q65^(1/3),(-Q65)^(1/3)),'OddsRatio_working_3-way'!AM65-'OddsRatio_working_3-way'!R65/3)</f>
        <v>-0.62654438680318836</v>
      </c>
      <c r="AT65" s="11">
        <f>IF(('OddsRatio_working_3-way'!X65=0),IF(Q65&gt;0,-Q65^(1/3),(-Q65)^(1/3)),'OddsRatio_working_3-way'!AN65-'OddsRatio_working_3-way'!R65/3)</f>
        <v>-0.4333882096517343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4.32</v>
      </c>
      <c r="D66" s="9">
        <f t="shared" si="13"/>
        <v>0.48908106015436059</v>
      </c>
      <c r="E66" s="9">
        <f t="shared" si="14"/>
        <v>0.29060712507733044</v>
      </c>
      <c r="F66" s="9">
        <f t="shared" si="15"/>
        <v>0.22031181476830899</v>
      </c>
      <c r="G66" s="9">
        <f t="shared" si="16"/>
        <v>1.0659702439117205</v>
      </c>
      <c r="H66" s="9">
        <f t="shared" si="17"/>
        <v>2.0446508390334857</v>
      </c>
      <c r="I66" s="9">
        <f t="shared" si="18"/>
        <v>3.4410718585578395</v>
      </c>
      <c r="J66" s="9">
        <f t="shared" si="19"/>
        <v>4.5390212097869123</v>
      </c>
      <c r="K66" s="11">
        <f t="shared" si="20"/>
        <v>0.50505050505050508</v>
      </c>
      <c r="L66" s="11">
        <f t="shared" si="21"/>
        <v>0.303951367781155</v>
      </c>
      <c r="M66" s="11">
        <f t="shared" si="22"/>
        <v>0.23148148148148145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-0.26476148402862343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0.23417502731923537</v>
      </c>
      <c r="Q66" s="11">
        <f>2*'OddsRatio_working_3-way'!K66*'OddsRatio_working_3-way'!L66*'OddsRatio_working_3-way'!M66</f>
        <v>7.1069811022529683E-2</v>
      </c>
      <c r="R66" s="11">
        <f t="shared" si="23"/>
        <v>0</v>
      </c>
      <c r="S66" s="11">
        <f t="shared" si="24"/>
        <v>-0.88447542956783942</v>
      </c>
      <c r="T66" s="11">
        <f t="shared" si="25"/>
        <v>-0.26842956891284953</v>
      </c>
      <c r="U66" s="11">
        <f>'OddsRatio_working_3-way'!S66-'OddsRatio_working_3-way'!R66^2/3</f>
        <v>-0.88447542956783942</v>
      </c>
      <c r="V66" s="11">
        <f>'OddsRatio_working_3-way'!S66*'OddsRatio_working_3-way'!R66/3-2*'OddsRatio_working_3-way'!R66^3/27-'OddsRatio_working_3-way'!T66</f>
        <v>0.26842956891284953</v>
      </c>
      <c r="W66" s="11">
        <f>'OddsRatio_working_3-way'!V66^2+4*'OddsRatio_working_3-way'!U66^3/27</f>
        <v>-3.0452571779602824E-2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0.16008357602073131</v>
      </c>
      <c r="Y66" s="11">
        <f>IF('OddsRatio_working_3-way'!W66&gt;=0,IF('OddsRatio_working_3-way'!V66+SQRT('OddsRatio_working_3-way'!W66)&gt;0,0,PI()),ACOS('OddsRatio_working_3-way'!V66/(2*'OddsRatio_working_3-way'!X66)))</f>
        <v>0.57644706059257855</v>
      </c>
      <c r="Z66" s="11">
        <f>'OddsRatio_working_3-way'!X66^(1/3)*COS('OddsRatio_working_3-way'!Y66/3)</f>
        <v>0.53298512195586023</v>
      </c>
      <c r="AA66" s="11">
        <f>'OddsRatio_working_3-way'!X66^(1/3)*COS(('OddsRatio_working_3-way'!Y66+2*PI())/3)</f>
        <v>-0.35629235063376657</v>
      </c>
      <c r="AB66" s="11">
        <f>'OddsRatio_working_3-way'!X66^(1/3)*COS(('OddsRatio_working_3-way'!Y66+4*PI())/3)</f>
        <v>-0.17669277132209399</v>
      </c>
      <c r="AC66" s="11">
        <f>'OddsRatio_working_3-way'!X66^(1/3)*SIN('OddsRatio_working_3-way'!Y66/3)</f>
        <v>0.10369186546193788</v>
      </c>
      <c r="AD66" s="11">
        <f>'OddsRatio_working_3-way'!X66^(1/3)*SIN(('OddsRatio_working_3-way'!Y66+2*PI())/3)</f>
        <v>0.40973272272195316</v>
      </c>
      <c r="AE66" s="11">
        <f>'OddsRatio_working_3-way'!X66^(1/3)*SIN(('OddsRatio_working_3-way'!Y66+4*PI())/3)</f>
        <v>-0.51342458818389092</v>
      </c>
      <c r="AF66" s="11">
        <f>-'OddsRatio_working_3-way'!U66/(3*'OddsRatio_working_3-way'!X66^(1/3))*COS(('OddsRatio_working_3-way'!Y66)/3)</f>
        <v>0.53298512195586023</v>
      </c>
      <c r="AG66" s="11">
        <f>-'OddsRatio_working_3-way'!U66/(3*'OddsRatio_working_3-way'!X66^(1/3))*COS(('OddsRatio_working_3-way'!Y66+2*PI())/3)</f>
        <v>-0.35629235063376657</v>
      </c>
      <c r="AH66" s="11">
        <f>-'OddsRatio_working_3-way'!U66/(3*'OddsRatio_working_3-way'!X66^(1/3))*COS(('OddsRatio_working_3-way'!Y66+4*PI())/3)</f>
        <v>-0.17669277132209399</v>
      </c>
      <c r="AI66" s="11">
        <f>'OddsRatio_working_3-way'!U66/(3*'OddsRatio_working_3-way'!X66^(1/3))*SIN(('OddsRatio_working_3-way'!Y66)/3)</f>
        <v>-0.10369186546193788</v>
      </c>
      <c r="AJ66" s="11">
        <f>'OddsRatio_working_3-way'!U66/(3*'OddsRatio_working_3-way'!X66^(1/3))*SIN(('OddsRatio_working_3-way'!Y66+2*PI())/3)</f>
        <v>-0.40973272272195316</v>
      </c>
      <c r="AK66" s="11">
        <f>'OddsRatio_working_3-way'!U66/(3*'OddsRatio_working_3-way'!X66^(1/3))*SIN(('OddsRatio_working_3-way'!Y66+4*PI())/3)</f>
        <v>0.51342458818389092</v>
      </c>
      <c r="AL66" s="11">
        <f>'OddsRatio_working_3-way'!Z66+'OddsRatio_working_3-way'!AF66</f>
        <v>1.0659702439117205</v>
      </c>
      <c r="AM66" s="11">
        <f>'OddsRatio_working_3-way'!AA66+'OddsRatio_working_3-way'!AG66</f>
        <v>-0.71258470126753315</v>
      </c>
      <c r="AN66" s="11">
        <f>'OddsRatio_working_3-way'!AB66+'OddsRatio_working_3-way'!AH66</f>
        <v>-0.35338554264418798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1.0659702439117205</v>
      </c>
      <c r="AS66" s="11">
        <f>IF(('OddsRatio_working_3-way'!X66=0),IF(Q66&gt;0,-Q66^(1/3),(-Q66)^(1/3)),'OddsRatio_working_3-way'!AM66-'OddsRatio_working_3-way'!R66/3)</f>
        <v>-0.71258470126753315</v>
      </c>
      <c r="AT66" s="11">
        <f>IF(('OddsRatio_working_3-way'!X66=0),IF(Q66&gt;0,-Q66^(1/3),(-Q66)^(1/3)),'OddsRatio_working_3-way'!AN66-'OddsRatio_working_3-way'!R66/3)</f>
        <v>-0.35338554264418798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3.03</v>
      </c>
      <c r="D67" s="9">
        <f t="shared" si="13"/>
        <v>0.39260636748597799</v>
      </c>
      <c r="E67" s="9">
        <f t="shared" si="14"/>
        <v>0.29004187965404338</v>
      </c>
      <c r="F67" s="9">
        <f t="shared" si="15"/>
        <v>0.31735175285997852</v>
      </c>
      <c r="G67" s="9">
        <f t="shared" si="16"/>
        <v>1.0596441383069686</v>
      </c>
      <c r="H67" s="9">
        <f t="shared" si="17"/>
        <v>2.5470804419281743</v>
      </c>
      <c r="I67" s="9">
        <f t="shared" si="18"/>
        <v>3.4477779594890974</v>
      </c>
      <c r="J67" s="9">
        <f t="shared" si="19"/>
        <v>3.1510776007631462</v>
      </c>
      <c r="K67" s="11">
        <f t="shared" si="20"/>
        <v>0.4065040650406504</v>
      </c>
      <c r="L67" s="11">
        <f t="shared" si="21"/>
        <v>0.30211480362537763</v>
      </c>
      <c r="M67" s="11">
        <f t="shared" si="22"/>
        <v>0.33003300330033003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-0.27749498846428744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0.23508356288432614</v>
      </c>
      <c r="Q67" s="11">
        <f>2*'OddsRatio_working_3-way'!K67*'OddsRatio_working_3-way'!L67*'OddsRatio_working_3-way'!M67</f>
        <v>8.1063297546319357E-2</v>
      </c>
      <c r="R67" s="11">
        <f t="shared" si="23"/>
        <v>0</v>
      </c>
      <c r="S67" s="11">
        <f t="shared" si="24"/>
        <v>-0.84716327377775513</v>
      </c>
      <c r="T67" s="11">
        <f t="shared" si="25"/>
        <v>-0.29212526681991557</v>
      </c>
      <c r="U67" s="11">
        <f>'OddsRatio_working_3-way'!S67-'OddsRatio_working_3-way'!R67^2/3</f>
        <v>-0.84716327377775513</v>
      </c>
      <c r="V67" s="11">
        <f>'OddsRatio_working_3-way'!S67*'OddsRatio_working_3-way'!R67/3-2*'OddsRatio_working_3-way'!R67^3/27-'OddsRatio_working_3-way'!T67</f>
        <v>0.29212526681991557</v>
      </c>
      <c r="W67" s="11">
        <f>'OddsRatio_working_3-way'!V67^2+4*'OddsRatio_working_3-way'!U67^3/27</f>
        <v>-4.7364422596208183E-3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0.15006133227303067</v>
      </c>
      <c r="Y67" s="11">
        <f>IF('OddsRatio_working_3-way'!W67&gt;=0,IF('OddsRatio_working_3-way'!V67+SQRT('OddsRatio_working_3-way'!W67)&gt;0,0,PI()),ACOS('OddsRatio_working_3-way'!V67/(2*'OddsRatio_working_3-way'!X67)))</f>
        <v>0.23137108614467272</v>
      </c>
      <c r="Z67" s="11">
        <f>'OddsRatio_working_3-way'!X67^(1/3)*COS('OddsRatio_working_3-way'!Y67/3)</f>
        <v>0.52982206915348418</v>
      </c>
      <c r="AA67" s="11">
        <f>'OddsRatio_working_3-way'!X67^(1/3)*COS(('OddsRatio_working_3-way'!Y67+2*PI())/3)</f>
        <v>-0.30036875197196161</v>
      </c>
      <c r="AB67" s="11">
        <f>'OddsRatio_working_3-way'!X67^(1/3)*COS(('OddsRatio_working_3-way'!Y67+4*PI())/3)</f>
        <v>-0.22945331718152268</v>
      </c>
      <c r="AC67" s="11">
        <f>'OddsRatio_working_3-way'!X67^(1/3)*SIN('OddsRatio_working_3-way'!Y67/3)</f>
        <v>4.0943045365959239E-2</v>
      </c>
      <c r="AD67" s="11">
        <f>'OddsRatio_working_3-way'!X67^(1/3)*SIN(('OddsRatio_working_3-way'!Y67+2*PI())/3)</f>
        <v>0.43836784868957324</v>
      </c>
      <c r="AE67" s="11">
        <f>'OddsRatio_working_3-way'!X67^(1/3)*SIN(('OddsRatio_working_3-way'!Y67+4*PI())/3)</f>
        <v>-0.47931089405553245</v>
      </c>
      <c r="AF67" s="11">
        <f>-'OddsRatio_working_3-way'!U67/(3*'OddsRatio_working_3-way'!X67^(1/3))*COS(('OddsRatio_working_3-way'!Y67)/3)</f>
        <v>0.52982206915348429</v>
      </c>
      <c r="AG67" s="11">
        <f>-'OddsRatio_working_3-way'!U67/(3*'OddsRatio_working_3-way'!X67^(1/3))*COS(('OddsRatio_working_3-way'!Y67+2*PI())/3)</f>
        <v>-0.30036875197196167</v>
      </c>
      <c r="AH67" s="11">
        <f>-'OddsRatio_working_3-way'!U67/(3*'OddsRatio_working_3-way'!X67^(1/3))*COS(('OddsRatio_working_3-way'!Y67+4*PI())/3)</f>
        <v>-0.22945331718152273</v>
      </c>
      <c r="AI67" s="11">
        <f>'OddsRatio_working_3-way'!U67/(3*'OddsRatio_working_3-way'!X67^(1/3))*SIN(('OddsRatio_working_3-way'!Y67)/3)</f>
        <v>-4.0943045365959246E-2</v>
      </c>
      <c r="AJ67" s="11">
        <f>'OddsRatio_working_3-way'!U67/(3*'OddsRatio_working_3-way'!X67^(1/3))*SIN(('OddsRatio_working_3-way'!Y67+2*PI())/3)</f>
        <v>-0.43836784868957329</v>
      </c>
      <c r="AK67" s="11">
        <f>'OddsRatio_working_3-way'!U67/(3*'OddsRatio_working_3-way'!X67^(1/3))*SIN(('OddsRatio_working_3-way'!Y67+4*PI())/3)</f>
        <v>0.47931089405553257</v>
      </c>
      <c r="AL67" s="11">
        <f>'OddsRatio_working_3-way'!Z67+'OddsRatio_working_3-way'!AF67</f>
        <v>1.0596441383069686</v>
      </c>
      <c r="AM67" s="11">
        <f>'OddsRatio_working_3-way'!AA67+'OddsRatio_working_3-way'!AG67</f>
        <v>-0.60073750394392333</v>
      </c>
      <c r="AN67" s="11">
        <f>'OddsRatio_working_3-way'!AB67+'OddsRatio_working_3-way'!AH67</f>
        <v>-0.45890663436304541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1.0596441383069686</v>
      </c>
      <c r="AS67" s="11">
        <f>IF(('OddsRatio_working_3-way'!X67=0),IF(Q67&gt;0,-Q67^(1/3),(-Q67)^(1/3)),'OddsRatio_working_3-way'!AM67-'OddsRatio_working_3-way'!R67/3)</f>
        <v>-0.60073750394392333</v>
      </c>
      <c r="AT67" s="11">
        <f>IF(('OddsRatio_working_3-way'!X67=0),IF(Q67&gt;0,-Q67^(1/3),(-Q67)^(1/3)),'OddsRatio_working_3-way'!AN67-'OddsRatio_working_3-way'!R67/3)</f>
        <v>-0.45890663436304541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1.94</v>
      </c>
      <c r="B68" s="4">
        <f>IF('True_Odds_Calculator_3-way'!B69="","",'True_Odds_Calculator_3-way'!B69)</f>
        <v>3.54</v>
      </c>
      <c r="C68" s="4">
        <f>IF('True_Odds_Calculator_3-way'!C69="","",'True_Odds_Calculator_3-way'!C69)</f>
        <v>4.1100000000000003</v>
      </c>
      <c r="D68" s="9">
        <f t="shared" ref="D68:D131" si="26">(K68/(AR68+K68-(AR68*K68)))</f>
        <v>0.49911459113172801</v>
      </c>
      <c r="E68" s="9">
        <f t="shared" ref="E68:E131" si="27">(L68/(AR68+L68-(AR68*L68)))</f>
        <v>0.26941726699074103</v>
      </c>
      <c r="F68" s="9">
        <f t="shared" ref="F68:F131" si="28">(M68/(AR68+M68-(AR68*M68)))</f>
        <v>0.23146814187753117</v>
      </c>
      <c r="G68" s="9">
        <f t="shared" ref="G68:G131" si="29">AR68</f>
        <v>1.0676041682867514</v>
      </c>
      <c r="H68" s="9">
        <f t="shared" ref="H68:H131" si="30">IF(A68="","",1/D68)</f>
        <v>2.0035479181895459</v>
      </c>
      <c r="I68" s="9">
        <f t="shared" ref="I68:I131" si="31">IF(B68="","",1/E68)</f>
        <v>3.7117145874483488</v>
      </c>
      <c r="J68" s="9">
        <f t="shared" ref="J68:J131" si="32">IF(C68="","",1/F68)</f>
        <v>4.3202489633717969</v>
      </c>
      <c r="K68" s="11">
        <f t="shared" ref="K68:K131" si="33">1/A68</f>
        <v>0.51546391752577325</v>
      </c>
      <c r="L68" s="11">
        <f t="shared" ref="L68:L131" si="34">1/B68</f>
        <v>0.2824858757062147</v>
      </c>
      <c r="M68" s="11">
        <f t="shared" ref="M68:M131" si="35">1/C68</f>
        <v>0.24330900243309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-0.26307231431515454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0.2334740413003179</v>
      </c>
      <c r="Q68" s="11">
        <f>2*'OddsRatio_working_3-way'!K68*'OddsRatio_working_3-way'!L68*'OddsRatio_working_3-way'!M68</f>
        <v>7.0857068679914384E-2</v>
      </c>
      <c r="R68" s="11">
        <f t="shared" ref="R68:R131" si="36">O68/N68</f>
        <v>0</v>
      </c>
      <c r="S68" s="11">
        <f t="shared" ref="S68:S131" si="37">P68/N68</f>
        <v>-0.88748997365272508</v>
      </c>
      <c r="T68" s="11">
        <f t="shared" ref="T68:T131" si="38">Q68/N68</f>
        <v>-0.26934445330886952</v>
      </c>
      <c r="U68" s="11">
        <f>'OddsRatio_working_3-way'!S68-'OddsRatio_working_3-way'!R68^2/3</f>
        <v>-0.88748997365272508</v>
      </c>
      <c r="V68" s="11">
        <f>'OddsRatio_working_3-way'!S68*'OddsRatio_working_3-way'!R68/3-2*'OddsRatio_working_3-way'!R68^3/27-'OddsRatio_working_3-way'!T68</f>
        <v>0.26934445330886952</v>
      </c>
      <c r="W68" s="11">
        <f>'OddsRatio_working_3-way'!V68^2+4*'OddsRatio_working_3-way'!U68^3/27</f>
        <v>-3.1012266241726427E-2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0.16090268858069171</v>
      </c>
      <c r="Y68" s="11">
        <f>IF('OddsRatio_working_3-way'!W68&gt;=0,IF('OddsRatio_working_3-way'!V68+SQRT('OddsRatio_working_3-way'!W68)&gt;0,0,PI()),ACOS('OddsRatio_working_3-way'!V68/(2*'OddsRatio_working_3-way'!X68)))</f>
        <v>0.57905649017632521</v>
      </c>
      <c r="Z68" s="11">
        <f>'OddsRatio_working_3-way'!X68^(1/3)*COS('OddsRatio_working_3-way'!Y68/3)</f>
        <v>0.53380208414337571</v>
      </c>
      <c r="AA68" s="11">
        <f>'OddsRatio_working_3-way'!X68^(1/3)*COS(('OddsRatio_working_3-way'!Y68+2*PI())/3)</f>
        <v>-0.35725586837511569</v>
      </c>
      <c r="AB68" s="11">
        <f>'OddsRatio_working_3-way'!X68^(1/3)*COS(('OddsRatio_working_3-way'!Y68+4*PI())/3)</f>
        <v>-0.17654621576825971</v>
      </c>
      <c r="AC68" s="11">
        <f>'OddsRatio_working_3-way'!X68^(1/3)*SIN('OddsRatio_working_3-way'!Y68/3)</f>
        <v>0.10433276657773205</v>
      </c>
      <c r="AD68" s="11">
        <f>'OddsRatio_working_3-way'!X68^(1/3)*SIN(('OddsRatio_working_3-way'!Y68+2*PI())/3)</f>
        <v>0.41011978217237594</v>
      </c>
      <c r="AE68" s="11">
        <f>'OddsRatio_working_3-way'!X68^(1/3)*SIN(('OddsRatio_working_3-way'!Y68+4*PI())/3)</f>
        <v>-0.51445254875010793</v>
      </c>
      <c r="AF68" s="11">
        <f>-'OddsRatio_working_3-way'!U68/(3*'OddsRatio_working_3-way'!X68^(1/3))*COS(('OddsRatio_working_3-way'!Y68)/3)</f>
        <v>0.53380208414337571</v>
      </c>
      <c r="AG68" s="11">
        <f>-'OddsRatio_working_3-way'!U68/(3*'OddsRatio_working_3-way'!X68^(1/3))*COS(('OddsRatio_working_3-way'!Y68+2*PI())/3)</f>
        <v>-0.35725586837511569</v>
      </c>
      <c r="AH68" s="11">
        <f>-'OddsRatio_working_3-way'!U68/(3*'OddsRatio_working_3-way'!X68^(1/3))*COS(('OddsRatio_working_3-way'!Y68+4*PI())/3)</f>
        <v>-0.17654621576825971</v>
      </c>
      <c r="AI68" s="11">
        <f>'OddsRatio_working_3-way'!U68/(3*'OddsRatio_working_3-way'!X68^(1/3))*SIN(('OddsRatio_working_3-way'!Y68)/3)</f>
        <v>-0.10433276657773205</v>
      </c>
      <c r="AJ68" s="11">
        <f>'OddsRatio_working_3-way'!U68/(3*'OddsRatio_working_3-way'!X68^(1/3))*SIN(('OddsRatio_working_3-way'!Y68+2*PI())/3)</f>
        <v>-0.41011978217237594</v>
      </c>
      <c r="AK68" s="11">
        <f>'OddsRatio_working_3-way'!U68/(3*'OddsRatio_working_3-way'!X68^(1/3))*SIN(('OddsRatio_working_3-way'!Y68+4*PI())/3)</f>
        <v>0.51445254875010793</v>
      </c>
      <c r="AL68" s="11">
        <f>'OddsRatio_working_3-way'!Z68+'OddsRatio_working_3-way'!AF68</f>
        <v>1.0676041682867514</v>
      </c>
      <c r="AM68" s="11">
        <f>'OddsRatio_working_3-way'!AA68+'OddsRatio_working_3-way'!AG68</f>
        <v>-0.71451173675023139</v>
      </c>
      <c r="AN68" s="11">
        <f>'OddsRatio_working_3-way'!AB68+'OddsRatio_working_3-way'!AH68</f>
        <v>-0.35309243153651942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1.0676041682867514</v>
      </c>
      <c r="AS68" s="11">
        <f>IF(('OddsRatio_working_3-way'!X68=0),IF(Q68&gt;0,-Q68^(1/3),(-Q68)^(1/3)),'OddsRatio_working_3-way'!AM68-'OddsRatio_working_3-way'!R68/3)</f>
        <v>-0.71451173675023139</v>
      </c>
      <c r="AT68" s="11">
        <f>IF(('OddsRatio_working_3-way'!X68=0),IF(Q68&gt;0,-Q68^(1/3),(-Q68)^(1/3)),'OddsRatio_working_3-way'!AN68-'OddsRatio_working_3-way'!R68/3)</f>
        <v>-0.35309243153651942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1.86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4.29</v>
      </c>
      <c r="D69" s="9">
        <f t="shared" si="26"/>
        <v>0.52112967454412895</v>
      </c>
      <c r="E69" s="9">
        <f t="shared" si="27"/>
        <v>0.25740394690849688</v>
      </c>
      <c r="F69" s="9">
        <f t="shared" si="28"/>
        <v>0.22146637854737403</v>
      </c>
      <c r="G69" s="9">
        <f t="shared" si="29"/>
        <v>1.0684978941556249</v>
      </c>
      <c r="H69" s="9">
        <f t="shared" si="30"/>
        <v>1.9189081889738377</v>
      </c>
      <c r="I69" s="9">
        <f t="shared" si="31"/>
        <v>3.8849443142201876</v>
      </c>
      <c r="J69" s="9">
        <f t="shared" si="32"/>
        <v>4.5153580717720061</v>
      </c>
      <c r="K69" s="11">
        <f t="shared" si="33"/>
        <v>0.5376344086021505</v>
      </c>
      <c r="L69" s="11">
        <f t="shared" si="34"/>
        <v>0.27027027027027023</v>
      </c>
      <c r="M69" s="11">
        <f t="shared" si="35"/>
        <v>0.23310023310023309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-0.25875345230183933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0.23201636104861911</v>
      </c>
      <c r="Q69" s="11">
        <f>2*'OddsRatio_working_3-way'!K69*'OddsRatio_working_3-way'!L69*'OddsRatio_working_3-way'!M69</f>
        <v>6.7742003225874176E-2</v>
      </c>
      <c r="R69" s="11">
        <f t="shared" si="36"/>
        <v>0</v>
      </c>
      <c r="S69" s="11">
        <f t="shared" si="37"/>
        <v>-0.89666962502192615</v>
      </c>
      <c r="T69" s="11">
        <f t="shared" si="38"/>
        <v>-0.2618013503713652</v>
      </c>
      <c r="U69" s="11">
        <f>'OddsRatio_working_3-way'!S69-'OddsRatio_working_3-way'!R69^2/3</f>
        <v>-0.89666962502192615</v>
      </c>
      <c r="V69" s="11">
        <f>'OddsRatio_working_3-way'!S69*'OddsRatio_working_3-way'!R69/3-2*'OddsRatio_working_3-way'!R69^3/27-'OddsRatio_working_3-way'!T69</f>
        <v>0.2618013503713652</v>
      </c>
      <c r="W69" s="11">
        <f>'OddsRatio_working_3-way'!V69^2+4*'OddsRatio_working_3-way'!U69^3/27</f>
        <v>-3.8265549038248678E-2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0.16340555077361893</v>
      </c>
      <c r="Y69" s="11">
        <f>IF('OddsRatio_working_3-way'!W69&gt;=0,IF('OddsRatio_working_3-way'!V69+SQRT('OddsRatio_working_3-way'!W69)&gt;0,0,PI()),ACOS('OddsRatio_working_3-way'!V69/(2*'OddsRatio_working_3-way'!X69)))</f>
        <v>0.64170143145859981</v>
      </c>
      <c r="Z69" s="11">
        <f>'OddsRatio_working_3-way'!X69^(1/3)*COS('OddsRatio_working_3-way'!Y69/3)</f>
        <v>0.53424894707781256</v>
      </c>
      <c r="AA69" s="11">
        <f>'OddsRatio_working_3-way'!X69^(1/3)*COS(('OddsRatio_working_3-way'!Y69+2*PI())/3)</f>
        <v>-0.36762797181219053</v>
      </c>
      <c r="AB69" s="11">
        <f>'OddsRatio_working_3-way'!X69^(1/3)*COS(('OddsRatio_working_3-way'!Y69+4*PI())/3)</f>
        <v>-0.16662097526562197</v>
      </c>
      <c r="AC69" s="11">
        <f>'OddsRatio_working_3-way'!X69^(1/3)*SIN('OddsRatio_working_3-way'!Y69/3)</f>
        <v>0.11605144356515949</v>
      </c>
      <c r="AD69" s="11">
        <f>'OddsRatio_working_3-way'!X69^(1/3)*SIN(('OddsRatio_working_3-way'!Y69+2*PI())/3)</f>
        <v>0.40464743833189415</v>
      </c>
      <c r="AE69" s="11">
        <f>'OddsRatio_working_3-way'!X69^(1/3)*SIN(('OddsRatio_working_3-way'!Y69+4*PI())/3)</f>
        <v>-0.5206988818970536</v>
      </c>
      <c r="AF69" s="11">
        <f>-'OddsRatio_working_3-way'!U69/(3*'OddsRatio_working_3-way'!X69^(1/3))*COS(('OddsRatio_working_3-way'!Y69)/3)</f>
        <v>0.53424894707781245</v>
      </c>
      <c r="AG69" s="11">
        <f>-'OddsRatio_working_3-way'!U69/(3*'OddsRatio_working_3-way'!X69^(1/3))*COS(('OddsRatio_working_3-way'!Y69+2*PI())/3)</f>
        <v>-0.36762797181219048</v>
      </c>
      <c r="AH69" s="11">
        <f>-'OddsRatio_working_3-way'!U69/(3*'OddsRatio_working_3-way'!X69^(1/3))*COS(('OddsRatio_working_3-way'!Y69+4*PI())/3)</f>
        <v>-0.16662097526562195</v>
      </c>
      <c r="AI69" s="11">
        <f>'OddsRatio_working_3-way'!U69/(3*'OddsRatio_working_3-way'!X69^(1/3))*SIN(('OddsRatio_working_3-way'!Y69)/3)</f>
        <v>-0.11605144356515947</v>
      </c>
      <c r="AJ69" s="11">
        <f>'OddsRatio_working_3-way'!U69/(3*'OddsRatio_working_3-way'!X69^(1/3))*SIN(('OddsRatio_working_3-way'!Y69+2*PI())/3)</f>
        <v>-0.40464743833189404</v>
      </c>
      <c r="AK69" s="11">
        <f>'OddsRatio_working_3-way'!U69/(3*'OddsRatio_working_3-way'!X69^(1/3))*SIN(('OddsRatio_working_3-way'!Y69+4*PI())/3)</f>
        <v>0.52069888189705349</v>
      </c>
      <c r="AL69" s="11">
        <f>'OddsRatio_working_3-way'!Z69+'OddsRatio_working_3-way'!AF69</f>
        <v>1.0684978941556249</v>
      </c>
      <c r="AM69" s="11">
        <f>'OddsRatio_working_3-way'!AA69+'OddsRatio_working_3-way'!AG69</f>
        <v>-0.73525594362438107</v>
      </c>
      <c r="AN69" s="11">
        <f>'OddsRatio_working_3-way'!AB69+'OddsRatio_working_3-way'!AH69</f>
        <v>-0.33324195053124395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1.0684978941556249</v>
      </c>
      <c r="AS69" s="11">
        <f>IF(('OddsRatio_working_3-way'!X69=0),IF(Q69&gt;0,-Q69^(1/3),(-Q69)^(1/3)),'OddsRatio_working_3-way'!AM69-'OddsRatio_working_3-way'!R69/3)</f>
        <v>-0.73525594362438107</v>
      </c>
      <c r="AT69" s="11">
        <f>IF(('OddsRatio_working_3-way'!X69=0),IF(Q69&gt;0,-Q69^(1/3),(-Q69)^(1/3)),'OddsRatio_working_3-way'!AN69-'OddsRatio_working_3-way'!R69/3)</f>
        <v>-0.33324195053124395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2.85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2.59</v>
      </c>
      <c r="D70" s="9">
        <f t="shared" si="26"/>
        <v>0.33769660031516135</v>
      </c>
      <c r="E70" s="9">
        <f t="shared" si="27"/>
        <v>0.28994775836665931</v>
      </c>
      <c r="F70" s="9">
        <f t="shared" si="28"/>
        <v>0.37235564131817933</v>
      </c>
      <c r="G70" s="9">
        <f t="shared" si="29"/>
        <v>1.0601286401265773</v>
      </c>
      <c r="H70" s="9">
        <f t="shared" si="30"/>
        <v>2.9612379842341681</v>
      </c>
      <c r="I70" s="9">
        <f t="shared" si="31"/>
        <v>3.4488971586923935</v>
      </c>
      <c r="J70" s="9">
        <f t="shared" si="32"/>
        <v>2.6856045378012579</v>
      </c>
      <c r="K70" s="11">
        <f t="shared" si="33"/>
        <v>0.35087719298245612</v>
      </c>
      <c r="L70" s="11">
        <f t="shared" si="34"/>
        <v>0.30211480362537763</v>
      </c>
      <c r="M70" s="11">
        <f t="shared" si="35"/>
        <v>0.38610038610038611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-0.27810462712672923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0.23533971697431699</v>
      </c>
      <c r="Q70" s="11">
        <f>2*'OddsRatio_working_3-way'!K70*'OddsRatio_working_3-way'!L70*'OddsRatio_working_3-way'!M70</f>
        <v>8.1857292860632022E-2</v>
      </c>
      <c r="R70" s="11">
        <f t="shared" si="36"/>
        <v>0</v>
      </c>
      <c r="S70" s="11">
        <f t="shared" si="37"/>
        <v>-0.84622726132160064</v>
      </c>
      <c r="T70" s="11">
        <f t="shared" si="38"/>
        <v>-0.29433991698142636</v>
      </c>
      <c r="U70" s="11">
        <f>'OddsRatio_working_3-way'!S70-'OddsRatio_working_3-way'!R70^2/3</f>
        <v>-0.84622726132160064</v>
      </c>
      <c r="V70" s="11">
        <f>'OddsRatio_working_3-way'!S70*'OddsRatio_working_3-way'!R70/3-2*'OddsRatio_working_3-way'!R70^3/27-'OddsRatio_working_3-way'!T70</f>
        <v>0.29433991698142636</v>
      </c>
      <c r="W70" s="11">
        <f>'OddsRatio_working_3-way'!V70^2+4*'OddsRatio_working_3-way'!U70^3/27</f>
        <v>-3.139395610000123E-3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0.14981270167999197</v>
      </c>
      <c r="Y70" s="11">
        <f>IF('OddsRatio_working_3-way'!W70&gt;=0,IF('OddsRatio_working_3-way'!V70+SQRT('OddsRatio_working_3-way'!W70)&gt;0,0,PI()),ACOS('OddsRatio_working_3-way'!V70/(2*'OddsRatio_working_3-way'!X70)))</f>
        <v>0.18810860382112016</v>
      </c>
      <c r="Z70" s="11">
        <f>'OddsRatio_working_3-way'!X70^(1/3)*COS('OddsRatio_working_3-way'!Y70/3)</f>
        <v>0.53006432006328863</v>
      </c>
      <c r="AA70" s="11">
        <f>'OddsRatio_working_3-way'!X70^(1/3)*COS(('OddsRatio_working_3-way'!Y70+2*PI())/3)</f>
        <v>-0.29385364120945345</v>
      </c>
      <c r="AB70" s="11">
        <f>'OddsRatio_working_3-way'!X70^(1/3)*COS(('OddsRatio_working_3-way'!Y70+4*PI())/3)</f>
        <v>-0.23621067885383523</v>
      </c>
      <c r="AC70" s="11">
        <f>'OddsRatio_working_3-way'!X70^(1/3)*SIN('OddsRatio_working_3-way'!Y70/3)</f>
        <v>3.3280179832903711E-2</v>
      </c>
      <c r="AD70" s="11">
        <f>'OddsRatio_working_3-way'!X70^(1/3)*SIN(('OddsRatio_working_3-way'!Y70+2*PI())/3)</f>
        <v>0.44240907689808157</v>
      </c>
      <c r="AE70" s="11">
        <f>'OddsRatio_working_3-way'!X70^(1/3)*SIN(('OddsRatio_working_3-way'!Y70+4*PI())/3)</f>
        <v>-0.47568925673098522</v>
      </c>
      <c r="AF70" s="11">
        <f>-'OddsRatio_working_3-way'!U70/(3*'OddsRatio_working_3-way'!X70^(1/3))*COS(('OddsRatio_working_3-way'!Y70)/3)</f>
        <v>0.53006432006328874</v>
      </c>
      <c r="AG70" s="11">
        <f>-'OddsRatio_working_3-way'!U70/(3*'OddsRatio_working_3-way'!X70^(1/3))*COS(('OddsRatio_working_3-way'!Y70+2*PI())/3)</f>
        <v>-0.29385364120945351</v>
      </c>
      <c r="AH70" s="11">
        <f>-'OddsRatio_working_3-way'!U70/(3*'OddsRatio_working_3-way'!X70^(1/3))*COS(('OddsRatio_working_3-way'!Y70+4*PI())/3)</f>
        <v>-0.23621067885383529</v>
      </c>
      <c r="AI70" s="11">
        <f>'OddsRatio_working_3-way'!U70/(3*'OddsRatio_working_3-way'!X70^(1/3))*SIN(('OddsRatio_working_3-way'!Y70)/3)</f>
        <v>-3.3280179832903718E-2</v>
      </c>
      <c r="AJ70" s="11">
        <f>'OddsRatio_working_3-way'!U70/(3*'OddsRatio_working_3-way'!X70^(1/3))*SIN(('OddsRatio_working_3-way'!Y70+2*PI())/3)</f>
        <v>-0.44240907689808162</v>
      </c>
      <c r="AK70" s="11">
        <f>'OddsRatio_working_3-way'!U70/(3*'OddsRatio_working_3-way'!X70^(1/3))*SIN(('OddsRatio_working_3-way'!Y70+4*PI())/3)</f>
        <v>0.47568925673098533</v>
      </c>
      <c r="AL70" s="11">
        <f>'OddsRatio_working_3-way'!Z70+'OddsRatio_working_3-way'!AF70</f>
        <v>1.0601286401265773</v>
      </c>
      <c r="AM70" s="11">
        <f>'OddsRatio_working_3-way'!AA70+'OddsRatio_working_3-way'!AG70</f>
        <v>-0.58770728241890691</v>
      </c>
      <c r="AN70" s="11">
        <f>'OddsRatio_working_3-way'!AB70+'OddsRatio_working_3-way'!AH70</f>
        <v>-0.47242135770767052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1.0601286401265773</v>
      </c>
      <c r="AS70" s="11">
        <f>IF(('OddsRatio_working_3-way'!X70=0),IF(Q70&gt;0,-Q70^(1/3),(-Q70)^(1/3)),'OddsRatio_working_3-way'!AM70-'OddsRatio_working_3-way'!R70/3)</f>
        <v>-0.58770728241890691</v>
      </c>
      <c r="AT70" s="11">
        <f>IF(('OddsRatio_working_3-way'!X70=0),IF(Q70&gt;0,-Q70^(1/3),(-Q70)^(1/3)),'OddsRatio_working_3-way'!AN70-'OddsRatio_working_3-way'!R70/3)</f>
        <v>-0.47242135770767052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2.83</v>
      </c>
      <c r="B71" s="4">
        <f>IF('True_Odds_Calculator_3-way'!B72="","",'True_Odds_Calculator_3-way'!B72)</f>
        <v>3.21</v>
      </c>
      <c r="C71" s="4">
        <f>IF('True_Odds_Calculator_3-way'!C72="","",'True_Odds_Calculator_3-way'!C72)</f>
        <v>2.68</v>
      </c>
      <c r="D71" s="9">
        <f t="shared" si="26"/>
        <v>0.34051854724770775</v>
      </c>
      <c r="E71" s="9">
        <f t="shared" si="27"/>
        <v>0.2995040167805964</v>
      </c>
      <c r="F71" s="9">
        <f t="shared" si="28"/>
        <v>0.35997743597169618</v>
      </c>
      <c r="G71" s="9">
        <f t="shared" si="29"/>
        <v>1.0583046987188482</v>
      </c>
      <c r="H71" s="9">
        <f t="shared" si="30"/>
        <v>2.936697598655492</v>
      </c>
      <c r="I71" s="9">
        <f t="shared" si="31"/>
        <v>3.3388533841686554</v>
      </c>
      <c r="J71" s="9">
        <f t="shared" si="32"/>
        <v>2.7779518938476651</v>
      </c>
      <c r="K71" s="11">
        <f t="shared" si="33"/>
        <v>0.35335689045936397</v>
      </c>
      <c r="L71" s="11">
        <f t="shared" si="34"/>
        <v>0.3115264797507788</v>
      </c>
      <c r="M71" s="11">
        <f t="shared" si="35"/>
        <v>0.37313432835820892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-0.27907850201126094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0.23494692581805476</v>
      </c>
      <c r="Q71" s="11">
        <f>2*'OddsRatio_working_3-way'!K71*'OddsRatio_working_3-way'!L71*'OddsRatio_working_3-way'!M71</f>
        <v>8.2149274761557603E-2</v>
      </c>
      <c r="R71" s="11">
        <f t="shared" si="36"/>
        <v>0</v>
      </c>
      <c r="S71" s="11">
        <f t="shared" si="37"/>
        <v>-0.84186680136535397</v>
      </c>
      <c r="T71" s="11">
        <f t="shared" si="38"/>
        <v>-0.29435902145641746</v>
      </c>
      <c r="U71" s="11">
        <f>'OddsRatio_working_3-way'!S71-'OddsRatio_working_3-way'!R71^2/3</f>
        <v>-0.84186680136535397</v>
      </c>
      <c r="V71" s="11">
        <f>'OddsRatio_working_3-way'!S71*'OddsRatio_working_3-way'!R71/3-2*'OddsRatio_working_3-way'!R71^3/27-'OddsRatio_working_3-way'!T71</f>
        <v>0.29435902145641746</v>
      </c>
      <c r="W71" s="11">
        <f>'OddsRatio_working_3-way'!V71^2+4*'OddsRatio_working_3-way'!U71^3/27</f>
        <v>-1.7474974062095111E-3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0.148656256947857</v>
      </c>
      <c r="Y71" s="11">
        <f>IF('OddsRatio_working_3-way'!W71&gt;=0,IF('OddsRatio_working_3-way'!V71+SQRT('OddsRatio_working_3-way'!W71)&gt;0,0,PI()),ACOS('OddsRatio_working_3-way'!V71/(2*'OddsRatio_working_3-way'!X71)))</f>
        <v>0.14107060010648875</v>
      </c>
      <c r="Z71" s="11">
        <f>'OddsRatio_working_3-way'!X71^(1/3)*COS('OddsRatio_working_3-way'!Y71/3)</f>
        <v>0.52915234935942412</v>
      </c>
      <c r="AA71" s="11">
        <f>'OddsRatio_working_3-way'!X71^(1/3)*COS(('OddsRatio_working_3-way'!Y71+2*PI())/3)</f>
        <v>-0.28614104696984977</v>
      </c>
      <c r="AB71" s="11">
        <f>'OddsRatio_working_3-way'!X71^(1/3)*COS(('OddsRatio_working_3-way'!Y71+4*PI())/3)</f>
        <v>-0.24301130238957466</v>
      </c>
      <c r="AC71" s="11">
        <f>'OddsRatio_working_3-way'!X71^(1/3)*SIN('OddsRatio_working_3-way'!Y71/3)</f>
        <v>2.4900969643501844E-2</v>
      </c>
      <c r="AD71" s="11">
        <f>'OddsRatio_working_3-way'!X71^(1/3)*SIN(('OddsRatio_working_3-way'!Y71+2*PI())/3)</f>
        <v>0.44580889219572872</v>
      </c>
      <c r="AE71" s="11">
        <f>'OddsRatio_working_3-way'!X71^(1/3)*SIN(('OddsRatio_working_3-way'!Y71+4*PI())/3)</f>
        <v>-0.47070986183923041</v>
      </c>
      <c r="AF71" s="11">
        <f>-'OddsRatio_working_3-way'!U71/(3*'OddsRatio_working_3-way'!X71^(1/3))*COS(('OddsRatio_working_3-way'!Y71)/3)</f>
        <v>0.52915234935942412</v>
      </c>
      <c r="AG71" s="11">
        <f>-'OddsRatio_working_3-way'!U71/(3*'OddsRatio_working_3-way'!X71^(1/3))*COS(('OddsRatio_working_3-way'!Y71+2*PI())/3)</f>
        <v>-0.28614104696984977</v>
      </c>
      <c r="AH71" s="11">
        <f>-'OddsRatio_working_3-way'!U71/(3*'OddsRatio_working_3-way'!X71^(1/3))*COS(('OddsRatio_working_3-way'!Y71+4*PI())/3)</f>
        <v>-0.24301130238957466</v>
      </c>
      <c r="AI71" s="11">
        <f>'OddsRatio_working_3-way'!U71/(3*'OddsRatio_working_3-way'!X71^(1/3))*SIN(('OddsRatio_working_3-way'!Y71)/3)</f>
        <v>-2.4900969643501844E-2</v>
      </c>
      <c r="AJ71" s="11">
        <f>'OddsRatio_working_3-way'!U71/(3*'OddsRatio_working_3-way'!X71^(1/3))*SIN(('OddsRatio_working_3-way'!Y71+2*PI())/3)</f>
        <v>-0.44580889219572872</v>
      </c>
      <c r="AK71" s="11">
        <f>'OddsRatio_working_3-way'!U71/(3*'OddsRatio_working_3-way'!X71^(1/3))*SIN(('OddsRatio_working_3-way'!Y71+4*PI())/3)</f>
        <v>0.47070986183923041</v>
      </c>
      <c r="AL71" s="11">
        <f>'OddsRatio_working_3-way'!Z71+'OddsRatio_working_3-way'!AF71</f>
        <v>1.0583046987188482</v>
      </c>
      <c r="AM71" s="11">
        <f>'OddsRatio_working_3-way'!AA71+'OddsRatio_working_3-way'!AG71</f>
        <v>-0.57228209393969953</v>
      </c>
      <c r="AN71" s="11">
        <f>'OddsRatio_working_3-way'!AB71+'OddsRatio_working_3-way'!AH71</f>
        <v>-0.48602260477914933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1.0583046987188482</v>
      </c>
      <c r="AS71" s="11">
        <f>IF(('OddsRatio_working_3-way'!X71=0),IF(Q71&gt;0,-Q71^(1/3),(-Q71)^(1/3)),'OddsRatio_working_3-way'!AM71-'OddsRatio_working_3-way'!R71/3)</f>
        <v>-0.57228209393969953</v>
      </c>
      <c r="AT71" s="11">
        <f>IF(('OddsRatio_working_3-way'!X71=0),IF(Q71&gt;0,-Q71^(1/3),(-Q71)^(1/3)),'OddsRatio_working_3-way'!AN71-'OddsRatio_working_3-way'!R71/3)</f>
        <v>-0.48602260477914933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3.61</v>
      </c>
      <c r="C72" s="4">
        <f>IF('True_Odds_Calculator_3-way'!C73="","",'True_Odds_Calculator_3-way'!C73)</f>
        <v>4.8600000000000003</v>
      </c>
      <c r="D72" s="9">
        <f t="shared" si="26"/>
        <v>0.53101847240407374</v>
      </c>
      <c r="E72" s="9">
        <f t="shared" si="27"/>
        <v>0.26940652027825729</v>
      </c>
      <c r="F72" s="9">
        <f t="shared" si="28"/>
        <v>0.19957500731766903</v>
      </c>
      <c r="G72" s="9">
        <f t="shared" si="29"/>
        <v>1.0390278348404092</v>
      </c>
      <c r="H72" s="9">
        <f t="shared" si="30"/>
        <v>1.8831736596143476</v>
      </c>
      <c r="I72" s="9">
        <f t="shared" si="31"/>
        <v>3.7118626489334674</v>
      </c>
      <c r="J72" s="9">
        <f t="shared" si="32"/>
        <v>5.0106474424839806</v>
      </c>
      <c r="K72" s="11">
        <f t="shared" si="33"/>
        <v>0.54054054054054046</v>
      </c>
      <c r="L72" s="11">
        <f t="shared" si="34"/>
        <v>0.2770083102493075</v>
      </c>
      <c r="M72" s="11">
        <f t="shared" si="35"/>
        <v>0.20576131687242796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-0.26383447159070428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0.22552561795405746</v>
      </c>
      <c r="Q72" s="11">
        <f>2*'OddsRatio_working_3-way'!K72*'OddsRatio_working_3-way'!L72*'OddsRatio_working_3-way'!M72</f>
        <v>6.1619021298922792E-2</v>
      </c>
      <c r="R72" s="11">
        <f t="shared" si="36"/>
        <v>0</v>
      </c>
      <c r="S72" s="11">
        <f t="shared" si="37"/>
        <v>-0.85479966508668848</v>
      </c>
      <c r="T72" s="11">
        <f t="shared" si="38"/>
        <v>-0.23355182106193673</v>
      </c>
      <c r="U72" s="11">
        <f>'OddsRatio_working_3-way'!S72-'OddsRatio_working_3-way'!R72^2/3</f>
        <v>-0.85479966508668848</v>
      </c>
      <c r="V72" s="11">
        <f>'OddsRatio_working_3-way'!S72*'OddsRatio_working_3-way'!R72/3-2*'OddsRatio_working_3-way'!R72^3/27-'OddsRatio_working_3-way'!T72</f>
        <v>0.23355182106193673</v>
      </c>
      <c r="W72" s="11">
        <f>'OddsRatio_working_3-way'!V72^2+4*'OddsRatio_working_3-way'!U72^3/27</f>
        <v>-3.798497331507647E-2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0.15209489343533478</v>
      </c>
      <c r="Y72" s="11">
        <f>IF('OddsRatio_working_3-way'!W72&gt;=0,IF('OddsRatio_working_3-way'!V72+SQRT('OddsRatio_working_3-way'!W72)&gt;0,0,PI()),ACOS('OddsRatio_working_3-way'!V72/(2*'OddsRatio_working_3-way'!X72)))</f>
        <v>0.695422230556489</v>
      </c>
      <c r="Z72" s="11">
        <f>'OddsRatio_working_3-way'!X72^(1/3)*COS('OddsRatio_working_3-way'!Y72/3)</f>
        <v>0.51951391742020459</v>
      </c>
      <c r="AA72" s="11">
        <f>'OddsRatio_working_3-way'!X72^(1/3)*COS(('OddsRatio_working_3-way'!Y72+2*PI())/3)</f>
        <v>-0.36595904662134243</v>
      </c>
      <c r="AB72" s="11">
        <f>'OddsRatio_working_3-way'!X72^(1/3)*COS(('OddsRatio_working_3-way'!Y72+4*PI())/3)</f>
        <v>-0.15355487079886249</v>
      </c>
      <c r="AC72" s="11">
        <f>'OddsRatio_working_3-way'!X72^(1/3)*SIN('OddsRatio_working_3-way'!Y72/3)</f>
        <v>0.12263160808810961</v>
      </c>
      <c r="AD72" s="11">
        <f>'OddsRatio_working_3-way'!X72^(1/3)*SIN(('OddsRatio_working_3-way'!Y72+2*PI())/3)</f>
        <v>0.38859644606141341</v>
      </c>
      <c r="AE72" s="11">
        <f>'OddsRatio_working_3-way'!X72^(1/3)*SIN(('OddsRatio_working_3-way'!Y72+4*PI())/3)</f>
        <v>-0.51122805414952288</v>
      </c>
      <c r="AF72" s="11">
        <f>-'OddsRatio_working_3-way'!U72/(3*'OddsRatio_working_3-way'!X72^(1/3))*COS(('OddsRatio_working_3-way'!Y72)/3)</f>
        <v>0.51951391742020447</v>
      </c>
      <c r="AG72" s="11">
        <f>-'OddsRatio_working_3-way'!U72/(3*'OddsRatio_working_3-way'!X72^(1/3))*COS(('OddsRatio_working_3-way'!Y72+2*PI())/3)</f>
        <v>-0.36595904662134238</v>
      </c>
      <c r="AH72" s="11">
        <f>-'OddsRatio_working_3-way'!U72/(3*'OddsRatio_working_3-way'!X72^(1/3))*COS(('OddsRatio_working_3-way'!Y72+4*PI())/3)</f>
        <v>-0.15355487079886246</v>
      </c>
      <c r="AI72" s="11">
        <f>'OddsRatio_working_3-way'!U72/(3*'OddsRatio_working_3-way'!X72^(1/3))*SIN(('OddsRatio_working_3-way'!Y72)/3)</f>
        <v>-0.12263160808810958</v>
      </c>
      <c r="AJ72" s="11">
        <f>'OddsRatio_working_3-way'!U72/(3*'OddsRatio_working_3-way'!X72^(1/3))*SIN(('OddsRatio_working_3-way'!Y72+2*PI())/3)</f>
        <v>-0.3885964460614133</v>
      </c>
      <c r="AK72" s="11">
        <f>'OddsRatio_working_3-way'!U72/(3*'OddsRatio_working_3-way'!X72^(1/3))*SIN(('OddsRatio_working_3-way'!Y72+4*PI())/3)</f>
        <v>0.51122805414952277</v>
      </c>
      <c r="AL72" s="11">
        <f>'OddsRatio_working_3-way'!Z72+'OddsRatio_working_3-way'!AF72</f>
        <v>1.0390278348404092</v>
      </c>
      <c r="AM72" s="11">
        <f>'OddsRatio_working_3-way'!AA72+'OddsRatio_working_3-way'!AG72</f>
        <v>-0.73191809324268475</v>
      </c>
      <c r="AN72" s="11">
        <f>'OddsRatio_working_3-way'!AB72+'OddsRatio_working_3-way'!AH72</f>
        <v>-0.30710974159772497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1.0390278348404092</v>
      </c>
      <c r="AS72" s="11">
        <f>IF(('OddsRatio_working_3-way'!X72=0),IF(Q72&gt;0,-Q72^(1/3),(-Q72)^(1/3)),'OddsRatio_working_3-way'!AM72-'OddsRatio_working_3-way'!R72/3)</f>
        <v>-0.73191809324268475</v>
      </c>
      <c r="AT72" s="11">
        <f>IF(('OddsRatio_working_3-way'!X72=0),IF(Q72&gt;0,-Q72^(1/3),(-Q72)^(1/3)),'OddsRatio_working_3-way'!AN72-'OddsRatio_working_3-way'!R72/3)</f>
        <v>-0.30710974159772497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1.21</v>
      </c>
      <c r="B73" s="4">
        <f>IF('True_Odds_Calculator_3-way'!B74="","",'True_Odds_Calculator_3-way'!B74)</f>
        <v>7.74</v>
      </c>
      <c r="C73" s="4">
        <f>IF('True_Odds_Calculator_3-way'!C74="","",'True_Odds_Calculator_3-way'!C74)</f>
        <v>13.76</v>
      </c>
      <c r="D73" s="9">
        <f t="shared" si="26"/>
        <v>0.81344094812630452</v>
      </c>
      <c r="E73" s="9">
        <f t="shared" si="27"/>
        <v>0.11960435384996818</v>
      </c>
      <c r="F73" s="9">
        <f t="shared" si="28"/>
        <v>6.6954698023727138E-2</v>
      </c>
      <c r="G73" s="9">
        <f t="shared" si="29"/>
        <v>1.0921216094912489</v>
      </c>
      <c r="H73" s="9">
        <f t="shared" si="30"/>
        <v>1.2293455379931624</v>
      </c>
      <c r="I73" s="9">
        <f t="shared" si="31"/>
        <v>8.3608996479710189</v>
      </c>
      <c r="J73" s="9">
        <f t="shared" si="32"/>
        <v>14.935471737108335</v>
      </c>
      <c r="K73" s="11">
        <f t="shared" si="33"/>
        <v>0.82644628099173556</v>
      </c>
      <c r="L73" s="11">
        <f t="shared" si="34"/>
        <v>0.12919896640826872</v>
      </c>
      <c r="M73" s="11">
        <f t="shared" si="35"/>
        <v>7.2674418604651167E-2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-0.14014741793270724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0.15294731572572173</v>
      </c>
      <c r="Q73" s="11">
        <f>2*'OddsRatio_working_3-way'!K73*'OddsRatio_working_3-way'!L73*'OddsRatio_working_3-way'!M73</f>
        <v>1.5519768211640968E-2</v>
      </c>
      <c r="R73" s="11">
        <f t="shared" si="36"/>
        <v>0</v>
      </c>
      <c r="S73" s="11">
        <f t="shared" si="37"/>
        <v>-1.0913316704782992</v>
      </c>
      <c r="T73" s="11">
        <f t="shared" si="38"/>
        <v>-0.11073888081971581</v>
      </c>
      <c r="U73" s="11">
        <f>'OddsRatio_working_3-way'!S73-'OddsRatio_working_3-way'!R73^2/3</f>
        <v>-1.0913316704782992</v>
      </c>
      <c r="V73" s="11">
        <f>'OddsRatio_working_3-way'!S73*'OddsRatio_working_3-way'!R73/3-2*'OddsRatio_working_3-way'!R73^3/27-'OddsRatio_working_3-way'!T73</f>
        <v>0.11073888081971581</v>
      </c>
      <c r="W73" s="11">
        <f>'OddsRatio_working_3-way'!V73^2+4*'OddsRatio_working_3-way'!U73^3/27</f>
        <v>-0.1802970890584403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0.21940840274682025</v>
      </c>
      <c r="Y73" s="11">
        <f>IF('OddsRatio_working_3-way'!W73&gt;=0,IF('OddsRatio_working_3-way'!V73+SQRT('OddsRatio_working_3-way'!W73)&gt;0,0,PI()),ACOS('OddsRatio_working_3-way'!V73/(2*'OddsRatio_working_3-way'!X73)))</f>
        <v>1.3156800902862669</v>
      </c>
      <c r="Z73" s="11">
        <f>'OddsRatio_working_3-way'!X73^(1/3)*COS('OddsRatio_working_3-way'!Y73/3)</f>
        <v>0.54606080474562446</v>
      </c>
      <c r="AA73" s="11">
        <f>'OddsRatio_working_3-way'!X73^(1/3)*COS(('OddsRatio_working_3-way'!Y73+2*PI())/3)</f>
        <v>-0.494832376575017</v>
      </c>
      <c r="AB73" s="11">
        <f>'OddsRatio_working_3-way'!X73^(1/3)*COS(('OddsRatio_working_3-way'!Y73+4*PI())/3)</f>
        <v>-5.1228428170607312E-2</v>
      </c>
      <c r="AC73" s="11">
        <f>'OddsRatio_working_3-way'!X73^(1/3)*SIN('OddsRatio_working_3-way'!Y73/3)</f>
        <v>0.25611485902486675</v>
      </c>
      <c r="AD73" s="11">
        <f>'OddsRatio_working_3-way'!X73^(1/3)*SIN(('OddsRatio_working_3-way'!Y73+2*PI())/3)</f>
        <v>0.34484509940825159</v>
      </c>
      <c r="AE73" s="11">
        <f>'OddsRatio_working_3-way'!X73^(1/3)*SIN(('OddsRatio_working_3-way'!Y73+4*PI())/3)</f>
        <v>-0.60095995843311834</v>
      </c>
      <c r="AF73" s="11">
        <f>-'OddsRatio_working_3-way'!U73/(3*'OddsRatio_working_3-way'!X73^(1/3))*COS(('OddsRatio_working_3-way'!Y73)/3)</f>
        <v>0.54606080474562446</v>
      </c>
      <c r="AG73" s="11">
        <f>-'OddsRatio_working_3-way'!U73/(3*'OddsRatio_working_3-way'!X73^(1/3))*COS(('OddsRatio_working_3-way'!Y73+2*PI())/3)</f>
        <v>-0.494832376575017</v>
      </c>
      <c r="AH73" s="11">
        <f>-'OddsRatio_working_3-way'!U73/(3*'OddsRatio_working_3-way'!X73^(1/3))*COS(('OddsRatio_working_3-way'!Y73+4*PI())/3)</f>
        <v>-5.1228428170607312E-2</v>
      </c>
      <c r="AI73" s="11">
        <f>'OddsRatio_working_3-way'!U73/(3*'OddsRatio_working_3-way'!X73^(1/3))*SIN(('OddsRatio_working_3-way'!Y73)/3)</f>
        <v>-0.25611485902486675</v>
      </c>
      <c r="AJ73" s="11">
        <f>'OddsRatio_working_3-way'!U73/(3*'OddsRatio_working_3-way'!X73^(1/3))*SIN(('OddsRatio_working_3-way'!Y73+2*PI())/3)</f>
        <v>-0.34484509940825159</v>
      </c>
      <c r="AK73" s="11">
        <f>'OddsRatio_working_3-way'!U73/(3*'OddsRatio_working_3-way'!X73^(1/3))*SIN(('OddsRatio_working_3-way'!Y73+4*PI())/3)</f>
        <v>0.60095995843311834</v>
      </c>
      <c r="AL73" s="11">
        <f>'OddsRatio_working_3-way'!Z73+'OddsRatio_working_3-way'!AF73</f>
        <v>1.0921216094912489</v>
      </c>
      <c r="AM73" s="11">
        <f>'OddsRatio_working_3-way'!AA73+'OddsRatio_working_3-way'!AG73</f>
        <v>-0.98966475315003399</v>
      </c>
      <c r="AN73" s="11">
        <f>'OddsRatio_working_3-way'!AB73+'OddsRatio_working_3-way'!AH73</f>
        <v>-0.10245685634121462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1.0921216094912489</v>
      </c>
      <c r="AS73" s="11">
        <f>IF(('OddsRatio_working_3-way'!X73=0),IF(Q73&gt;0,-Q73^(1/3),(-Q73)^(1/3)),'OddsRatio_working_3-way'!AM73-'OddsRatio_working_3-way'!R73/3)</f>
        <v>-0.98966475315003399</v>
      </c>
      <c r="AT73" s="11">
        <f>IF(('OddsRatio_working_3-way'!X73=0),IF(Q73&gt;0,-Q73^(1/3),(-Q73)^(1/3)),'OddsRatio_working_3-way'!AN73-'OddsRatio_working_3-way'!R73/3)</f>
        <v>-0.10245685634121462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1.53</v>
      </c>
      <c r="B74" s="4">
        <f>IF('True_Odds_Calculator_3-way'!B75="","",'True_Odds_Calculator_3-way'!B75)</f>
        <v>3.73</v>
      </c>
      <c r="C74" s="4">
        <f>IF('True_Odds_Calculator_3-way'!C75="","",'True_Odds_Calculator_3-way'!C75)</f>
        <v>8.11</v>
      </c>
      <c r="D74" s="9">
        <f t="shared" si="26"/>
        <v>0.63399017222620235</v>
      </c>
      <c r="E74" s="9">
        <f t="shared" si="27"/>
        <v>0.25165469609642377</v>
      </c>
      <c r="F74" s="9">
        <f t="shared" si="28"/>
        <v>0.11435513167737393</v>
      </c>
      <c r="G74" s="9">
        <f t="shared" si="29"/>
        <v>1.0892670122635335</v>
      </c>
      <c r="H74" s="9">
        <f t="shared" si="30"/>
        <v>1.5773115164996729</v>
      </c>
      <c r="I74" s="9">
        <f t="shared" si="31"/>
        <v>3.9736989434794454</v>
      </c>
      <c r="J74" s="9">
        <f t="shared" si="32"/>
        <v>8.7446884571937229</v>
      </c>
      <c r="K74" s="11">
        <f t="shared" si="33"/>
        <v>0.65359477124183007</v>
      </c>
      <c r="L74" s="11">
        <f t="shared" si="34"/>
        <v>0.26809651474530832</v>
      </c>
      <c r="M74" s="11">
        <f t="shared" si="35"/>
        <v>0.12330456226880396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-0.22227314809323229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0.22405654746491033</v>
      </c>
      <c r="Q74" s="11">
        <f>2*'OddsRatio_working_3-way'!K74*'OddsRatio_working_3-way'!L74*'OddsRatio_working_3-way'!M74</f>
        <v>4.3212448884264294E-2</v>
      </c>
      <c r="R74" s="11">
        <f t="shared" si="36"/>
        <v>0</v>
      </c>
      <c r="S74" s="11">
        <f t="shared" si="37"/>
        <v>-1.0080234584653023</v>
      </c>
      <c r="T74" s="11">
        <f t="shared" si="38"/>
        <v>-0.19441146739928689</v>
      </c>
      <c r="U74" s="11">
        <f>'OddsRatio_working_3-way'!S74-'OddsRatio_working_3-way'!R74^2/3</f>
        <v>-1.0080234584653023</v>
      </c>
      <c r="V74" s="11">
        <f>'OddsRatio_working_3-way'!S74*'OddsRatio_working_3-way'!R74/3-2*'OddsRatio_working_3-way'!R74^3/27-'OddsRatio_working_3-way'!T74</f>
        <v>0.19441146739928689</v>
      </c>
      <c r="W74" s="11">
        <f>'OddsRatio_working_3-way'!V74^2+4*'OddsRatio_working_3-way'!U74^3/27</f>
        <v>-0.11394699905778721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0.1947709024175141</v>
      </c>
      <c r="Y74" s="11">
        <f>IF('OddsRatio_working_3-way'!W74&gt;=0,IF('OddsRatio_working_3-way'!V74+SQRT('OddsRatio_working_3-way'!W74)&gt;0,0,PI()),ACOS('OddsRatio_working_3-way'!V74/(2*'OddsRatio_working_3-way'!X74)))</f>
        <v>1.0482626802961645</v>
      </c>
      <c r="Z74" s="11">
        <f>'OddsRatio_working_3-way'!X74^(1/3)*COS('OddsRatio_working_3-way'!Y74/3)</f>
        <v>0.54463350613176675</v>
      </c>
      <c r="AA74" s="11">
        <f>'OddsRatio_working_3-way'!X74^(1/3)*COS(('OddsRatio_working_3-way'!Y74+2*PI())/3)</f>
        <v>-0.44417897292612379</v>
      </c>
      <c r="AB74" s="11">
        <f>'OddsRatio_working_3-way'!X74^(1/3)*COS(('OddsRatio_working_3-way'!Y74+4*PI())/3)</f>
        <v>-0.10045453320564264</v>
      </c>
      <c r="AC74" s="11">
        <f>'OddsRatio_working_3-way'!X74^(1/3)*SIN('OddsRatio_working_3-way'!Y74/3)</f>
        <v>0.19844939779967299</v>
      </c>
      <c r="AD74" s="11">
        <f>'OddsRatio_working_3-way'!X74^(1/3)*SIN(('OddsRatio_working_3-way'!Y74+2*PI())/3)</f>
        <v>0.37244175316246148</v>
      </c>
      <c r="AE74" s="11">
        <f>'OddsRatio_working_3-way'!X74^(1/3)*SIN(('OddsRatio_working_3-way'!Y74+4*PI())/3)</f>
        <v>-0.57089115096213439</v>
      </c>
      <c r="AF74" s="11">
        <f>-'OddsRatio_working_3-way'!U74/(3*'OddsRatio_working_3-way'!X74^(1/3))*COS(('OddsRatio_working_3-way'!Y74)/3)</f>
        <v>0.54463350613176675</v>
      </c>
      <c r="AG74" s="11">
        <f>-'OddsRatio_working_3-way'!U74/(3*'OddsRatio_working_3-way'!X74^(1/3))*COS(('OddsRatio_working_3-way'!Y74+2*PI())/3)</f>
        <v>-0.44417897292612379</v>
      </c>
      <c r="AH74" s="11">
        <f>-'OddsRatio_working_3-way'!U74/(3*'OddsRatio_working_3-way'!X74^(1/3))*COS(('OddsRatio_working_3-way'!Y74+4*PI())/3)</f>
        <v>-0.10045453320564264</v>
      </c>
      <c r="AI74" s="11">
        <f>'OddsRatio_working_3-way'!U74/(3*'OddsRatio_working_3-way'!X74^(1/3))*SIN(('OddsRatio_working_3-way'!Y74)/3)</f>
        <v>-0.19844939779967299</v>
      </c>
      <c r="AJ74" s="11">
        <f>'OddsRatio_working_3-way'!U74/(3*'OddsRatio_working_3-way'!X74^(1/3))*SIN(('OddsRatio_working_3-way'!Y74+2*PI())/3)</f>
        <v>-0.37244175316246148</v>
      </c>
      <c r="AK74" s="11">
        <f>'OddsRatio_working_3-way'!U74/(3*'OddsRatio_working_3-way'!X74^(1/3))*SIN(('OddsRatio_working_3-way'!Y74+4*PI())/3)</f>
        <v>0.57089115096213439</v>
      </c>
      <c r="AL74" s="11">
        <f>'OddsRatio_working_3-way'!Z74+'OddsRatio_working_3-way'!AF74</f>
        <v>1.0892670122635335</v>
      </c>
      <c r="AM74" s="11">
        <f>'OddsRatio_working_3-way'!AA74+'OddsRatio_working_3-way'!AG74</f>
        <v>-0.88835794585224759</v>
      </c>
      <c r="AN74" s="11">
        <f>'OddsRatio_working_3-way'!AB74+'OddsRatio_working_3-way'!AH74</f>
        <v>-0.20090906641128528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1.0892670122635335</v>
      </c>
      <c r="AS74" s="11">
        <f>IF(('OddsRatio_working_3-way'!X74=0),IF(Q74&gt;0,-Q74^(1/3),(-Q74)^(1/3)),'OddsRatio_working_3-way'!AM74-'OddsRatio_working_3-way'!R74/3)</f>
        <v>-0.88835794585224759</v>
      </c>
      <c r="AT74" s="11">
        <f>IF(('OddsRatio_working_3-way'!X74=0),IF(Q74&gt;0,-Q74^(1/3),(-Q74)^(1/3)),'OddsRatio_working_3-way'!AN74-'OddsRatio_working_3-way'!R74/3)</f>
        <v>-0.20090906641128528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2.25</v>
      </c>
      <c r="D75" s="9">
        <f t="shared" si="26"/>
        <v>0.29824300108000357</v>
      </c>
      <c r="E75" s="9">
        <f t="shared" si="27"/>
        <v>0.2716255708612505</v>
      </c>
      <c r="F75" s="9">
        <f t="shared" si="28"/>
        <v>0.4301314280587456</v>
      </c>
      <c r="G75" s="9">
        <f t="shared" si="29"/>
        <v>1.0598966451034104</v>
      </c>
      <c r="H75" s="9">
        <f t="shared" si="30"/>
        <v>3.3529705521295718</v>
      </c>
      <c r="I75" s="9">
        <f t="shared" si="31"/>
        <v>3.6815385121116289</v>
      </c>
      <c r="J75" s="9">
        <f t="shared" si="32"/>
        <v>2.3248708063792636</v>
      </c>
      <c r="K75" s="11">
        <f t="shared" si="33"/>
        <v>0.3105590062111801</v>
      </c>
      <c r="L75" s="11">
        <f t="shared" si="34"/>
        <v>0.28328611898016998</v>
      </c>
      <c r="M75" s="11">
        <f t="shared" si="35"/>
        <v>0.44444444444444442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-0.27451773910697408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0.23460548155707658</v>
      </c>
      <c r="Q75" s="11">
        <f>2*'OddsRatio_working_3-way'!K75*'OddsRatio_working_3-way'!L75*'OddsRatio_working_3-way'!M75</f>
        <v>7.8201827185692185E-2</v>
      </c>
      <c r="R75" s="11">
        <f t="shared" si="36"/>
        <v>0</v>
      </c>
      <c r="S75" s="11">
        <f t="shared" si="37"/>
        <v>-0.85460955026172469</v>
      </c>
      <c r="T75" s="11">
        <f t="shared" si="38"/>
        <v>-0.28486985008724153</v>
      </c>
      <c r="U75" s="11">
        <f>'OddsRatio_working_3-way'!S75-'OddsRatio_working_3-way'!R75^2/3</f>
        <v>-0.85460955026172469</v>
      </c>
      <c r="V75" s="11">
        <f>'OddsRatio_working_3-way'!S75*'OddsRatio_working_3-way'!R75/3-2*'OddsRatio_working_3-way'!R75^3/27-'OddsRatio_working_3-way'!T75</f>
        <v>0.28486985008724153</v>
      </c>
      <c r="W75" s="11">
        <f>'OddsRatio_working_3-way'!V75^2+4*'OddsRatio_working_3-way'!U75^3/27</f>
        <v>-1.1318869313867719E-2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0.15204415543074584</v>
      </c>
      <c r="Y75" s="11">
        <f>IF('OddsRatio_working_3-way'!W75&gt;=0,IF('OddsRatio_working_3-way'!V75+SQRT('OddsRatio_working_3-way'!W75)&gt;0,0,PI()),ACOS('OddsRatio_working_3-way'!V75/(2*'OddsRatio_working_3-way'!X75)))</f>
        <v>0.35742810853434381</v>
      </c>
      <c r="Z75" s="11">
        <f>'OddsRatio_working_3-way'!X75^(1/3)*COS('OddsRatio_working_3-way'!Y75/3)</f>
        <v>0.52994832255170521</v>
      </c>
      <c r="AA75" s="11">
        <f>'OddsRatio_working_3-way'!X75^(1/3)*COS(('OddsRatio_working_3-way'!Y75+2*PI())/3)</f>
        <v>-0.319914757686035</v>
      </c>
      <c r="AB75" s="11">
        <f>'OddsRatio_working_3-way'!X75^(1/3)*COS(('OddsRatio_working_3-way'!Y75+4*PI())/3)</f>
        <v>-0.21003356486567035</v>
      </c>
      <c r="AC75" s="11">
        <f>'OddsRatio_working_3-way'!X75^(1/3)*SIN('OddsRatio_working_3-way'!Y75/3)</f>
        <v>6.3439936253714732E-2</v>
      </c>
      <c r="AD75" s="11">
        <f>'OddsRatio_working_3-way'!X75^(1/3)*SIN(('OddsRatio_working_3-way'!Y75+2*PI())/3)</f>
        <v>0.42722874189586901</v>
      </c>
      <c r="AE75" s="11">
        <f>'OddsRatio_working_3-way'!X75^(1/3)*SIN(('OddsRatio_working_3-way'!Y75+4*PI())/3)</f>
        <v>-0.49066867814958376</v>
      </c>
      <c r="AF75" s="11">
        <f>-'OddsRatio_working_3-way'!U75/(3*'OddsRatio_working_3-way'!X75^(1/3))*COS(('OddsRatio_working_3-way'!Y75)/3)</f>
        <v>0.52994832255170521</v>
      </c>
      <c r="AG75" s="11">
        <f>-'OddsRatio_working_3-way'!U75/(3*'OddsRatio_working_3-way'!X75^(1/3))*COS(('OddsRatio_working_3-way'!Y75+2*PI())/3)</f>
        <v>-0.319914757686035</v>
      </c>
      <c r="AH75" s="11">
        <f>-'OddsRatio_working_3-way'!U75/(3*'OddsRatio_working_3-way'!X75^(1/3))*COS(('OddsRatio_working_3-way'!Y75+4*PI())/3)</f>
        <v>-0.21003356486567035</v>
      </c>
      <c r="AI75" s="11">
        <f>'OddsRatio_working_3-way'!U75/(3*'OddsRatio_working_3-way'!X75^(1/3))*SIN(('OddsRatio_working_3-way'!Y75)/3)</f>
        <v>-6.3439936253714732E-2</v>
      </c>
      <c r="AJ75" s="11">
        <f>'OddsRatio_working_3-way'!U75/(3*'OddsRatio_working_3-way'!X75^(1/3))*SIN(('OddsRatio_working_3-way'!Y75+2*PI())/3)</f>
        <v>-0.42722874189586901</v>
      </c>
      <c r="AK75" s="11">
        <f>'OddsRatio_working_3-way'!U75/(3*'OddsRatio_working_3-way'!X75^(1/3))*SIN(('OddsRatio_working_3-way'!Y75+4*PI())/3)</f>
        <v>0.49066867814958376</v>
      </c>
      <c r="AL75" s="11">
        <f>'OddsRatio_working_3-way'!Z75+'OddsRatio_working_3-way'!AF75</f>
        <v>1.0598966451034104</v>
      </c>
      <c r="AM75" s="11">
        <f>'OddsRatio_working_3-way'!AA75+'OddsRatio_working_3-way'!AG75</f>
        <v>-0.63982951537207</v>
      </c>
      <c r="AN75" s="11">
        <f>'OddsRatio_working_3-way'!AB75+'OddsRatio_working_3-way'!AH75</f>
        <v>-0.42006712973134069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1.0598966451034104</v>
      </c>
      <c r="AS75" s="11">
        <f>IF(('OddsRatio_working_3-way'!X75=0),IF(Q75&gt;0,-Q75^(1/3),(-Q75)^(1/3)),'OddsRatio_working_3-way'!AM75-'OddsRatio_working_3-way'!R75/3)</f>
        <v>-0.63982951537207</v>
      </c>
      <c r="AT75" s="11">
        <f>IF(('OddsRatio_working_3-way'!X75=0),IF(Q75&gt;0,-Q75^(1/3),(-Q75)^(1/3)),'OddsRatio_working_3-way'!AN75-'OddsRatio_working_3-way'!R75/3)</f>
        <v>-0.42006712973134069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1.94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4.57</v>
      </c>
      <c r="D76" s="9">
        <f t="shared" si="26"/>
        <v>0.49875614556043935</v>
      </c>
      <c r="E76" s="9">
        <f t="shared" si="27"/>
        <v>0.2936378112202005</v>
      </c>
      <c r="F76" s="9">
        <f t="shared" si="28"/>
        <v>0.20760604321936038</v>
      </c>
      <c r="G76" s="9">
        <f t="shared" si="29"/>
        <v>1.0691359851248023</v>
      </c>
      <c r="H76" s="9">
        <f t="shared" si="30"/>
        <v>2.0049878260173135</v>
      </c>
      <c r="I76" s="9">
        <f t="shared" si="31"/>
        <v>3.4055559665308053</v>
      </c>
      <c r="J76" s="9">
        <f t="shared" si="32"/>
        <v>4.8168154668955445</v>
      </c>
      <c r="K76" s="11">
        <f t="shared" si="33"/>
        <v>0.51546391752577325</v>
      </c>
      <c r="L76" s="11">
        <f t="shared" si="34"/>
        <v>0.30769230769230771</v>
      </c>
      <c r="M76" s="11">
        <f t="shared" si="35"/>
        <v>0.21881838074398249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-0.26204585641974254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0.23460939791107405</v>
      </c>
      <c r="Q76" s="11">
        <f>2*'OddsRatio_working_3-way'!K76*'OddsRatio_working_3-way'!L76*'OddsRatio_working_3-way'!M76</f>
        <v>6.9411064470731962E-2</v>
      </c>
      <c r="R76" s="11">
        <f t="shared" si="36"/>
        <v>0</v>
      </c>
      <c r="S76" s="11">
        <f t="shared" si="37"/>
        <v>-0.89529901795233491</v>
      </c>
      <c r="T76" s="11">
        <f t="shared" si="38"/>
        <v>-0.26488136625808723</v>
      </c>
      <c r="U76" s="11">
        <f>'OddsRatio_working_3-way'!S76-'OddsRatio_working_3-way'!R76^2/3</f>
        <v>-0.89529901795233491</v>
      </c>
      <c r="V76" s="11">
        <f>'OddsRatio_working_3-way'!S76*'OddsRatio_working_3-way'!R76/3-2*'OddsRatio_working_3-way'!R76^3/27-'OddsRatio_working_3-way'!T76</f>
        <v>0.26488136625808723</v>
      </c>
      <c r="W76" s="11">
        <f>'OddsRatio_working_3-way'!V76^2+4*'OddsRatio_working_3-way'!U76^3/27</f>
        <v>-3.6154332574145867E-2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0.16303103290853618</v>
      </c>
      <c r="Y76" s="11">
        <f>IF('OddsRatio_working_3-way'!W76&gt;=0,IF('OddsRatio_working_3-way'!V76+SQRT('OddsRatio_working_3-way'!W76)&gt;0,0,PI()),ACOS('OddsRatio_working_3-way'!V76/(2*'OddsRatio_working_3-way'!X76)))</f>
        <v>0.62260025806532293</v>
      </c>
      <c r="Z76" s="11">
        <f>'OddsRatio_working_3-way'!X76^(1/3)*COS('OddsRatio_working_3-way'!Y76/3)</f>
        <v>0.53456799256240128</v>
      </c>
      <c r="AA76" s="11">
        <f>'OddsRatio_working_3-way'!X76^(1/3)*COS(('OddsRatio_working_3-way'!Y76+2*PI())/3)</f>
        <v>-0.36476502255778998</v>
      </c>
      <c r="AB76" s="11">
        <f>'OddsRatio_working_3-way'!X76^(1/3)*COS(('OddsRatio_working_3-way'!Y76+4*PI())/3)</f>
        <v>-0.16980297000461153</v>
      </c>
      <c r="AC76" s="11">
        <f>'OddsRatio_working_3-way'!X76^(1/3)*SIN('OddsRatio_working_3-way'!Y76/3)</f>
        <v>0.11256139352333967</v>
      </c>
      <c r="AD76" s="11">
        <f>'OddsRatio_working_3-way'!X76^(1/3)*SIN(('OddsRatio_working_3-way'!Y76+2*PI())/3)</f>
        <v>0.40666876484742065</v>
      </c>
      <c r="AE76" s="11">
        <f>'OddsRatio_working_3-way'!X76^(1/3)*SIN(('OddsRatio_working_3-way'!Y76+4*PI())/3)</f>
        <v>-0.51923015837076025</v>
      </c>
      <c r="AF76" s="11">
        <f>-'OddsRatio_working_3-way'!U76/(3*'OddsRatio_working_3-way'!X76^(1/3))*COS(('OddsRatio_working_3-way'!Y76)/3)</f>
        <v>0.53456799256240117</v>
      </c>
      <c r="AG76" s="11">
        <f>-'OddsRatio_working_3-way'!U76/(3*'OddsRatio_working_3-way'!X76^(1/3))*COS(('OddsRatio_working_3-way'!Y76+2*PI())/3)</f>
        <v>-0.36476502255778986</v>
      </c>
      <c r="AH76" s="11">
        <f>-'OddsRatio_working_3-way'!U76/(3*'OddsRatio_working_3-way'!X76^(1/3))*COS(('OddsRatio_working_3-way'!Y76+4*PI())/3)</f>
        <v>-0.1698029700046115</v>
      </c>
      <c r="AI76" s="11">
        <f>'OddsRatio_working_3-way'!U76/(3*'OddsRatio_working_3-way'!X76^(1/3))*SIN(('OddsRatio_working_3-way'!Y76)/3)</f>
        <v>-0.11256139352333965</v>
      </c>
      <c r="AJ76" s="11">
        <f>'OddsRatio_working_3-way'!U76/(3*'OddsRatio_working_3-way'!X76^(1/3))*SIN(('OddsRatio_working_3-way'!Y76+2*PI())/3)</f>
        <v>-0.40666876484742059</v>
      </c>
      <c r="AK76" s="11">
        <f>'OddsRatio_working_3-way'!U76/(3*'OddsRatio_working_3-way'!X76^(1/3))*SIN(('OddsRatio_working_3-way'!Y76+4*PI())/3)</f>
        <v>0.51923015837076014</v>
      </c>
      <c r="AL76" s="11">
        <f>'OddsRatio_working_3-way'!Z76+'OddsRatio_working_3-way'!AF76</f>
        <v>1.0691359851248023</v>
      </c>
      <c r="AM76" s="11">
        <f>'OddsRatio_working_3-way'!AA76+'OddsRatio_working_3-way'!AG76</f>
        <v>-0.72953004511557984</v>
      </c>
      <c r="AN76" s="11">
        <f>'OddsRatio_working_3-way'!AB76+'OddsRatio_working_3-way'!AH76</f>
        <v>-0.33960594000922306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1.0691359851248023</v>
      </c>
      <c r="AS76" s="11">
        <f>IF(('OddsRatio_working_3-way'!X76=0),IF(Q76&gt;0,-Q76^(1/3),(-Q76)^(1/3)),'OddsRatio_working_3-way'!AM76-'OddsRatio_working_3-way'!R76/3)</f>
        <v>-0.72953004511557984</v>
      </c>
      <c r="AT76" s="11">
        <f>IF(('OddsRatio_working_3-way'!X76=0),IF(Q76&gt;0,-Q76^(1/3),(-Q76)^(1/3)),'OddsRatio_working_3-way'!AN76-'OddsRatio_working_3-way'!R76/3)</f>
        <v>-0.33960594000922306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2.23</v>
      </c>
      <c r="B77" s="4">
        <f>IF('True_Odds_Calculator_3-way'!B78="","",'True_Odds_Calculator_3-way'!B78)</f>
        <v>3.36</v>
      </c>
      <c r="C77" s="4">
        <f>IF('True_Odds_Calculator_3-way'!C78="","",'True_Odds_Calculator_3-way'!C78)</f>
        <v>3.41</v>
      </c>
      <c r="D77" s="9">
        <f t="shared" si="26"/>
        <v>0.43369805455795746</v>
      </c>
      <c r="E77" s="9">
        <f t="shared" si="27"/>
        <v>0.28527865643597056</v>
      </c>
      <c r="F77" s="9">
        <f t="shared" si="28"/>
        <v>0.28102328900607215</v>
      </c>
      <c r="G77" s="9">
        <f t="shared" si="29"/>
        <v>1.0615866981338073</v>
      </c>
      <c r="H77" s="9">
        <f t="shared" si="30"/>
        <v>2.3057516387045829</v>
      </c>
      <c r="I77" s="9">
        <f t="shared" si="31"/>
        <v>3.5053446075957853</v>
      </c>
      <c r="J77" s="9">
        <f t="shared" si="32"/>
        <v>3.558423942502476</v>
      </c>
      <c r="K77" s="11">
        <f t="shared" si="33"/>
        <v>0.44843049327354262</v>
      </c>
      <c r="L77" s="11">
        <f t="shared" si="34"/>
        <v>0.29761904761904762</v>
      </c>
      <c r="M77" s="11">
        <f t="shared" si="35"/>
        <v>0.29325513196480935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-0.27380138305207014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0.23482954193210229</v>
      </c>
      <c r="Q77" s="11">
        <f>2*'OddsRatio_working_3-way'!K77*'OddsRatio_working_3-way'!L77*'OddsRatio_working_3-way'!M77</f>
        <v>7.8276513977367429E-2</v>
      </c>
      <c r="R77" s="11">
        <f t="shared" si="36"/>
        <v>0</v>
      </c>
      <c r="S77" s="11">
        <f t="shared" si="37"/>
        <v>-0.85766382665584862</v>
      </c>
      <c r="T77" s="11">
        <f t="shared" si="38"/>
        <v>-0.28588794221861619</v>
      </c>
      <c r="U77" s="11">
        <f>'OddsRatio_working_3-way'!S77-'OddsRatio_working_3-way'!R77^2/3</f>
        <v>-0.85766382665584862</v>
      </c>
      <c r="V77" s="11">
        <f>'OddsRatio_working_3-way'!S77*'OddsRatio_working_3-way'!R77/3-2*'OddsRatio_working_3-way'!R77^3/27-'OddsRatio_working_3-way'!T77</f>
        <v>0.28588794221861619</v>
      </c>
      <c r="W77" s="11">
        <f>'OddsRatio_working_3-way'!V77^2+4*'OddsRatio_working_3-way'!U77^3/27</f>
        <v>-1.1732761044383866E-2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0.15285996577781469</v>
      </c>
      <c r="Y77" s="11">
        <f>IF('OddsRatio_working_3-way'!W77&gt;=0,IF('OddsRatio_working_3-way'!V77+SQRT('OddsRatio_working_3-way'!W77)&gt;0,0,PI()),ACOS('OddsRatio_working_3-way'!V77/(2*'OddsRatio_working_3-way'!X77)))</f>
        <v>0.36216994590087781</v>
      </c>
      <c r="Z77" s="11">
        <f>'OddsRatio_working_3-way'!X77^(1/3)*COS('OddsRatio_working_3-way'!Y77/3)</f>
        <v>0.53079334906690379</v>
      </c>
      <c r="AA77" s="11">
        <f>'OddsRatio_working_3-way'!X77^(1/3)*COS(('OddsRatio_working_3-way'!Y77+2*PI())/3)</f>
        <v>-0.32116200519433091</v>
      </c>
      <c r="AB77" s="11">
        <f>'OddsRatio_working_3-way'!X77^(1/3)*COS(('OddsRatio_working_3-way'!Y77+4*PI())/3)</f>
        <v>-0.20963134387257304</v>
      </c>
      <c r="AC77" s="11">
        <f>'OddsRatio_working_3-way'!X77^(1/3)*SIN('OddsRatio_working_3-way'!Y77/3)</f>
        <v>6.4392257337014161E-2</v>
      </c>
      <c r="AD77" s="11">
        <f>'OddsRatio_working_3-way'!X77^(1/3)*SIN(('OddsRatio_working_3-way'!Y77+2*PI())/3)</f>
        <v>0.42748439578325292</v>
      </c>
      <c r="AE77" s="11">
        <f>'OddsRatio_working_3-way'!X77^(1/3)*SIN(('OddsRatio_working_3-way'!Y77+4*PI())/3)</f>
        <v>-0.49187665312026685</v>
      </c>
      <c r="AF77" s="11">
        <f>-'OddsRatio_working_3-way'!U77/(3*'OddsRatio_working_3-way'!X77^(1/3))*COS(('OddsRatio_working_3-way'!Y77)/3)</f>
        <v>0.53079334906690367</v>
      </c>
      <c r="AG77" s="11">
        <f>-'OddsRatio_working_3-way'!U77/(3*'OddsRatio_working_3-way'!X77^(1/3))*COS(('OddsRatio_working_3-way'!Y77+2*PI())/3)</f>
        <v>-0.32116200519433086</v>
      </c>
      <c r="AH77" s="11">
        <f>-'OddsRatio_working_3-way'!U77/(3*'OddsRatio_working_3-way'!X77^(1/3))*COS(('OddsRatio_working_3-way'!Y77+4*PI())/3)</f>
        <v>-0.20963134387257298</v>
      </c>
      <c r="AI77" s="11">
        <f>'OddsRatio_working_3-way'!U77/(3*'OddsRatio_working_3-way'!X77^(1/3))*SIN(('OddsRatio_working_3-way'!Y77)/3)</f>
        <v>-6.4392257337014147E-2</v>
      </c>
      <c r="AJ77" s="11">
        <f>'OddsRatio_working_3-way'!U77/(3*'OddsRatio_working_3-way'!X77^(1/3))*SIN(('OddsRatio_working_3-way'!Y77+2*PI())/3)</f>
        <v>-0.42748439578325287</v>
      </c>
      <c r="AK77" s="11">
        <f>'OddsRatio_working_3-way'!U77/(3*'OddsRatio_working_3-way'!X77^(1/3))*SIN(('OddsRatio_working_3-way'!Y77+4*PI())/3)</f>
        <v>0.49187665312026674</v>
      </c>
      <c r="AL77" s="11">
        <f>'OddsRatio_working_3-way'!Z77+'OddsRatio_working_3-way'!AF77</f>
        <v>1.0615866981338073</v>
      </c>
      <c r="AM77" s="11">
        <f>'OddsRatio_working_3-way'!AA77+'OddsRatio_working_3-way'!AG77</f>
        <v>-0.64232401038866183</v>
      </c>
      <c r="AN77" s="11">
        <f>'OddsRatio_working_3-way'!AB77+'OddsRatio_working_3-way'!AH77</f>
        <v>-0.41926268774514602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1.0615866981338073</v>
      </c>
      <c r="AS77" s="11">
        <f>IF(('OddsRatio_working_3-way'!X77=0),IF(Q77&gt;0,-Q77^(1/3),(-Q77)^(1/3)),'OddsRatio_working_3-way'!AM77-'OddsRatio_working_3-way'!R77/3)</f>
        <v>-0.64232401038866183</v>
      </c>
      <c r="AT77" s="11">
        <f>IF(('OddsRatio_working_3-way'!X77=0),IF(Q77&gt;0,-Q77^(1/3),(-Q77)^(1/3)),'OddsRatio_working_3-way'!AN77-'OddsRatio_working_3-way'!R77/3)</f>
        <v>-0.41926268774514602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1.93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4.34</v>
      </c>
      <c r="D78" s="9">
        <f t="shared" si="26"/>
        <v>0.5018458526071311</v>
      </c>
      <c r="E78" s="9">
        <f t="shared" si="27"/>
        <v>0.27909507091786601</v>
      </c>
      <c r="F78" s="9">
        <f t="shared" si="28"/>
        <v>0.21905907647500295</v>
      </c>
      <c r="G78" s="9">
        <f t="shared" si="29"/>
        <v>1.0673588674087926</v>
      </c>
      <c r="H78" s="9">
        <f t="shared" si="30"/>
        <v>1.992643746690177</v>
      </c>
      <c r="I78" s="9">
        <f t="shared" si="31"/>
        <v>3.5830084591292795</v>
      </c>
      <c r="J78" s="9">
        <f t="shared" si="32"/>
        <v>4.5649786171453668</v>
      </c>
      <c r="K78" s="11">
        <f t="shared" si="33"/>
        <v>0.5181347150259068</v>
      </c>
      <c r="L78" s="11">
        <f t="shared" si="34"/>
        <v>0.29239766081871343</v>
      </c>
      <c r="M78" s="11">
        <f t="shared" si="35"/>
        <v>0.2304147465437788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-0.26240471645434837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0.23353553531162019</v>
      </c>
      <c r="Q78" s="11">
        <f>2*'OddsRatio_working_3-way'!K78*'OddsRatio_working_3-way'!L78*'OddsRatio_working_3-way'!M78</f>
        <v>6.9816303531127111E-2</v>
      </c>
      <c r="R78" s="11">
        <f t="shared" si="36"/>
        <v>0</v>
      </c>
      <c r="S78" s="11">
        <f t="shared" si="37"/>
        <v>-0.8899822322829678</v>
      </c>
      <c r="T78" s="11">
        <f t="shared" si="38"/>
        <v>-0.26606344761822653</v>
      </c>
      <c r="U78" s="11">
        <f>'OddsRatio_working_3-way'!S78-'OddsRatio_working_3-way'!R78^2/3</f>
        <v>-0.8899822322829678</v>
      </c>
      <c r="V78" s="11">
        <f>'OddsRatio_working_3-way'!S78*'OddsRatio_working_3-way'!R78/3-2*'OddsRatio_working_3-way'!R78^3/27-'OddsRatio_working_3-way'!T78</f>
        <v>0.26606344761822653</v>
      </c>
      <c r="W78" s="11">
        <f>'OddsRatio_working_3-way'!V78^2+4*'OddsRatio_working_3-way'!U78^3/27</f>
        <v>-3.3643838792156239E-2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0.16158093711098243</v>
      </c>
      <c r="Y78" s="11">
        <f>IF('OddsRatio_working_3-way'!W78&gt;=0,IF('OddsRatio_working_3-way'!V78+SQRT('OddsRatio_working_3-way'!W78)&gt;0,0,PI()),ACOS('OddsRatio_working_3-way'!V78/(2*'OddsRatio_working_3-way'!X78)))</f>
        <v>0.60357238312735306</v>
      </c>
      <c r="Z78" s="11">
        <f>'OddsRatio_working_3-way'!X78^(1/3)*COS('OddsRatio_working_3-way'!Y78/3)</f>
        <v>0.5336794337043963</v>
      </c>
      <c r="AA78" s="11">
        <f>'OddsRatio_working_3-way'!X78^(1/3)*COS(('OddsRatio_working_3-way'!Y78+2*PI())/3)</f>
        <v>-0.36110134532029803</v>
      </c>
      <c r="AB78" s="11">
        <f>'OddsRatio_working_3-way'!X78^(1/3)*COS(('OddsRatio_working_3-way'!Y78+4*PI())/3)</f>
        <v>-0.17257808838409791</v>
      </c>
      <c r="AC78" s="11">
        <f>'OddsRatio_working_3-way'!X78^(1/3)*SIN('OddsRatio_working_3-way'!Y78/3)</f>
        <v>0.10884395314062013</v>
      </c>
      <c r="AD78" s="11">
        <f>'OddsRatio_working_3-way'!X78^(1/3)*SIN(('OddsRatio_working_3-way'!Y78+2*PI())/3)</f>
        <v>0.40775797049499041</v>
      </c>
      <c r="AE78" s="11">
        <f>'OddsRatio_working_3-way'!X78^(1/3)*SIN(('OddsRatio_working_3-way'!Y78+4*PI())/3)</f>
        <v>-0.51660192363561042</v>
      </c>
      <c r="AF78" s="11">
        <f>-'OddsRatio_working_3-way'!U78/(3*'OddsRatio_working_3-way'!X78^(1/3))*COS(('OddsRatio_working_3-way'!Y78)/3)</f>
        <v>0.5336794337043963</v>
      </c>
      <c r="AG78" s="11">
        <f>-'OddsRatio_working_3-way'!U78/(3*'OddsRatio_working_3-way'!X78^(1/3))*COS(('OddsRatio_working_3-way'!Y78+2*PI())/3)</f>
        <v>-0.36110134532029803</v>
      </c>
      <c r="AH78" s="11">
        <f>-'OddsRatio_working_3-way'!U78/(3*'OddsRatio_working_3-way'!X78^(1/3))*COS(('OddsRatio_working_3-way'!Y78+4*PI())/3)</f>
        <v>-0.17257808838409791</v>
      </c>
      <c r="AI78" s="11">
        <f>'OddsRatio_working_3-way'!U78/(3*'OddsRatio_working_3-way'!X78^(1/3))*SIN(('OddsRatio_working_3-way'!Y78)/3)</f>
        <v>-0.10884395314062013</v>
      </c>
      <c r="AJ78" s="11">
        <f>'OddsRatio_working_3-way'!U78/(3*'OddsRatio_working_3-way'!X78^(1/3))*SIN(('OddsRatio_working_3-way'!Y78+2*PI())/3)</f>
        <v>-0.40775797049499041</v>
      </c>
      <c r="AK78" s="11">
        <f>'OddsRatio_working_3-way'!U78/(3*'OddsRatio_working_3-way'!X78^(1/3))*SIN(('OddsRatio_working_3-way'!Y78+4*PI())/3)</f>
        <v>0.51660192363561042</v>
      </c>
      <c r="AL78" s="11">
        <f>'OddsRatio_working_3-way'!Z78+'OddsRatio_working_3-way'!AF78</f>
        <v>1.0673588674087926</v>
      </c>
      <c r="AM78" s="11">
        <f>'OddsRatio_working_3-way'!AA78+'OddsRatio_working_3-way'!AG78</f>
        <v>-0.72220269064059606</v>
      </c>
      <c r="AN78" s="11">
        <f>'OddsRatio_working_3-way'!AB78+'OddsRatio_working_3-way'!AH78</f>
        <v>-0.34515617676819582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1.0673588674087926</v>
      </c>
      <c r="AS78" s="11">
        <f>IF(('OddsRatio_working_3-way'!X78=0),IF(Q78&gt;0,-Q78^(1/3),(-Q78)^(1/3)),'OddsRatio_working_3-way'!AM78-'OddsRatio_working_3-way'!R78/3)</f>
        <v>-0.72220269064059606</v>
      </c>
      <c r="AT78" s="11">
        <f>IF(('OddsRatio_working_3-way'!X78=0),IF(Q78&gt;0,-Q78^(1/3),(-Q78)^(1/3)),'OddsRatio_working_3-way'!AN78-'OddsRatio_working_3-way'!R78/3)</f>
        <v>-0.34515617676819582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3.21</v>
      </c>
      <c r="C79" s="4">
        <f>IF('True_Odds_Calculator_3-way'!C80="","",'True_Odds_Calculator_3-way'!C80)</f>
        <v>3.1</v>
      </c>
      <c r="D79" s="9">
        <f t="shared" si="26"/>
        <v>0.39088201554013208</v>
      </c>
      <c r="E79" s="9">
        <f t="shared" si="27"/>
        <v>0.29915260602011862</v>
      </c>
      <c r="F79" s="9">
        <f t="shared" si="28"/>
        <v>0.3099653784397492</v>
      </c>
      <c r="G79" s="9">
        <f t="shared" si="29"/>
        <v>1.0600794084896856</v>
      </c>
      <c r="H79" s="9">
        <f t="shared" si="30"/>
        <v>2.558316730479838</v>
      </c>
      <c r="I79" s="9">
        <f t="shared" si="31"/>
        <v>3.3427754927622058</v>
      </c>
      <c r="J79" s="9">
        <f t="shared" si="32"/>
        <v>3.2261667578283397</v>
      </c>
      <c r="K79" s="11">
        <f t="shared" si="33"/>
        <v>0.40485829959514169</v>
      </c>
      <c r="L79" s="11">
        <f t="shared" si="34"/>
        <v>0.3115264797507788</v>
      </c>
      <c r="M79" s="11">
        <f t="shared" si="35"/>
        <v>0.32258064516129031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-0.27756533329102073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0.2351603830429021</v>
      </c>
      <c r="Q79" s="11">
        <f>2*'OddsRatio_working_3-way'!K79*'OddsRatio_working_3-way'!L79*'OddsRatio_working_3-way'!M79</f>
        <v>8.1370374755329433E-2</v>
      </c>
      <c r="R79" s="11">
        <f t="shared" si="36"/>
        <v>0</v>
      </c>
      <c r="S79" s="11">
        <f t="shared" si="37"/>
        <v>-0.84722533702125535</v>
      </c>
      <c r="T79" s="11">
        <f t="shared" si="38"/>
        <v>-0.29315755606271804</v>
      </c>
      <c r="U79" s="11">
        <f>'OddsRatio_working_3-way'!S79-'OddsRatio_working_3-way'!R79^2/3</f>
        <v>-0.84722533702125535</v>
      </c>
      <c r="V79" s="11">
        <f>'OddsRatio_working_3-way'!S79*'OddsRatio_working_3-way'!R79/3-2*'OddsRatio_working_3-way'!R79^3/27-'OddsRatio_working_3-way'!T79</f>
        <v>0.29315755606271804</v>
      </c>
      <c r="W79" s="11">
        <f>'OddsRatio_working_3-way'!V79^2+4*'OddsRatio_working_3-way'!U79^3/27</f>
        <v>-4.1520589465147556E-3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0.15007782283134008</v>
      </c>
      <c r="Y79" s="11">
        <f>IF('OddsRatio_working_3-way'!W79&gt;=0,IF('OddsRatio_working_3-way'!V79+SQRT('OddsRatio_working_3-way'!W79)&gt;0,0,PI()),ACOS('OddsRatio_working_3-way'!V79/(2*'OddsRatio_working_3-way'!X79)))</f>
        <v>0.21636096622270751</v>
      </c>
      <c r="Z79" s="11">
        <f>'OddsRatio_working_3-way'!X79^(1/3)*COS('OddsRatio_working_3-way'!Y79/3)</f>
        <v>0.53003970424484281</v>
      </c>
      <c r="AA79" s="11">
        <f>'OddsRatio_working_3-way'!X79^(1/3)*COS(('OddsRatio_working_3-way'!Y79+2*PI())/3)</f>
        <v>-0.29818260530040008</v>
      </c>
      <c r="AB79" s="11">
        <f>'OddsRatio_working_3-way'!X79^(1/3)*COS(('OddsRatio_working_3-way'!Y79+4*PI())/3)</f>
        <v>-0.23185709894444287</v>
      </c>
      <c r="AC79" s="11">
        <f>'OddsRatio_working_3-way'!X79^(1/3)*SIN('OddsRatio_working_3-way'!Y79/3)</f>
        <v>3.8293048948750373E-2</v>
      </c>
      <c r="AD79" s="11">
        <f>'OddsRatio_working_3-way'!X79^(1/3)*SIN(('OddsRatio_working_3-way'!Y79+2*PI())/3)</f>
        <v>0.43988132441604932</v>
      </c>
      <c r="AE79" s="11">
        <f>'OddsRatio_working_3-way'!X79^(1/3)*SIN(('OddsRatio_working_3-way'!Y79+4*PI())/3)</f>
        <v>-0.47817437336479951</v>
      </c>
      <c r="AF79" s="11">
        <f>-'OddsRatio_working_3-way'!U79/(3*'OddsRatio_working_3-way'!X79^(1/3))*COS(('OddsRatio_working_3-way'!Y79)/3)</f>
        <v>0.53003970424484281</v>
      </c>
      <c r="AG79" s="11">
        <f>-'OddsRatio_working_3-way'!U79/(3*'OddsRatio_working_3-way'!X79^(1/3))*COS(('OddsRatio_working_3-way'!Y79+2*PI())/3)</f>
        <v>-0.29818260530040008</v>
      </c>
      <c r="AH79" s="11">
        <f>-'OddsRatio_working_3-way'!U79/(3*'OddsRatio_working_3-way'!X79^(1/3))*COS(('OddsRatio_working_3-way'!Y79+4*PI())/3)</f>
        <v>-0.23185709894444287</v>
      </c>
      <c r="AI79" s="11">
        <f>'OddsRatio_working_3-way'!U79/(3*'OddsRatio_working_3-way'!X79^(1/3))*SIN(('OddsRatio_working_3-way'!Y79)/3)</f>
        <v>-3.8293048948750373E-2</v>
      </c>
      <c r="AJ79" s="11">
        <f>'OddsRatio_working_3-way'!U79/(3*'OddsRatio_working_3-way'!X79^(1/3))*SIN(('OddsRatio_working_3-way'!Y79+2*PI())/3)</f>
        <v>-0.43988132441604932</v>
      </c>
      <c r="AK79" s="11">
        <f>'OddsRatio_working_3-way'!U79/(3*'OddsRatio_working_3-way'!X79^(1/3))*SIN(('OddsRatio_working_3-way'!Y79+4*PI())/3)</f>
        <v>0.47817437336479951</v>
      </c>
      <c r="AL79" s="11">
        <f>'OddsRatio_working_3-way'!Z79+'OddsRatio_working_3-way'!AF79</f>
        <v>1.0600794084896856</v>
      </c>
      <c r="AM79" s="11">
        <f>'OddsRatio_working_3-way'!AA79+'OddsRatio_working_3-way'!AG79</f>
        <v>-0.59636521060080017</v>
      </c>
      <c r="AN79" s="11">
        <f>'OddsRatio_working_3-way'!AB79+'OddsRatio_working_3-way'!AH79</f>
        <v>-0.46371419788888574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1.0600794084896856</v>
      </c>
      <c r="AS79" s="11">
        <f>IF(('OddsRatio_working_3-way'!X79=0),IF(Q79&gt;0,-Q79^(1/3),(-Q79)^(1/3)),'OddsRatio_working_3-way'!AM79-'OddsRatio_working_3-way'!R79/3)</f>
        <v>-0.59636521060080017</v>
      </c>
      <c r="AT79" s="11">
        <f>IF(('OddsRatio_working_3-way'!X79=0),IF(Q79&gt;0,-Q79^(1/3),(-Q79)^(1/3)),'OddsRatio_working_3-way'!AN79-'OddsRatio_working_3-way'!R79/3)</f>
        <v>-0.46371419788888574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3.05</v>
      </c>
      <c r="C80" s="4">
        <f>IF('True_Odds_Calculator_3-way'!C81="","",'True_Odds_Calculator_3-way'!C81)</f>
        <v>2.66</v>
      </c>
      <c r="D80" s="9">
        <f t="shared" si="26"/>
        <v>0.32188890452660668</v>
      </c>
      <c r="E80" s="9">
        <f t="shared" si="27"/>
        <v>0.31543956574816046</v>
      </c>
      <c r="F80" s="9">
        <f t="shared" si="28"/>
        <v>0.36267152972523298</v>
      </c>
      <c r="G80" s="9">
        <f t="shared" si="29"/>
        <v>1.0586240770247648</v>
      </c>
      <c r="H80" s="9">
        <f t="shared" si="30"/>
        <v>3.1066619132792819</v>
      </c>
      <c r="I80" s="9">
        <f t="shared" si="31"/>
        <v>3.1701793579007669</v>
      </c>
      <c r="J80" s="9">
        <f t="shared" si="32"/>
        <v>2.7573159678611097</v>
      </c>
      <c r="K80" s="11">
        <f t="shared" si="33"/>
        <v>0.33444816053511706</v>
      </c>
      <c r="L80" s="11">
        <f t="shared" si="34"/>
        <v>0.32786885245901642</v>
      </c>
      <c r="M80" s="11">
        <f t="shared" si="35"/>
        <v>0.37593984962406013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-0.27916589543929449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0.23497528843216653</v>
      </c>
      <c r="Q80" s="11">
        <f>2*'OddsRatio_working_3-way'!K80*'OddsRatio_working_3-way'!L80*'OddsRatio_working_3-way'!M80</f>
        <v>8.2447469625321596E-2</v>
      </c>
      <c r="R80" s="11">
        <f t="shared" si="36"/>
        <v>0</v>
      </c>
      <c r="S80" s="11">
        <f t="shared" si="37"/>
        <v>-0.84170485102562487</v>
      </c>
      <c r="T80" s="11">
        <f t="shared" si="38"/>
        <v>-0.29533503544758771</v>
      </c>
      <c r="U80" s="11">
        <f>'OddsRatio_working_3-way'!S80-'OddsRatio_working_3-way'!R80^2/3</f>
        <v>-0.84170485102562487</v>
      </c>
      <c r="V80" s="11">
        <f>'OddsRatio_working_3-way'!S80*'OddsRatio_working_3-way'!R80/3-2*'OddsRatio_working_3-way'!R80^3/27-'OddsRatio_working_3-way'!T80</f>
        <v>0.29533503544758771</v>
      </c>
      <c r="W80" s="11">
        <f>'OddsRatio_working_3-way'!V80^2+4*'OddsRatio_working_3-way'!U80^3/27</f>
        <v>-1.1209439525958903E-3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0.14861336339258305</v>
      </c>
      <c r="Y80" s="11">
        <f>IF('OddsRatio_working_3-way'!W80&gt;=0,IF('OddsRatio_working_3-way'!V80+SQRT('OddsRatio_working_3-way'!W80)&gt;0,0,PI()),ACOS('OddsRatio_working_3-way'!V80/(2*'OddsRatio_working_3-way'!X80)))</f>
        <v>0.11288255042933004</v>
      </c>
      <c r="Z80" s="11">
        <f>'OddsRatio_working_3-way'!X80^(1/3)*COS('OddsRatio_working_3-way'!Y80/3)</f>
        <v>0.5293120385123824</v>
      </c>
      <c r="AA80" s="11">
        <f>'OddsRatio_working_3-way'!X80^(1/3)*COS(('OddsRatio_working_3-way'!Y80+2*PI())/3)</f>
        <v>-0.28191253022468732</v>
      </c>
      <c r="AB80" s="11">
        <f>'OddsRatio_working_3-way'!X80^(1/3)*COS(('OddsRatio_working_3-way'!Y80+4*PI())/3)</f>
        <v>-0.24739950828769516</v>
      </c>
      <c r="AC80" s="11">
        <f>'OddsRatio_working_3-way'!X80^(1/3)*SIN('OddsRatio_working_3-way'!Y80/3)</f>
        <v>1.9926102505869996E-2</v>
      </c>
      <c r="AD80" s="11">
        <f>'OddsRatio_working_3-way'!X80^(1/3)*SIN(('OddsRatio_working_3-way'!Y80+2*PI())/3)</f>
        <v>0.44843462062771533</v>
      </c>
      <c r="AE80" s="11">
        <f>'OddsRatio_working_3-way'!X80^(1/3)*SIN(('OddsRatio_working_3-way'!Y80+4*PI())/3)</f>
        <v>-0.46836072313358529</v>
      </c>
      <c r="AF80" s="11">
        <f>-'OddsRatio_working_3-way'!U80/(3*'OddsRatio_working_3-way'!X80^(1/3))*COS(('OddsRatio_working_3-way'!Y80)/3)</f>
        <v>0.52931203851238251</v>
      </c>
      <c r="AG80" s="11">
        <f>-'OddsRatio_working_3-way'!U80/(3*'OddsRatio_working_3-way'!X80^(1/3))*COS(('OddsRatio_working_3-way'!Y80+2*PI())/3)</f>
        <v>-0.28191253022468737</v>
      </c>
      <c r="AH80" s="11">
        <f>-'OddsRatio_working_3-way'!U80/(3*'OddsRatio_working_3-way'!X80^(1/3))*COS(('OddsRatio_working_3-way'!Y80+4*PI())/3)</f>
        <v>-0.24739950828769522</v>
      </c>
      <c r="AI80" s="11">
        <f>'OddsRatio_working_3-way'!U80/(3*'OddsRatio_working_3-way'!X80^(1/3))*SIN(('OddsRatio_working_3-way'!Y80)/3)</f>
        <v>-1.992610250587E-2</v>
      </c>
      <c r="AJ80" s="11">
        <f>'OddsRatio_working_3-way'!U80/(3*'OddsRatio_working_3-way'!X80^(1/3))*SIN(('OddsRatio_working_3-way'!Y80+2*PI())/3)</f>
        <v>-0.44843462062771544</v>
      </c>
      <c r="AK80" s="11">
        <f>'OddsRatio_working_3-way'!U80/(3*'OddsRatio_working_3-way'!X80^(1/3))*SIN(('OddsRatio_working_3-way'!Y80+4*PI())/3)</f>
        <v>0.46836072313358534</v>
      </c>
      <c r="AL80" s="11">
        <f>'OddsRatio_working_3-way'!Z80+'OddsRatio_working_3-way'!AF80</f>
        <v>1.0586240770247648</v>
      </c>
      <c r="AM80" s="11">
        <f>'OddsRatio_working_3-way'!AA80+'OddsRatio_working_3-way'!AG80</f>
        <v>-0.56382506044937464</v>
      </c>
      <c r="AN80" s="11">
        <f>'OddsRatio_working_3-way'!AB80+'OddsRatio_working_3-way'!AH80</f>
        <v>-0.49479901657539038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1.0586240770247648</v>
      </c>
      <c r="AS80" s="11">
        <f>IF(('OddsRatio_working_3-way'!X80=0),IF(Q80&gt;0,-Q80^(1/3),(-Q80)^(1/3)),'OddsRatio_working_3-way'!AM80-'OddsRatio_working_3-way'!R80/3)</f>
        <v>-0.56382506044937464</v>
      </c>
      <c r="AT80" s="11">
        <f>IF(('OddsRatio_working_3-way'!X80=0),IF(Q80&gt;0,-Q80^(1/3),(-Q80)^(1/3)),'OddsRatio_working_3-way'!AN80-'OddsRatio_working_3-way'!R80/3)</f>
        <v>-0.49479901657539038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3.05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2.59</v>
      </c>
      <c r="D81" s="9">
        <f t="shared" si="26"/>
        <v>0.31563177351368271</v>
      </c>
      <c r="E81" s="9">
        <f t="shared" si="27"/>
        <v>0.31147251704366502</v>
      </c>
      <c r="F81" s="9">
        <f t="shared" si="28"/>
        <v>0.3728957094426521</v>
      </c>
      <c r="G81" s="9">
        <f t="shared" si="29"/>
        <v>1.057682360509077</v>
      </c>
      <c r="H81" s="9">
        <f t="shared" si="30"/>
        <v>3.1682488390436072</v>
      </c>
      <c r="I81" s="9">
        <f t="shared" si="31"/>
        <v>3.210556133463971</v>
      </c>
      <c r="J81" s="9">
        <f t="shared" si="32"/>
        <v>2.6817149532094327</v>
      </c>
      <c r="K81" s="11">
        <f t="shared" si="33"/>
        <v>0.32786885245901642</v>
      </c>
      <c r="L81" s="11">
        <f t="shared" si="34"/>
        <v>0.3236245954692557</v>
      </c>
      <c r="M81" s="11">
        <f t="shared" si="35"/>
        <v>0.38610038610038611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-0.2790867309409405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0.23474510184680492</v>
      </c>
      <c r="Q81" s="11">
        <f>2*'OddsRatio_working_3-way'!K81*'OddsRatio_working_3-way'!L81*'OddsRatio_working_3-way'!M81</f>
        <v>8.1935463122794025E-2</v>
      </c>
      <c r="R81" s="11">
        <f t="shared" si="36"/>
        <v>0</v>
      </c>
      <c r="S81" s="11">
        <f t="shared" si="37"/>
        <v>-0.84111882014369566</v>
      </c>
      <c r="T81" s="11">
        <f t="shared" si="38"/>
        <v>-0.29358423041664766</v>
      </c>
      <c r="U81" s="11">
        <f>'OddsRatio_working_3-way'!S81-'OddsRatio_working_3-way'!R81^2/3</f>
        <v>-0.84111882014369566</v>
      </c>
      <c r="V81" s="11">
        <f>'OddsRatio_working_3-way'!S81*'OddsRatio_working_3-way'!R81/3-2*'OddsRatio_working_3-way'!R81^3/27-'OddsRatio_working_3-way'!T81</f>
        <v>0.29358423041664766</v>
      </c>
      <c r="W81" s="11">
        <f>'OddsRatio_working_3-way'!V81^2+4*'OddsRatio_working_3-way'!U81^3/27</f>
        <v>-1.9676291783866234E-3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0.14845818395066832</v>
      </c>
      <c r="Y81" s="11">
        <f>IF('OddsRatio_working_3-way'!W81&gt;=0,IF('OddsRatio_working_3-way'!V81+SQRT('OddsRatio_working_3-way'!W81)&gt;0,0,PI()),ACOS('OddsRatio_working_3-way'!V81/(2*'OddsRatio_working_3-way'!X81)))</f>
        <v>0.14995687365470678</v>
      </c>
      <c r="Z81" s="11">
        <f>'OddsRatio_working_3-way'!X81^(1/3)*COS('OddsRatio_working_3-way'!Y81/3)</f>
        <v>0.52884118025453863</v>
      </c>
      <c r="AA81" s="11">
        <f>'OddsRatio_working_3-way'!X81^(1/3)*COS(('OddsRatio_working_3-way'!Y81+2*PI())/3)</f>
        <v>-0.28733258668287059</v>
      </c>
      <c r="AB81" s="11">
        <f>'OddsRatio_working_3-way'!X81^(1/3)*COS(('OddsRatio_working_3-way'!Y81+4*PI())/3)</f>
        <v>-0.24150859357166818</v>
      </c>
      <c r="AC81" s="11">
        <f>'OddsRatio_working_3-way'!X81^(1/3)*SIN('OddsRatio_working_3-way'!Y81/3)</f>
        <v>2.6456494758096364E-2</v>
      </c>
      <c r="AD81" s="11">
        <f>'OddsRatio_working_3-way'!X81^(1/3)*SIN(('OddsRatio_working_3-way'!Y81+2*PI())/3)</f>
        <v>0.4447616492887278</v>
      </c>
      <c r="AE81" s="11">
        <f>'OddsRatio_working_3-way'!X81^(1/3)*SIN(('OddsRatio_working_3-way'!Y81+4*PI())/3)</f>
        <v>-0.47121814404682399</v>
      </c>
      <c r="AF81" s="11">
        <f>-'OddsRatio_working_3-way'!U81/(3*'OddsRatio_working_3-way'!X81^(1/3))*COS(('OddsRatio_working_3-way'!Y81)/3)</f>
        <v>0.52884118025453852</v>
      </c>
      <c r="AG81" s="11">
        <f>-'OddsRatio_working_3-way'!U81/(3*'OddsRatio_working_3-way'!X81^(1/3))*COS(('OddsRatio_working_3-way'!Y81+2*PI())/3)</f>
        <v>-0.28733258668287054</v>
      </c>
      <c r="AH81" s="11">
        <f>-'OddsRatio_working_3-way'!U81/(3*'OddsRatio_working_3-way'!X81^(1/3))*COS(('OddsRatio_working_3-way'!Y81+4*PI())/3)</f>
        <v>-0.24150859357166812</v>
      </c>
      <c r="AI81" s="11">
        <f>'OddsRatio_working_3-way'!U81/(3*'OddsRatio_working_3-way'!X81^(1/3))*SIN(('OddsRatio_working_3-way'!Y81)/3)</f>
        <v>-2.6456494758096361E-2</v>
      </c>
      <c r="AJ81" s="11">
        <f>'OddsRatio_working_3-way'!U81/(3*'OddsRatio_working_3-way'!X81^(1/3))*SIN(('OddsRatio_working_3-way'!Y81+2*PI())/3)</f>
        <v>-0.44476164928872769</v>
      </c>
      <c r="AK81" s="11">
        <f>'OddsRatio_working_3-way'!U81/(3*'OddsRatio_working_3-way'!X81^(1/3))*SIN(('OddsRatio_working_3-way'!Y81+4*PI())/3)</f>
        <v>0.47121814404682394</v>
      </c>
      <c r="AL81" s="11">
        <f>'OddsRatio_working_3-way'!Z81+'OddsRatio_working_3-way'!AF81</f>
        <v>1.057682360509077</v>
      </c>
      <c r="AM81" s="11">
        <f>'OddsRatio_working_3-way'!AA81+'OddsRatio_working_3-way'!AG81</f>
        <v>-0.57466517336574108</v>
      </c>
      <c r="AN81" s="11">
        <f>'OddsRatio_working_3-way'!AB81+'OddsRatio_working_3-way'!AH81</f>
        <v>-0.4830171871433363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1.057682360509077</v>
      </c>
      <c r="AS81" s="11">
        <f>IF(('OddsRatio_working_3-way'!X81=0),IF(Q81&gt;0,-Q81^(1/3),(-Q81)^(1/3)),'OddsRatio_working_3-way'!AM81-'OddsRatio_working_3-way'!R81/3)</f>
        <v>-0.57466517336574108</v>
      </c>
      <c r="AT81" s="11">
        <f>IF(('OddsRatio_working_3-way'!X81=0),IF(Q81&gt;0,-Q81^(1/3),(-Q81)^(1/3)),'OddsRatio_working_3-way'!AN81-'OddsRatio_working_3-way'!R81/3)</f>
        <v>-0.4830171871433363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1.67</v>
      </c>
      <c r="B82" s="4">
        <f>IF('True_Odds_Calculator_3-way'!B83="","",'True_Odds_Calculator_3-way'!B83)</f>
        <v>3.6</v>
      </c>
      <c r="C82" s="4">
        <f>IF('True_Odds_Calculator_3-way'!C83="","",'True_Odds_Calculator_3-way'!C83)</f>
        <v>5.99</v>
      </c>
      <c r="D82" s="9">
        <f t="shared" si="26"/>
        <v>0.58048039100902171</v>
      </c>
      <c r="E82" s="9">
        <f t="shared" si="27"/>
        <v>0.26284314346754745</v>
      </c>
      <c r="F82" s="9">
        <f t="shared" si="28"/>
        <v>0.15667646552343081</v>
      </c>
      <c r="G82" s="9">
        <f t="shared" si="29"/>
        <v>1.0786732503528396</v>
      </c>
      <c r="H82" s="9">
        <f t="shared" si="30"/>
        <v>1.7227110777364023</v>
      </c>
      <c r="I82" s="9">
        <f t="shared" si="31"/>
        <v>3.8045504509173829</v>
      </c>
      <c r="J82" s="9">
        <f t="shared" si="32"/>
        <v>6.3825795192606698</v>
      </c>
      <c r="K82" s="11">
        <f t="shared" si="33"/>
        <v>0.5988023952095809</v>
      </c>
      <c r="L82" s="11">
        <f t="shared" si="34"/>
        <v>0.27777777777777779</v>
      </c>
      <c r="M82" s="11">
        <f t="shared" si="35"/>
        <v>0.1669449081803005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-0.24138089985860212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0.22936875275603499</v>
      </c>
      <c r="Q82" s="11">
        <f>2*'OddsRatio_working_3-way'!K82*'OddsRatio_working_3-way'!L82*'OddsRatio_working_3-way'!M82</f>
        <v>5.5537228270226384E-2</v>
      </c>
      <c r="R82" s="11">
        <f t="shared" si="36"/>
        <v>0</v>
      </c>
      <c r="S82" s="11">
        <f t="shared" si="37"/>
        <v>-0.95023571827926867</v>
      </c>
      <c r="T82" s="11">
        <f t="shared" si="38"/>
        <v>-0.23008128771895123</v>
      </c>
      <c r="U82" s="11">
        <f>'OddsRatio_working_3-way'!S82-'OddsRatio_working_3-way'!R82^2/3</f>
        <v>-0.95023571827926867</v>
      </c>
      <c r="V82" s="11">
        <f>'OddsRatio_working_3-way'!S82*'OddsRatio_working_3-way'!R82/3-2*'OddsRatio_working_3-way'!R82^3/27-'OddsRatio_working_3-way'!T82</f>
        <v>0.23008128771895123</v>
      </c>
      <c r="W82" s="11">
        <f>'OddsRatio_working_3-way'!V82^2+4*'OddsRatio_working_3-way'!U82^3/27</f>
        <v>-7.4175692242933272E-2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0.17826461454909109</v>
      </c>
      <c r="Y82" s="11">
        <f>IF('OddsRatio_working_3-way'!W82&gt;=0,IF('OddsRatio_working_3-way'!V82+SQRT('OddsRatio_working_3-way'!W82)&gt;0,0,PI()),ACOS('OddsRatio_working_3-way'!V82/(2*'OddsRatio_working_3-way'!X82)))</f>
        <v>0.86933275824271405</v>
      </c>
      <c r="Z82" s="11">
        <f>'OddsRatio_working_3-way'!X82^(1/3)*COS('OddsRatio_working_3-way'!Y82/3)</f>
        <v>0.53933662517641989</v>
      </c>
      <c r="AA82" s="11">
        <f>'OddsRatio_working_3-way'!X82^(1/3)*COS(('OddsRatio_working_3-way'!Y82+2*PI())/3)</f>
        <v>-0.40893759537267621</v>
      </c>
      <c r="AB82" s="11">
        <f>'OddsRatio_working_3-way'!X82^(1/3)*COS(('OddsRatio_working_3-way'!Y82+4*PI())/3)</f>
        <v>-0.13039902980374338</v>
      </c>
      <c r="AC82" s="11">
        <f>'OddsRatio_working_3-way'!X82^(1/3)*SIN('OddsRatio_working_3-way'!Y82/3)</f>
        <v>0.16081431581091554</v>
      </c>
      <c r="AD82" s="11">
        <f>'OddsRatio_working_3-way'!X82^(1/3)*SIN(('OddsRatio_working_3-way'!Y82+2*PI())/3)</f>
        <v>0.38667206068868787</v>
      </c>
      <c r="AE82" s="11">
        <f>'OddsRatio_working_3-way'!X82^(1/3)*SIN(('OddsRatio_working_3-way'!Y82+4*PI())/3)</f>
        <v>-0.5474863764996033</v>
      </c>
      <c r="AF82" s="11">
        <f>-'OddsRatio_working_3-way'!U82/(3*'OddsRatio_working_3-way'!X82^(1/3))*COS(('OddsRatio_working_3-way'!Y82)/3)</f>
        <v>0.53933662517641978</v>
      </c>
      <c r="AG82" s="11">
        <f>-'OddsRatio_working_3-way'!U82/(3*'OddsRatio_working_3-way'!X82^(1/3))*COS(('OddsRatio_working_3-way'!Y82+2*PI())/3)</f>
        <v>-0.40893759537267615</v>
      </c>
      <c r="AH82" s="11">
        <f>-'OddsRatio_working_3-way'!U82/(3*'OddsRatio_working_3-way'!X82^(1/3))*COS(('OddsRatio_working_3-way'!Y82+4*PI())/3)</f>
        <v>-0.13039902980374335</v>
      </c>
      <c r="AI82" s="11">
        <f>'OddsRatio_working_3-way'!U82/(3*'OddsRatio_working_3-way'!X82^(1/3))*SIN(('OddsRatio_working_3-way'!Y82)/3)</f>
        <v>-0.16081431581091551</v>
      </c>
      <c r="AJ82" s="11">
        <f>'OddsRatio_working_3-way'!U82/(3*'OddsRatio_working_3-way'!X82^(1/3))*SIN(('OddsRatio_working_3-way'!Y82+2*PI())/3)</f>
        <v>-0.38667206068868776</v>
      </c>
      <c r="AK82" s="11">
        <f>'OddsRatio_working_3-way'!U82/(3*'OddsRatio_working_3-way'!X82^(1/3))*SIN(('OddsRatio_working_3-way'!Y82+4*PI())/3)</f>
        <v>0.54748637649960319</v>
      </c>
      <c r="AL82" s="11">
        <f>'OddsRatio_working_3-way'!Z82+'OddsRatio_working_3-way'!AF82</f>
        <v>1.0786732503528396</v>
      </c>
      <c r="AM82" s="11">
        <f>'OddsRatio_working_3-way'!AA82+'OddsRatio_working_3-way'!AG82</f>
        <v>-0.81787519074535231</v>
      </c>
      <c r="AN82" s="11">
        <f>'OddsRatio_working_3-way'!AB82+'OddsRatio_working_3-way'!AH82</f>
        <v>-0.2607980596074867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1.0786732503528396</v>
      </c>
      <c r="AS82" s="11">
        <f>IF(('OddsRatio_working_3-way'!X82=0),IF(Q82&gt;0,-Q82^(1/3),(-Q82)^(1/3)),'OddsRatio_working_3-way'!AM82-'OddsRatio_working_3-way'!R82/3)</f>
        <v>-0.81787519074535231</v>
      </c>
      <c r="AT82" s="11">
        <f>IF(('OddsRatio_working_3-way'!X82=0),IF(Q82&gt;0,-Q82^(1/3),(-Q82)^(1/3)),'OddsRatio_working_3-way'!AN82-'OddsRatio_working_3-way'!R82/3)</f>
        <v>-0.2607980596074867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6.49</v>
      </c>
      <c r="B83" s="4">
        <f>IF('True_Odds_Calculator_3-way'!B84="","",'True_Odds_Calculator_3-way'!B84)</f>
        <v>4.9400000000000004</v>
      </c>
      <c r="C83" s="4">
        <f>IF('True_Odds_Calculator_3-way'!C84="","",'True_Odds_Calculator_3-way'!C84)</f>
        <v>1.47</v>
      </c>
      <c r="D83" s="9">
        <f t="shared" si="26"/>
        <v>0.14483248401581983</v>
      </c>
      <c r="E83" s="9">
        <f t="shared" si="27"/>
        <v>0.19093100724893816</v>
      </c>
      <c r="F83" s="9">
        <f t="shared" si="28"/>
        <v>0.66423650873524231</v>
      </c>
      <c r="G83" s="9">
        <f t="shared" si="29"/>
        <v>1.075506084883151</v>
      </c>
      <c r="H83" s="9">
        <f t="shared" si="30"/>
        <v>6.9045284060084997</v>
      </c>
      <c r="I83" s="9">
        <f t="shared" si="31"/>
        <v>5.237493974439615</v>
      </c>
      <c r="J83" s="9">
        <f t="shared" si="32"/>
        <v>1.5054878598950807</v>
      </c>
      <c r="K83" s="11">
        <f t="shared" si="33"/>
        <v>0.15408320493066255</v>
      </c>
      <c r="L83" s="11">
        <f t="shared" si="34"/>
        <v>0.20242914979757085</v>
      </c>
      <c r="M83" s="11">
        <f t="shared" si="35"/>
        <v>0.68027210884353739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-0.2157135587746013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0.21006137993521706</v>
      </c>
      <c r="Q83" s="11">
        <f>2*'OddsRatio_working_3-way'!K83*'OddsRatio_working_3-way'!L83*'OddsRatio_working_3-way'!M83</f>
        <v>4.2436642411154961E-2</v>
      </c>
      <c r="R83" s="11">
        <f t="shared" si="36"/>
        <v>0</v>
      </c>
      <c r="S83" s="11">
        <f t="shared" si="37"/>
        <v>-0.97379775814050618</v>
      </c>
      <c r="T83" s="11">
        <f t="shared" si="38"/>
        <v>-0.19672681982636489</v>
      </c>
      <c r="U83" s="11">
        <f>'OddsRatio_working_3-way'!S83-'OddsRatio_working_3-way'!R83^2/3</f>
        <v>-0.97379775814050618</v>
      </c>
      <c r="V83" s="11">
        <f>'OddsRatio_working_3-way'!S83*'OddsRatio_working_3-way'!R83/3-2*'OddsRatio_working_3-way'!R83^3/27-'OddsRatio_working_3-way'!T83</f>
        <v>0.19672681982636489</v>
      </c>
      <c r="W83" s="11">
        <f>'OddsRatio_working_3-way'!V83^2+4*'OddsRatio_working_3-way'!U83^3/27</f>
        <v>-9.8103737251643147E-2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0.18493592058510305</v>
      </c>
      <c r="Y83" s="11">
        <f>IF('OddsRatio_working_3-way'!W83&gt;=0,IF('OddsRatio_working_3-way'!V83+SQRT('OddsRatio_working_3-way'!W83)&gt;0,0,PI()),ACOS('OddsRatio_working_3-way'!V83/(2*'OddsRatio_working_3-way'!X83)))</f>
        <v>1.0099791979324129</v>
      </c>
      <c r="Z83" s="11">
        <f>'OddsRatio_working_3-way'!X83^(1/3)*COS('OddsRatio_working_3-way'!Y83/3)</f>
        <v>0.53775304244157562</v>
      </c>
      <c r="AA83" s="11">
        <f>'OddsRatio_working_3-way'!X83^(1/3)*COS(('OddsRatio_working_3-way'!Y83+2*PI())/3)</f>
        <v>-0.43186636306299681</v>
      </c>
      <c r="AB83" s="11">
        <f>'OddsRatio_working_3-way'!X83^(1/3)*COS(('OddsRatio_working_3-way'!Y83+4*PI())/3)</f>
        <v>-0.10588667937857865</v>
      </c>
      <c r="AC83" s="11">
        <f>'OddsRatio_working_3-way'!X83^(1/3)*SIN('OddsRatio_working_3-way'!Y83/3)</f>
        <v>0.18820445812554784</v>
      </c>
      <c r="AD83" s="11">
        <f>'OddsRatio_working_3-way'!X83^(1/3)*SIN(('OddsRatio_working_3-way'!Y83+2*PI())/3)</f>
        <v>0.37160556665400202</v>
      </c>
      <c r="AE83" s="11">
        <f>'OddsRatio_working_3-way'!X83^(1/3)*SIN(('OddsRatio_working_3-way'!Y83+4*PI())/3)</f>
        <v>-0.55981002477954989</v>
      </c>
      <c r="AF83" s="11">
        <f>-'OddsRatio_working_3-way'!U83/(3*'OddsRatio_working_3-way'!X83^(1/3))*COS(('OddsRatio_working_3-way'!Y83)/3)</f>
        <v>0.53775304244157551</v>
      </c>
      <c r="AG83" s="11">
        <f>-'OddsRatio_working_3-way'!U83/(3*'OddsRatio_working_3-way'!X83^(1/3))*COS(('OddsRatio_working_3-way'!Y83+2*PI())/3)</f>
        <v>-0.43186636306299675</v>
      </c>
      <c r="AH83" s="11">
        <f>-'OddsRatio_working_3-way'!U83/(3*'OddsRatio_working_3-way'!X83^(1/3))*COS(('OddsRatio_working_3-way'!Y83+4*PI())/3)</f>
        <v>-0.10588667937857864</v>
      </c>
      <c r="AI83" s="11">
        <f>'OddsRatio_working_3-way'!U83/(3*'OddsRatio_working_3-way'!X83^(1/3))*SIN(('OddsRatio_working_3-way'!Y83)/3)</f>
        <v>-0.18820445812554781</v>
      </c>
      <c r="AJ83" s="11">
        <f>'OddsRatio_working_3-way'!U83/(3*'OddsRatio_working_3-way'!X83^(1/3))*SIN(('OddsRatio_working_3-way'!Y83+2*PI())/3)</f>
        <v>-0.37160556665400196</v>
      </c>
      <c r="AK83" s="11">
        <f>'OddsRatio_working_3-way'!U83/(3*'OddsRatio_working_3-way'!X83^(1/3))*SIN(('OddsRatio_working_3-way'!Y83+4*PI())/3)</f>
        <v>0.55981002477954978</v>
      </c>
      <c r="AL83" s="11">
        <f>'OddsRatio_working_3-way'!Z83+'OddsRatio_working_3-way'!AF83</f>
        <v>1.075506084883151</v>
      </c>
      <c r="AM83" s="11">
        <f>'OddsRatio_working_3-way'!AA83+'OddsRatio_working_3-way'!AG83</f>
        <v>-0.8637327261259935</v>
      </c>
      <c r="AN83" s="11">
        <f>'OddsRatio_working_3-way'!AB83+'OddsRatio_working_3-way'!AH83</f>
        <v>-0.2117733587571573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1.075506084883151</v>
      </c>
      <c r="AS83" s="11">
        <f>IF(('OddsRatio_working_3-way'!X83=0),IF(Q83&gt;0,-Q83^(1/3),(-Q83)^(1/3)),'OddsRatio_working_3-way'!AM83-'OddsRatio_working_3-way'!R83/3)</f>
        <v>-0.8637327261259935</v>
      </c>
      <c r="AT83" s="11">
        <f>IF(('OddsRatio_working_3-way'!X83=0),IF(Q83&gt;0,-Q83^(1/3),(-Q83)^(1/3)),'OddsRatio_working_3-way'!AN83-'OddsRatio_working_3-way'!R83/3)</f>
        <v>-0.2117733587571573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6.37</v>
      </c>
      <c r="B84" s="4">
        <f>IF('True_Odds_Calculator_3-way'!B85="","",'True_Odds_Calculator_3-way'!B85)</f>
        <v>4.72</v>
      </c>
      <c r="C84" s="4">
        <f>IF('True_Odds_Calculator_3-way'!C85="","",'True_Odds_Calculator_3-way'!C85)</f>
        <v>1.5</v>
      </c>
      <c r="D84" s="9">
        <f t="shared" si="26"/>
        <v>0.14811753663342142</v>
      </c>
      <c r="E84" s="9">
        <f t="shared" si="27"/>
        <v>0.20063373738164139</v>
      </c>
      <c r="F84" s="9">
        <f t="shared" si="28"/>
        <v>0.65124872598493744</v>
      </c>
      <c r="G84" s="9">
        <f t="shared" si="29"/>
        <v>1.0710232821956533</v>
      </c>
      <c r="H84" s="9">
        <f t="shared" si="30"/>
        <v>6.7513950253906581</v>
      </c>
      <c r="I84" s="9">
        <f t="shared" si="31"/>
        <v>4.9842066097678304</v>
      </c>
      <c r="J84" s="9">
        <f t="shared" si="32"/>
        <v>1.5355116410978265</v>
      </c>
      <c r="K84" s="11">
        <f t="shared" si="33"/>
        <v>0.15698587127158556</v>
      </c>
      <c r="L84" s="11">
        <f t="shared" si="34"/>
        <v>0.21186440677966104</v>
      </c>
      <c r="M84" s="11">
        <f t="shared" si="35"/>
        <v>0.66666666666666663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-0.2214698134794989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0.21264046687775504</v>
      </c>
      <c r="Q84" s="11">
        <f>2*'OddsRatio_working_3-way'!K84*'OddsRatio_working_3-way'!L84*'OddsRatio_working_3-way'!M84</f>
        <v>4.4346291319656936E-2</v>
      </c>
      <c r="R84" s="11">
        <f t="shared" si="36"/>
        <v>0</v>
      </c>
      <c r="S84" s="11">
        <f t="shared" si="37"/>
        <v>-0.96013295688912847</v>
      </c>
      <c r="T84" s="11">
        <f t="shared" si="38"/>
        <v>-0.20023627880899444</v>
      </c>
      <c r="U84" s="11">
        <f>'OddsRatio_working_3-way'!S84-'OddsRatio_working_3-way'!R84^2/3</f>
        <v>-0.96013295688912847</v>
      </c>
      <c r="V84" s="11">
        <f>'OddsRatio_working_3-way'!S84*'OddsRatio_working_3-way'!R84/3-2*'OddsRatio_working_3-way'!R84^3/27-'OddsRatio_working_3-way'!T84</f>
        <v>0.20023627880899444</v>
      </c>
      <c r="W84" s="11">
        <f>'OddsRatio_working_3-way'!V84^2+4*'OddsRatio_working_3-way'!U84^3/27</f>
        <v>-9.1031899333276531E-2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0.18105694317296278</v>
      </c>
      <c r="Y84" s="11">
        <f>IF('OddsRatio_working_3-way'!W84&gt;=0,IF('OddsRatio_working_3-way'!V84+SQRT('OddsRatio_working_3-way'!W84)&gt;0,0,PI()),ACOS('OddsRatio_working_3-way'!V84/(2*'OddsRatio_working_3-way'!X84)))</f>
        <v>0.98487781074010805</v>
      </c>
      <c r="Z84" s="11">
        <f>'OddsRatio_working_3-way'!X84^(1/3)*COS('OddsRatio_working_3-way'!Y84/3)</f>
        <v>0.53551164109782667</v>
      </c>
      <c r="AA84" s="11">
        <f>'OddsRatio_working_3-way'!X84^(1/3)*COS(('OddsRatio_working_3-way'!Y84+2*PI())/3)</f>
        <v>-0.42572322512598565</v>
      </c>
      <c r="AB84" s="11">
        <f>'OddsRatio_working_3-way'!X84^(1/3)*COS(('OddsRatio_working_3-way'!Y84+4*PI())/3)</f>
        <v>-0.10978841597184066</v>
      </c>
      <c r="AC84" s="11">
        <f>'OddsRatio_working_3-way'!X84^(1/3)*SIN('OddsRatio_working_3-way'!Y84/3)</f>
        <v>0.18240504711151859</v>
      </c>
      <c r="AD84" s="11">
        <f>'OddsRatio_working_3-way'!X84^(1/3)*SIN(('OddsRatio_working_3-way'!Y84+2*PI())/3)</f>
        <v>0.37256416165725353</v>
      </c>
      <c r="AE84" s="11">
        <f>'OddsRatio_working_3-way'!X84^(1/3)*SIN(('OddsRatio_working_3-way'!Y84+4*PI())/3)</f>
        <v>-0.55496920876877209</v>
      </c>
      <c r="AF84" s="11">
        <f>-'OddsRatio_working_3-way'!U84/(3*'OddsRatio_working_3-way'!X84^(1/3))*COS(('OddsRatio_working_3-way'!Y84)/3)</f>
        <v>0.53551164109782667</v>
      </c>
      <c r="AG84" s="11">
        <f>-'OddsRatio_working_3-way'!U84/(3*'OddsRatio_working_3-way'!X84^(1/3))*COS(('OddsRatio_working_3-way'!Y84+2*PI())/3)</f>
        <v>-0.42572322512598565</v>
      </c>
      <c r="AH84" s="11">
        <f>-'OddsRatio_working_3-way'!U84/(3*'OddsRatio_working_3-way'!X84^(1/3))*COS(('OddsRatio_working_3-way'!Y84+4*PI())/3)</f>
        <v>-0.10978841597184066</v>
      </c>
      <c r="AI84" s="11">
        <f>'OddsRatio_working_3-way'!U84/(3*'OddsRatio_working_3-way'!X84^(1/3))*SIN(('OddsRatio_working_3-way'!Y84)/3)</f>
        <v>-0.18240504711151859</v>
      </c>
      <c r="AJ84" s="11">
        <f>'OddsRatio_working_3-way'!U84/(3*'OddsRatio_working_3-way'!X84^(1/3))*SIN(('OddsRatio_working_3-way'!Y84+2*PI())/3)</f>
        <v>-0.37256416165725353</v>
      </c>
      <c r="AK84" s="11">
        <f>'OddsRatio_working_3-way'!U84/(3*'OddsRatio_working_3-way'!X84^(1/3))*SIN(('OddsRatio_working_3-way'!Y84+4*PI())/3)</f>
        <v>0.55496920876877209</v>
      </c>
      <c r="AL84" s="11">
        <f>'OddsRatio_working_3-way'!Z84+'OddsRatio_working_3-way'!AF84</f>
        <v>1.0710232821956533</v>
      </c>
      <c r="AM84" s="11">
        <f>'OddsRatio_working_3-way'!AA84+'OddsRatio_working_3-way'!AG84</f>
        <v>-0.8514464502519713</v>
      </c>
      <c r="AN84" s="11">
        <f>'OddsRatio_working_3-way'!AB84+'OddsRatio_working_3-way'!AH84</f>
        <v>-0.21957683194368133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1.0710232821956533</v>
      </c>
      <c r="AS84" s="11">
        <f>IF(('OddsRatio_working_3-way'!X84=0),IF(Q84&gt;0,-Q84^(1/3),(-Q84)^(1/3)),'OddsRatio_working_3-way'!AM84-'OddsRatio_working_3-way'!R84/3)</f>
        <v>-0.8514464502519713</v>
      </c>
      <c r="AT84" s="11">
        <f>IF(('OddsRatio_working_3-way'!X84=0),IF(Q84&gt;0,-Q84^(1/3),(-Q84)^(1/3)),'OddsRatio_working_3-way'!AN84-'OddsRatio_working_3-way'!R84/3)</f>
        <v>-0.21957683194368133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2.8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2.5499999999999998</v>
      </c>
      <c r="D85" s="9">
        <f t="shared" si="26"/>
        <v>0.34598779687814163</v>
      </c>
      <c r="E85" s="9">
        <f t="shared" si="27"/>
        <v>0.27345663002551662</v>
      </c>
      <c r="F85" s="9">
        <f t="shared" si="28"/>
        <v>0.38055557309634164</v>
      </c>
      <c r="G85" s="9">
        <f t="shared" si="29"/>
        <v>1.0501529710698057</v>
      </c>
      <c r="H85" s="9">
        <f t="shared" si="30"/>
        <v>2.8902753479256504</v>
      </c>
      <c r="I85" s="9">
        <f t="shared" si="31"/>
        <v>3.6568870168066088</v>
      </c>
      <c r="J85" s="9">
        <f t="shared" si="32"/>
        <v>2.6277371051581984</v>
      </c>
      <c r="K85" s="11">
        <f t="shared" si="33"/>
        <v>0.35714285714285715</v>
      </c>
      <c r="L85" s="11">
        <f t="shared" si="34"/>
        <v>0.28328611898016998</v>
      </c>
      <c r="M85" s="11">
        <f t="shared" si="35"/>
        <v>0.39215686274509809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-0.28006046611279067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0.23329445092484591</v>
      </c>
      <c r="Q85" s="11">
        <f>2*'OddsRatio_working_3-way'!K85*'OddsRatio_working_3-way'!L85*'OddsRatio_working_3-way'!M85</f>
        <v>7.9351854056070037E-2</v>
      </c>
      <c r="R85" s="11">
        <f t="shared" si="36"/>
        <v>0</v>
      </c>
      <c r="S85" s="11">
        <f t="shared" si="37"/>
        <v>-0.83301457775511101</v>
      </c>
      <c r="T85" s="11">
        <f t="shared" si="38"/>
        <v>-0.28333829175343911</v>
      </c>
      <c r="U85" s="11">
        <f>'OddsRatio_working_3-way'!S85-'OddsRatio_working_3-way'!R85^2/3</f>
        <v>-0.83301457775511101</v>
      </c>
      <c r="V85" s="11">
        <f>'OddsRatio_working_3-way'!S85*'OddsRatio_working_3-way'!R85/3-2*'OddsRatio_working_3-way'!R85^3/27-'OddsRatio_working_3-way'!T85</f>
        <v>0.28333829175343911</v>
      </c>
      <c r="W85" s="11">
        <f>'OddsRatio_working_3-way'!V85^2+4*'OddsRatio_working_3-way'!U85^3/27</f>
        <v>-5.3549507318454703E-3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0.14631775208907705</v>
      </c>
      <c r="Y85" s="11">
        <f>IF('OddsRatio_working_3-way'!W85&gt;=0,IF('OddsRatio_working_3-way'!V85+SQRT('OddsRatio_working_3-way'!W85)&gt;0,0,PI()),ACOS('OddsRatio_working_3-way'!V85/(2*'OddsRatio_working_3-way'!X85)))</f>
        <v>0.2527460869398781</v>
      </c>
      <c r="Z85" s="11">
        <f>'OddsRatio_working_3-way'!X85^(1/3)*COS('OddsRatio_working_3-way'!Y85/3)</f>
        <v>0.52507648553490283</v>
      </c>
      <c r="AA85" s="11">
        <f>'OddsRatio_working_3-way'!X85^(1/3)*COS(('OddsRatio_working_3-way'!Y85+2*PI())/3)</f>
        <v>-0.30093951478432579</v>
      </c>
      <c r="AB85" s="11">
        <f>'OddsRatio_working_3-way'!X85^(1/3)*COS(('OddsRatio_working_3-way'!Y85+4*PI())/3)</f>
        <v>-0.22413697075057715</v>
      </c>
      <c r="AC85" s="11">
        <f>'OddsRatio_working_3-way'!X85^(1/3)*SIN('OddsRatio_working_3-way'!Y85/3)</f>
        <v>4.4341969472332973E-2</v>
      </c>
      <c r="AD85" s="11">
        <f>'OddsRatio_working_3-way'!X85^(1/3)*SIN(('OddsRatio_working_3-way'!Y85+2*PI())/3)</f>
        <v>0.43255859066691166</v>
      </c>
      <c r="AE85" s="11">
        <f>'OddsRatio_working_3-way'!X85^(1/3)*SIN(('OddsRatio_working_3-way'!Y85+4*PI())/3)</f>
        <v>-0.47690056013924459</v>
      </c>
      <c r="AF85" s="11">
        <f>-'OddsRatio_working_3-way'!U85/(3*'OddsRatio_working_3-way'!X85^(1/3))*COS(('OddsRatio_working_3-way'!Y85)/3)</f>
        <v>0.52507648553490283</v>
      </c>
      <c r="AG85" s="11">
        <f>-'OddsRatio_working_3-way'!U85/(3*'OddsRatio_working_3-way'!X85^(1/3))*COS(('OddsRatio_working_3-way'!Y85+2*PI())/3)</f>
        <v>-0.30093951478432579</v>
      </c>
      <c r="AH85" s="11">
        <f>-'OddsRatio_working_3-way'!U85/(3*'OddsRatio_working_3-way'!X85^(1/3))*COS(('OddsRatio_working_3-way'!Y85+4*PI())/3)</f>
        <v>-0.22413697075057715</v>
      </c>
      <c r="AI85" s="11">
        <f>'OddsRatio_working_3-way'!U85/(3*'OddsRatio_working_3-way'!X85^(1/3))*SIN(('OddsRatio_working_3-way'!Y85)/3)</f>
        <v>-4.4341969472332973E-2</v>
      </c>
      <c r="AJ85" s="11">
        <f>'OddsRatio_working_3-way'!U85/(3*'OddsRatio_working_3-way'!X85^(1/3))*SIN(('OddsRatio_working_3-way'!Y85+2*PI())/3)</f>
        <v>-0.43255859066691166</v>
      </c>
      <c r="AK85" s="11">
        <f>'OddsRatio_working_3-way'!U85/(3*'OddsRatio_working_3-way'!X85^(1/3))*SIN(('OddsRatio_working_3-way'!Y85+4*PI())/3)</f>
        <v>0.47690056013924459</v>
      </c>
      <c r="AL85" s="11">
        <f>'OddsRatio_working_3-way'!Z85+'OddsRatio_working_3-way'!AF85</f>
        <v>1.0501529710698057</v>
      </c>
      <c r="AM85" s="11">
        <f>'OddsRatio_working_3-way'!AA85+'OddsRatio_working_3-way'!AG85</f>
        <v>-0.60187902956865158</v>
      </c>
      <c r="AN85" s="11">
        <f>'OddsRatio_working_3-way'!AB85+'OddsRatio_working_3-way'!AH85</f>
        <v>-0.44827394150115429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1.0501529710698057</v>
      </c>
      <c r="AS85" s="11">
        <f>IF(('OddsRatio_working_3-way'!X85=0),IF(Q85&gt;0,-Q85^(1/3),(-Q85)^(1/3)),'OddsRatio_working_3-way'!AM85-'OddsRatio_working_3-way'!R85/3)</f>
        <v>-0.60187902956865158</v>
      </c>
      <c r="AT85" s="11">
        <f>IF(('OddsRatio_working_3-way'!X85=0),IF(Q85&gt;0,-Q85^(1/3),(-Q85)^(1/3)),'OddsRatio_working_3-way'!AN85-'OddsRatio_working_3-way'!R85/3)</f>
        <v>-0.44827394150115429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1.0900000000000001</v>
      </c>
      <c r="B86" s="4">
        <f>IF('True_Odds_Calculator_3-way'!B87="","",'True_Odds_Calculator_3-way'!B87)</f>
        <v>11.29</v>
      </c>
      <c r="C86" s="4">
        <f>IF('True_Odds_Calculator_3-way'!C87="","",'True_Odds_Calculator_3-way'!C87)</f>
        <v>30.3</v>
      </c>
      <c r="D86" s="9">
        <f t="shared" si="26"/>
        <v>0.90006150703527521</v>
      </c>
      <c r="E86" s="9">
        <f t="shared" si="27"/>
        <v>7.3019230483155728E-2</v>
      </c>
      <c r="F86" s="9">
        <f t="shared" si="28"/>
        <v>2.691926248156911E-2</v>
      </c>
      <c r="G86" s="9">
        <f t="shared" si="29"/>
        <v>1.2337242409862685</v>
      </c>
      <c r="H86" s="9">
        <f t="shared" si="30"/>
        <v>1.1110351816887643</v>
      </c>
      <c r="I86" s="9">
        <f t="shared" si="31"/>
        <v>13.695022439748699</v>
      </c>
      <c r="J86" s="9">
        <f t="shared" si="32"/>
        <v>37.14812026089767</v>
      </c>
      <c r="K86" s="11">
        <f t="shared" si="33"/>
        <v>0.9174311926605504</v>
      </c>
      <c r="L86" s="11">
        <f t="shared" si="34"/>
        <v>8.8573959255978746E-2</v>
      </c>
      <c r="M86" s="11">
        <f t="shared" si="35"/>
        <v>3.3003300330033E-2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-7.277168587646432E-2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0.10641640788679674</v>
      </c>
      <c r="Q86" s="11">
        <f>2*'OddsRatio_working_3-way'!K86*'OddsRatio_working_3-way'!L86*'OddsRatio_working_3-way'!M86</f>
        <v>5.3637302362296744E-3</v>
      </c>
      <c r="R86" s="11">
        <f t="shared" si="36"/>
        <v>0</v>
      </c>
      <c r="S86" s="11">
        <f t="shared" si="37"/>
        <v>-1.4623325900055</v>
      </c>
      <c r="T86" s="11">
        <f t="shared" si="38"/>
        <v>-7.3706279738180447E-2</v>
      </c>
      <c r="U86" s="11">
        <f>'OddsRatio_working_3-way'!S86-'OddsRatio_working_3-way'!R86^2/3</f>
        <v>-1.4623325900055</v>
      </c>
      <c r="V86" s="11">
        <f>'OddsRatio_working_3-way'!S86*'OddsRatio_working_3-way'!R86/3-2*'OddsRatio_working_3-way'!R86^3/27-'OddsRatio_working_3-way'!T86</f>
        <v>7.3706279738180447E-2</v>
      </c>
      <c r="W86" s="11">
        <f>'OddsRatio_working_3-way'!V86^2+4*'OddsRatio_working_3-way'!U86^3/27</f>
        <v>-0.45783794591740951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0.34031990890566938</v>
      </c>
      <c r="Y86" s="11">
        <f>IF('OddsRatio_working_3-way'!W86&gt;=0,IF('OddsRatio_working_3-way'!V86+SQRT('OddsRatio_working_3-way'!W86)&gt;0,0,PI()),ACOS('OddsRatio_working_3-way'!V86/(2*'OddsRatio_working_3-way'!X86)))</f>
        <v>1.4622938588823802</v>
      </c>
      <c r="Z86" s="11">
        <f>'OddsRatio_working_3-way'!X86^(1/3)*COS('OddsRatio_working_3-way'!Y86/3)</f>
        <v>0.61686212049313427</v>
      </c>
      <c r="AA86" s="11">
        <f>'OddsRatio_working_3-way'!X86^(1/3)*COS(('OddsRatio_working_3-way'!Y86+2*PI())/3)</f>
        <v>-0.59161649547746042</v>
      </c>
      <c r="AB86" s="11">
        <f>'OddsRatio_working_3-way'!X86^(1/3)*COS(('OddsRatio_working_3-way'!Y86+4*PI())/3)</f>
        <v>-2.5245625015674063E-2</v>
      </c>
      <c r="AC86" s="11">
        <f>'OddsRatio_working_3-way'!X86^(1/3)*SIN('OddsRatio_working_3-way'!Y86/3)</f>
        <v>0.32699437452227503</v>
      </c>
      <c r="AD86" s="11">
        <f>'OddsRatio_working_3-way'!X86^(1/3)*SIN(('OddsRatio_working_3-way'!Y86+2*PI())/3)</f>
        <v>0.37072107971825408</v>
      </c>
      <c r="AE86" s="11">
        <f>'OddsRatio_working_3-way'!X86^(1/3)*SIN(('OddsRatio_working_3-way'!Y86+4*PI())/3)</f>
        <v>-0.69771545424052916</v>
      </c>
      <c r="AF86" s="11">
        <f>-'OddsRatio_working_3-way'!U86/(3*'OddsRatio_working_3-way'!X86^(1/3))*COS(('OddsRatio_working_3-way'!Y86)/3)</f>
        <v>0.61686212049313427</v>
      </c>
      <c r="AG86" s="11">
        <f>-'OddsRatio_working_3-way'!U86/(3*'OddsRatio_working_3-way'!X86^(1/3))*COS(('OddsRatio_working_3-way'!Y86+2*PI())/3)</f>
        <v>-0.59161649547746042</v>
      </c>
      <c r="AH86" s="11">
        <f>-'OddsRatio_working_3-way'!U86/(3*'OddsRatio_working_3-way'!X86^(1/3))*COS(('OddsRatio_working_3-way'!Y86+4*PI())/3)</f>
        <v>-2.5245625015674063E-2</v>
      </c>
      <c r="AI86" s="11">
        <f>'OddsRatio_working_3-way'!U86/(3*'OddsRatio_working_3-way'!X86^(1/3))*SIN(('OddsRatio_working_3-way'!Y86)/3)</f>
        <v>-0.32699437452227503</v>
      </c>
      <c r="AJ86" s="11">
        <f>'OddsRatio_working_3-way'!U86/(3*'OddsRatio_working_3-way'!X86^(1/3))*SIN(('OddsRatio_working_3-way'!Y86+2*PI())/3)</f>
        <v>-0.37072107971825408</v>
      </c>
      <c r="AK86" s="11">
        <f>'OddsRatio_working_3-way'!U86/(3*'OddsRatio_working_3-way'!X86^(1/3))*SIN(('OddsRatio_working_3-way'!Y86+4*PI())/3)</f>
        <v>0.69771545424052916</v>
      </c>
      <c r="AL86" s="11">
        <f>'OddsRatio_working_3-way'!Z86+'OddsRatio_working_3-way'!AF86</f>
        <v>1.2337242409862685</v>
      </c>
      <c r="AM86" s="11">
        <f>'OddsRatio_working_3-way'!AA86+'OddsRatio_working_3-way'!AG86</f>
        <v>-1.1832329909549208</v>
      </c>
      <c r="AN86" s="11">
        <f>'OddsRatio_working_3-way'!AB86+'OddsRatio_working_3-way'!AH86</f>
        <v>-5.0491250031348127E-2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1.2337242409862685</v>
      </c>
      <c r="AS86" s="11">
        <f>IF(('OddsRatio_working_3-way'!X86=0),IF(Q86&gt;0,-Q86^(1/3),(-Q86)^(1/3)),'OddsRatio_working_3-way'!AM86-'OddsRatio_working_3-way'!R86/3)</f>
        <v>-1.1832329909549208</v>
      </c>
      <c r="AT86" s="11">
        <f>IF(('OddsRatio_working_3-way'!X86=0),IF(Q86&gt;0,-Q86^(1/3),(-Q86)^(1/3)),'OddsRatio_working_3-way'!AN86-'OddsRatio_working_3-way'!R86/3)</f>
        <v>-5.0491250031348127E-2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2.38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3.24</v>
      </c>
      <c r="D87" s="9">
        <f t="shared" si="26"/>
        <v>0.40818748113434355</v>
      </c>
      <c r="E87" s="9">
        <f t="shared" si="27"/>
        <v>0.29360657915037008</v>
      </c>
      <c r="F87" s="9">
        <f t="shared" si="28"/>
        <v>0.29820593971528619</v>
      </c>
      <c r="G87" s="9">
        <f t="shared" si="29"/>
        <v>1.0506193138509827</v>
      </c>
      <c r="H87" s="9">
        <f t="shared" si="30"/>
        <v>2.4498546531143561</v>
      </c>
      <c r="I87" s="9">
        <f t="shared" si="31"/>
        <v>3.4059182287187504</v>
      </c>
      <c r="J87" s="9">
        <f t="shared" si="32"/>
        <v>3.3533872630262014</v>
      </c>
      <c r="K87" s="11">
        <f t="shared" si="33"/>
        <v>0.42016806722689076</v>
      </c>
      <c r="L87" s="11">
        <f t="shared" si="34"/>
        <v>0.303951367781155</v>
      </c>
      <c r="M87" s="11">
        <f t="shared" si="35"/>
        <v>0.30864197530864196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-0.2790260312162689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0.23295370157519274</v>
      </c>
      <c r="Q87" s="11">
        <f>2*'OddsRatio_working_3-way'!K87*'OddsRatio_working_3-way'!L87*'OddsRatio_working_3-way'!M87</f>
        <v>7.8833739957764035E-2</v>
      </c>
      <c r="R87" s="11">
        <f t="shared" si="36"/>
        <v>0</v>
      </c>
      <c r="S87" s="11">
        <f t="shared" si="37"/>
        <v>-0.83488160785483778</v>
      </c>
      <c r="T87" s="11">
        <f t="shared" si="38"/>
        <v>-0.28253184698979278</v>
      </c>
      <c r="U87" s="11">
        <f>'OddsRatio_working_3-way'!S87-'OddsRatio_working_3-way'!R87^2/3</f>
        <v>-0.83488160785483778</v>
      </c>
      <c r="V87" s="11">
        <f>'OddsRatio_working_3-way'!S87*'OddsRatio_working_3-way'!R87/3-2*'OddsRatio_working_3-way'!R87^3/27-'OddsRatio_working_3-way'!T87</f>
        <v>0.28253184698979278</v>
      </c>
      <c r="W87" s="11">
        <f>'OddsRatio_working_3-way'!V87^2+4*'OddsRatio_working_3-way'!U87^3/27</f>
        <v>-6.3883883580091866E-3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0.14680993914026466</v>
      </c>
      <c r="Y87" s="11">
        <f>IF('OddsRatio_working_3-way'!W87&gt;=0,IF('OddsRatio_working_3-way'!V87+SQRT('OddsRatio_working_3-way'!W87)&gt;0,0,PI()),ACOS('OddsRatio_working_3-way'!V87/(2*'OddsRatio_working_3-way'!X87)))</f>
        <v>0.27569300695999033</v>
      </c>
      <c r="Z87" s="11">
        <f>'OddsRatio_working_3-way'!X87^(1/3)*COS('OddsRatio_working_3-way'!Y87/3)</f>
        <v>0.52530965692549136</v>
      </c>
      <c r="AA87" s="11">
        <f>'OddsRatio_working_3-way'!X87^(1/3)*COS(('OddsRatio_working_3-way'!Y87+2*PI())/3)</f>
        <v>-0.30458006214517619</v>
      </c>
      <c r="AB87" s="11">
        <f>'OddsRatio_working_3-way'!X87^(1/3)*COS(('OddsRatio_working_3-way'!Y87+4*PI())/3)</f>
        <v>-0.22072959478031526</v>
      </c>
      <c r="AC87" s="11">
        <f>'OddsRatio_working_3-way'!X87^(1/3)*SIN('OddsRatio_working_3-way'!Y87/3)</f>
        <v>4.8411089904778402E-2</v>
      </c>
      <c r="AD87" s="11">
        <f>'OddsRatio_working_3-way'!X87^(1/3)*SIN(('OddsRatio_working_3-way'!Y87+2*PI())/3)</f>
        <v>0.43072596279837438</v>
      </c>
      <c r="AE87" s="11">
        <f>'OddsRatio_working_3-way'!X87^(1/3)*SIN(('OddsRatio_working_3-way'!Y87+4*PI())/3)</f>
        <v>-0.47913705270315271</v>
      </c>
      <c r="AF87" s="11">
        <f>-'OddsRatio_working_3-way'!U87/(3*'OddsRatio_working_3-way'!X87^(1/3))*COS(('OddsRatio_working_3-way'!Y87)/3)</f>
        <v>0.52530965692549136</v>
      </c>
      <c r="AG87" s="11">
        <f>-'OddsRatio_working_3-way'!U87/(3*'OddsRatio_working_3-way'!X87^(1/3))*COS(('OddsRatio_working_3-way'!Y87+2*PI())/3)</f>
        <v>-0.30458006214517619</v>
      </c>
      <c r="AH87" s="11">
        <f>-'OddsRatio_working_3-way'!U87/(3*'OddsRatio_working_3-way'!X87^(1/3))*COS(('OddsRatio_working_3-way'!Y87+4*PI())/3)</f>
        <v>-0.22072959478031526</v>
      </c>
      <c r="AI87" s="11">
        <f>'OddsRatio_working_3-way'!U87/(3*'OddsRatio_working_3-way'!X87^(1/3))*SIN(('OddsRatio_working_3-way'!Y87)/3)</f>
        <v>-4.8411089904778402E-2</v>
      </c>
      <c r="AJ87" s="11">
        <f>'OddsRatio_working_3-way'!U87/(3*'OddsRatio_working_3-way'!X87^(1/3))*SIN(('OddsRatio_working_3-way'!Y87+2*PI())/3)</f>
        <v>-0.43072596279837438</v>
      </c>
      <c r="AK87" s="11">
        <f>'OddsRatio_working_3-way'!U87/(3*'OddsRatio_working_3-way'!X87^(1/3))*SIN(('OddsRatio_working_3-way'!Y87+4*PI())/3)</f>
        <v>0.47913705270315271</v>
      </c>
      <c r="AL87" s="11">
        <f>'OddsRatio_working_3-way'!Z87+'OddsRatio_working_3-way'!AF87</f>
        <v>1.0506193138509827</v>
      </c>
      <c r="AM87" s="11">
        <f>'OddsRatio_working_3-way'!AA87+'OddsRatio_working_3-way'!AG87</f>
        <v>-0.60916012429035238</v>
      </c>
      <c r="AN87" s="11">
        <f>'OddsRatio_working_3-way'!AB87+'OddsRatio_working_3-way'!AH87</f>
        <v>-0.44145918956063052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1.0506193138509827</v>
      </c>
      <c r="AS87" s="11">
        <f>IF(('OddsRatio_working_3-way'!X87=0),IF(Q87&gt;0,-Q87^(1/3),(-Q87)^(1/3)),'OddsRatio_working_3-way'!AM87-'OddsRatio_working_3-way'!R87/3)</f>
        <v>-0.60916012429035238</v>
      </c>
      <c r="AT87" s="11">
        <f>IF(('OddsRatio_working_3-way'!X87=0),IF(Q87&gt;0,-Q87^(1/3),(-Q87)^(1/3)),'OddsRatio_working_3-way'!AN87-'OddsRatio_working_3-way'!R87/3)</f>
        <v>-0.44145918956063052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1.17</v>
      </c>
      <c r="B88" s="4">
        <f>IF('True_Odds_Calculator_3-way'!B89="","",'True_Odds_Calculator_3-way'!B89)</f>
        <v>7.41</v>
      </c>
      <c r="C88" s="4">
        <f>IF('True_Odds_Calculator_3-way'!C89="","",'True_Odds_Calculator_3-way'!C89)</f>
        <v>18.93</v>
      </c>
      <c r="D88" s="9">
        <f t="shared" si="26"/>
        <v>0.83542588429781894</v>
      </c>
      <c r="E88" s="9">
        <f t="shared" si="27"/>
        <v>0.11865432338528299</v>
      </c>
      <c r="F88" s="9">
        <f t="shared" si="28"/>
        <v>4.5919792316898238E-2</v>
      </c>
      <c r="G88" s="9">
        <f t="shared" si="29"/>
        <v>1.158789848073623</v>
      </c>
      <c r="H88" s="9">
        <f t="shared" si="30"/>
        <v>1.1969942741725159</v>
      </c>
      <c r="I88" s="9">
        <f t="shared" si="31"/>
        <v>8.4278429261519232</v>
      </c>
      <c r="J88" s="9">
        <f t="shared" si="32"/>
        <v>21.777101975960054</v>
      </c>
      <c r="K88" s="11">
        <f t="shared" si="33"/>
        <v>0.85470085470085477</v>
      </c>
      <c r="L88" s="11">
        <f t="shared" si="34"/>
        <v>0.1349527665317139</v>
      </c>
      <c r="M88" s="11">
        <f t="shared" si="35"/>
        <v>5.2826201796090863E-2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-0.1190508654166581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0.14934429173122335</v>
      </c>
      <c r="Q88" s="11">
        <f>2*'OddsRatio_working_3-way'!K88*'OddsRatio_working_3-way'!L88*'OddsRatio_working_3-way'!M88</f>
        <v>1.2186396714094112E-2</v>
      </c>
      <c r="R88" s="11">
        <f t="shared" si="36"/>
        <v>0</v>
      </c>
      <c r="S88" s="11">
        <f t="shared" si="37"/>
        <v>-1.2544578421042412</v>
      </c>
      <c r="T88" s="11">
        <f t="shared" si="38"/>
        <v>-0.10236294101217798</v>
      </c>
      <c r="U88" s="11">
        <f>'OddsRatio_working_3-way'!S88-'OddsRatio_working_3-way'!R88^2/3</f>
        <v>-1.2544578421042412</v>
      </c>
      <c r="V88" s="11">
        <f>'OddsRatio_working_3-way'!S88*'OddsRatio_working_3-way'!R88/3-2*'OddsRatio_working_3-way'!R88^3/27-'OddsRatio_working_3-way'!T88</f>
        <v>0.10236294101217798</v>
      </c>
      <c r="W88" s="11">
        <f>'OddsRatio_working_3-way'!V88^2+4*'OddsRatio_working_3-way'!U88^3/27</f>
        <v>-0.28198045716471593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0.27039722116609233</v>
      </c>
      <c r="Y88" s="11">
        <f>IF('OddsRatio_working_3-way'!W88&gt;=0,IF('OddsRatio_working_3-way'!V88+SQRT('OddsRatio_working_3-way'!W88)&gt;0,0,PI()),ACOS('OddsRatio_working_3-way'!V88/(2*'OddsRatio_working_3-way'!X88)))</f>
        <v>1.3803649090904471</v>
      </c>
      <c r="Z88" s="11">
        <f>'OddsRatio_working_3-way'!X88^(1/3)*COS('OddsRatio_working_3-way'!Y88/3)</f>
        <v>0.57939492403681148</v>
      </c>
      <c r="AA88" s="11">
        <f>'OddsRatio_working_3-way'!X88^(1/3)*COS(('OddsRatio_working_3-way'!Y88+2*PI())/3)</f>
        <v>-0.53837516915425532</v>
      </c>
      <c r="AB88" s="11">
        <f>'OddsRatio_working_3-way'!X88^(1/3)*COS(('OddsRatio_working_3-way'!Y88+4*PI())/3)</f>
        <v>-4.101975488255627E-2</v>
      </c>
      <c r="AC88" s="11">
        <f>'OddsRatio_working_3-way'!X88^(1/3)*SIN('OddsRatio_working_3-way'!Y88/3)</f>
        <v>0.28714828231268325</v>
      </c>
      <c r="AD88" s="11">
        <f>'OddsRatio_working_3-way'!X88^(1/3)*SIN(('OddsRatio_working_3-way'!Y88+2*PI())/3)</f>
        <v>0.35819658188329206</v>
      </c>
      <c r="AE88" s="11">
        <f>'OddsRatio_working_3-way'!X88^(1/3)*SIN(('OddsRatio_working_3-way'!Y88+4*PI())/3)</f>
        <v>-0.64534486419597548</v>
      </c>
      <c r="AF88" s="11">
        <f>-'OddsRatio_working_3-way'!U88/(3*'OddsRatio_working_3-way'!X88^(1/3))*COS(('OddsRatio_working_3-way'!Y88)/3)</f>
        <v>0.57939492403681159</v>
      </c>
      <c r="AG88" s="11">
        <f>-'OddsRatio_working_3-way'!U88/(3*'OddsRatio_working_3-way'!X88^(1/3))*COS(('OddsRatio_working_3-way'!Y88+2*PI())/3)</f>
        <v>-0.53837516915425543</v>
      </c>
      <c r="AH88" s="11">
        <f>-'OddsRatio_working_3-way'!U88/(3*'OddsRatio_working_3-way'!X88^(1/3))*COS(('OddsRatio_working_3-way'!Y88+4*PI())/3)</f>
        <v>-4.1019754882556277E-2</v>
      </c>
      <c r="AI88" s="11">
        <f>'OddsRatio_working_3-way'!U88/(3*'OddsRatio_working_3-way'!X88^(1/3))*SIN(('OddsRatio_working_3-way'!Y88)/3)</f>
        <v>-0.2871482823126833</v>
      </c>
      <c r="AJ88" s="11">
        <f>'OddsRatio_working_3-way'!U88/(3*'OddsRatio_working_3-way'!X88^(1/3))*SIN(('OddsRatio_working_3-way'!Y88+2*PI())/3)</f>
        <v>-0.35819658188329212</v>
      </c>
      <c r="AK88" s="11">
        <f>'OddsRatio_working_3-way'!U88/(3*'OddsRatio_working_3-way'!X88^(1/3))*SIN(('OddsRatio_working_3-way'!Y88+4*PI())/3)</f>
        <v>0.64534486419597559</v>
      </c>
      <c r="AL88" s="11">
        <f>'OddsRatio_working_3-way'!Z88+'OddsRatio_working_3-way'!AF88</f>
        <v>1.158789848073623</v>
      </c>
      <c r="AM88" s="11">
        <f>'OddsRatio_working_3-way'!AA88+'OddsRatio_working_3-way'!AG88</f>
        <v>-1.0767503383085106</v>
      </c>
      <c r="AN88" s="11">
        <f>'OddsRatio_working_3-way'!AB88+'OddsRatio_working_3-way'!AH88</f>
        <v>-8.2039509765112539E-2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1.158789848073623</v>
      </c>
      <c r="AS88" s="11">
        <f>IF(('OddsRatio_working_3-way'!X88=0),IF(Q88&gt;0,-Q88^(1/3),(-Q88)^(1/3)),'OddsRatio_working_3-way'!AM88-'OddsRatio_working_3-way'!R88/3)</f>
        <v>-1.0767503383085106</v>
      </c>
      <c r="AT88" s="11">
        <f>IF(('OddsRatio_working_3-way'!X88=0),IF(Q88&gt;0,-Q88^(1/3),(-Q88)^(1/3)),'OddsRatio_working_3-way'!AN88-'OddsRatio_working_3-way'!R88/3)</f>
        <v>-8.2039509765112539E-2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3.59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2.2400000000000002</v>
      </c>
      <c r="D89" s="9">
        <f t="shared" si="26"/>
        <v>0.26837449542885833</v>
      </c>
      <c r="E89" s="9">
        <f t="shared" si="27"/>
        <v>0.29781939624640552</v>
      </c>
      <c r="F89" s="9">
        <f t="shared" si="28"/>
        <v>0.43380610832473598</v>
      </c>
      <c r="G89" s="9">
        <f t="shared" si="29"/>
        <v>1.0525623507718476</v>
      </c>
      <c r="H89" s="9">
        <f t="shared" si="30"/>
        <v>3.7261364884990855</v>
      </c>
      <c r="I89" s="9">
        <f t="shared" si="31"/>
        <v>3.3577396657289387</v>
      </c>
      <c r="J89" s="9">
        <f t="shared" si="32"/>
        <v>2.3051773149570915</v>
      </c>
      <c r="K89" s="11">
        <f t="shared" si="33"/>
        <v>0.2785515320334262</v>
      </c>
      <c r="L89" s="11">
        <f t="shared" si="34"/>
        <v>0.30864197530864196</v>
      </c>
      <c r="M89" s="11">
        <f t="shared" si="35"/>
        <v>0.4464285714285714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-0.27610990749337994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0.23297065137826511</v>
      </c>
      <c r="Q89" s="11">
        <f>2*'OddsRatio_working_3-way'!K89*'OddsRatio_working_3-way'!L89*'OddsRatio_working_3-way'!M89</f>
        <v>7.6761334885754567E-2</v>
      </c>
      <c r="R89" s="11">
        <f t="shared" si="36"/>
        <v>0</v>
      </c>
      <c r="S89" s="11">
        <f t="shared" si="37"/>
        <v>-0.84376056438268465</v>
      </c>
      <c r="T89" s="11">
        <f t="shared" si="38"/>
        <v>-0.27801007063679889</v>
      </c>
      <c r="U89" s="11">
        <f>'OddsRatio_working_3-way'!S89-'OddsRatio_working_3-way'!R89^2/3</f>
        <v>-0.84376056438268465</v>
      </c>
      <c r="V89" s="11">
        <f>'OddsRatio_working_3-way'!S89*'OddsRatio_working_3-way'!R89/3-2*'OddsRatio_working_3-way'!R89^3/27-'OddsRatio_working_3-way'!T89</f>
        <v>0.27801007063679889</v>
      </c>
      <c r="W89" s="11">
        <f>'OddsRatio_working_3-way'!V89^2+4*'OddsRatio_working_3-way'!U89^3/27</f>
        <v>-1.1703001115583395E-2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0.14915813797029423</v>
      </c>
      <c r="Y89" s="11">
        <f>IF('OddsRatio_working_3-way'!W89&gt;=0,IF('OddsRatio_working_3-way'!V89+SQRT('OddsRatio_working_3-way'!W89)&gt;0,0,PI()),ACOS('OddsRatio_working_3-way'!V89/(2*'OddsRatio_working_3-way'!X89)))</f>
        <v>0.37109555811516359</v>
      </c>
      <c r="Z89" s="11">
        <f>'OddsRatio_working_3-way'!X89^(1/3)*COS('OddsRatio_working_3-way'!Y89/3)</f>
        <v>0.52628117538592389</v>
      </c>
      <c r="AA89" s="11">
        <f>'OddsRatio_working_3-way'!X89^(1/3)*COS(('OddsRatio_working_3-way'!Y89+2*PI())/3)</f>
        <v>-0.3198083423818413</v>
      </c>
      <c r="AB89" s="11">
        <f>'OddsRatio_working_3-way'!X89^(1/3)*COS(('OddsRatio_working_3-way'!Y89+4*PI())/3)</f>
        <v>-0.20647283300408251</v>
      </c>
      <c r="AC89" s="11">
        <f>'OddsRatio_working_3-way'!X89^(1/3)*SIN('OddsRatio_working_3-way'!Y89/3)</f>
        <v>6.5434286847992434E-2</v>
      </c>
      <c r="AD89" s="11">
        <f>'OddsRatio_working_3-way'!X89^(1/3)*SIN(('OddsRatio_working_3-way'!Y89+2*PI())/3)</f>
        <v>0.42305572399374752</v>
      </c>
      <c r="AE89" s="11">
        <f>'OddsRatio_working_3-way'!X89^(1/3)*SIN(('OddsRatio_working_3-way'!Y89+4*PI())/3)</f>
        <v>-0.48849001084173993</v>
      </c>
      <c r="AF89" s="11">
        <f>-'OddsRatio_working_3-way'!U89/(3*'OddsRatio_working_3-way'!X89^(1/3))*COS(('OddsRatio_working_3-way'!Y89)/3)</f>
        <v>0.52628117538592378</v>
      </c>
      <c r="AG89" s="11">
        <f>-'OddsRatio_working_3-way'!U89/(3*'OddsRatio_working_3-way'!X89^(1/3))*COS(('OddsRatio_working_3-way'!Y89+2*PI())/3)</f>
        <v>-0.31980834238184125</v>
      </c>
      <c r="AH89" s="11">
        <f>-'OddsRatio_working_3-way'!U89/(3*'OddsRatio_working_3-way'!X89^(1/3))*COS(('OddsRatio_working_3-way'!Y89+4*PI())/3)</f>
        <v>-0.20647283300408245</v>
      </c>
      <c r="AI89" s="11">
        <f>'OddsRatio_working_3-way'!U89/(3*'OddsRatio_working_3-way'!X89^(1/3))*SIN(('OddsRatio_working_3-way'!Y89)/3)</f>
        <v>-6.5434286847992421E-2</v>
      </c>
      <c r="AJ89" s="11">
        <f>'OddsRatio_working_3-way'!U89/(3*'OddsRatio_working_3-way'!X89^(1/3))*SIN(('OddsRatio_working_3-way'!Y89+2*PI())/3)</f>
        <v>-0.42305572399374741</v>
      </c>
      <c r="AK89" s="11">
        <f>'OddsRatio_working_3-way'!U89/(3*'OddsRatio_working_3-way'!X89^(1/3))*SIN(('OddsRatio_working_3-way'!Y89+4*PI())/3)</f>
        <v>0.48849001084173982</v>
      </c>
      <c r="AL89" s="11">
        <f>'OddsRatio_working_3-way'!Z89+'OddsRatio_working_3-way'!AF89</f>
        <v>1.0525623507718476</v>
      </c>
      <c r="AM89" s="11">
        <f>'OddsRatio_working_3-way'!AA89+'OddsRatio_working_3-way'!AG89</f>
        <v>-0.63961668476368261</v>
      </c>
      <c r="AN89" s="11">
        <f>'OddsRatio_working_3-way'!AB89+'OddsRatio_working_3-way'!AH89</f>
        <v>-0.41294566600816496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1.0525623507718476</v>
      </c>
      <c r="AS89" s="11">
        <f>IF(('OddsRatio_working_3-way'!X89=0),IF(Q89&gt;0,-Q89^(1/3),(-Q89)^(1/3)),'OddsRatio_working_3-way'!AM89-'OddsRatio_working_3-way'!R89/3)</f>
        <v>-0.63961668476368261</v>
      </c>
      <c r="AT89" s="11">
        <f>IF(('OddsRatio_working_3-way'!X89=0),IF(Q89&gt;0,-Q89^(1/3),(-Q89)^(1/3)),'OddsRatio_working_3-way'!AN89-'OddsRatio_working_3-way'!R89/3)</f>
        <v>-0.41294566600816496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3.68</v>
      </c>
      <c r="B90" s="4">
        <f>IF('True_Odds_Calculator_3-way'!B91="","",'True_Odds_Calculator_3-way'!B91)</f>
        <v>3.7</v>
      </c>
      <c r="C90" s="4">
        <f>IF('True_Odds_Calculator_3-way'!C91="","",'True_Odds_Calculator_3-way'!C91)</f>
        <v>1.92</v>
      </c>
      <c r="D90" s="9">
        <f t="shared" si="26"/>
        <v>0.25263003775698056</v>
      </c>
      <c r="E90" s="9">
        <f t="shared" si="27"/>
        <v>0.25122883711141109</v>
      </c>
      <c r="F90" s="9">
        <f t="shared" si="28"/>
        <v>0.49614112513160802</v>
      </c>
      <c r="G90" s="9">
        <f t="shared" si="29"/>
        <v>1.103864731892688</v>
      </c>
      <c r="H90" s="9">
        <f t="shared" si="30"/>
        <v>3.9583574814724045</v>
      </c>
      <c r="I90" s="9">
        <f t="shared" si="31"/>
        <v>3.9804347761102576</v>
      </c>
      <c r="J90" s="9">
        <f t="shared" si="32"/>
        <v>2.0155555533412732</v>
      </c>
      <c r="K90" s="11">
        <f t="shared" si="33"/>
        <v>0.27173913043478259</v>
      </c>
      <c r="L90" s="11">
        <f t="shared" si="34"/>
        <v>0.27027027027027023</v>
      </c>
      <c r="M90" s="11">
        <f t="shared" si="35"/>
        <v>0.52083333333333337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-0.25464527027027006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0.2409848707403055</v>
      </c>
      <c r="Q90" s="11">
        <f>2*'OddsRatio_working_3-way'!K90*'OddsRatio_working_3-way'!L90*'OddsRatio_working_3-way'!M90</f>
        <v>7.6503133568350951E-2</v>
      </c>
      <c r="R90" s="11">
        <f t="shared" si="36"/>
        <v>0</v>
      </c>
      <c r="S90" s="11">
        <f t="shared" si="37"/>
        <v>-0.94635518061864654</v>
      </c>
      <c r="T90" s="11">
        <f t="shared" si="38"/>
        <v>-0.30043021606941162</v>
      </c>
      <c r="U90" s="11">
        <f>'OddsRatio_working_3-way'!S90-'OddsRatio_working_3-way'!R90^2/3</f>
        <v>-0.94635518061864654</v>
      </c>
      <c r="V90" s="11">
        <f>'OddsRatio_working_3-way'!S90*'OddsRatio_working_3-way'!R90/3-2*'OddsRatio_working_3-way'!R90^3/27-'OddsRatio_working_3-way'!T90</f>
        <v>0.30043021606941162</v>
      </c>
      <c r="W90" s="11">
        <f>'OddsRatio_working_3-way'!V90^2+4*'OddsRatio_working_3-way'!U90^3/27</f>
        <v>-3.5303828164833725E-2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0.17717374445184245</v>
      </c>
      <c r="Y90" s="11">
        <f>IF('OddsRatio_working_3-way'!W90&gt;=0,IF('OddsRatio_working_3-way'!V90+SQRT('OddsRatio_working_3-way'!W90)&gt;0,0,PI()),ACOS('OddsRatio_working_3-way'!V90/(2*'OddsRatio_working_3-way'!X90)))</f>
        <v>0.55889664835600916</v>
      </c>
      <c r="Z90" s="11">
        <f>'OddsRatio_working_3-way'!X90^(1/3)*COS('OddsRatio_working_3-way'!Y90/3)</f>
        <v>0.55193236594634398</v>
      </c>
      <c r="AA90" s="11">
        <f>'OddsRatio_working_3-way'!X90^(1/3)*COS(('OddsRatio_working_3-way'!Y90+2*PI())/3)</f>
        <v>-0.36605942756073773</v>
      </c>
      <c r="AB90" s="11">
        <f>'OddsRatio_working_3-way'!X90^(1/3)*COS(('OddsRatio_working_3-way'!Y90+4*PI())/3)</f>
        <v>-0.18587293838560606</v>
      </c>
      <c r="AC90" s="11">
        <f>'OddsRatio_working_3-way'!X90^(1/3)*SIN('OddsRatio_working_3-way'!Y90/3)</f>
        <v>0.10403071802959575</v>
      </c>
      <c r="AD90" s="11">
        <f>'OddsRatio_working_3-way'!X90^(1/3)*SIN(('OddsRatio_working_3-way'!Y90+2*PI())/3)</f>
        <v>0.4259720910655852</v>
      </c>
      <c r="AE90" s="11">
        <f>'OddsRatio_working_3-way'!X90^(1/3)*SIN(('OddsRatio_working_3-way'!Y90+4*PI())/3)</f>
        <v>-0.53000280909518105</v>
      </c>
      <c r="AF90" s="11">
        <f>-'OddsRatio_working_3-way'!U90/(3*'OddsRatio_working_3-way'!X90^(1/3))*COS(('OddsRatio_working_3-way'!Y90)/3)</f>
        <v>0.55193236594634387</v>
      </c>
      <c r="AG90" s="11">
        <f>-'OddsRatio_working_3-way'!U90/(3*'OddsRatio_working_3-way'!X90^(1/3))*COS(('OddsRatio_working_3-way'!Y90+2*PI())/3)</f>
        <v>-0.36605942756073767</v>
      </c>
      <c r="AH90" s="11">
        <f>-'OddsRatio_working_3-way'!U90/(3*'OddsRatio_working_3-way'!X90^(1/3))*COS(('OddsRatio_working_3-way'!Y90+4*PI())/3)</f>
        <v>-0.18587293838560603</v>
      </c>
      <c r="AI90" s="11">
        <f>'OddsRatio_working_3-way'!U90/(3*'OddsRatio_working_3-way'!X90^(1/3))*SIN(('OddsRatio_working_3-way'!Y90)/3)</f>
        <v>-0.10403071802959572</v>
      </c>
      <c r="AJ90" s="11">
        <f>'OddsRatio_working_3-way'!U90/(3*'OddsRatio_working_3-way'!X90^(1/3))*SIN(('OddsRatio_working_3-way'!Y90+2*PI())/3)</f>
        <v>-0.42597209106558509</v>
      </c>
      <c r="AK90" s="11">
        <f>'OddsRatio_working_3-way'!U90/(3*'OddsRatio_working_3-way'!X90^(1/3))*SIN(('OddsRatio_working_3-way'!Y90+4*PI())/3)</f>
        <v>0.53000280909518094</v>
      </c>
      <c r="AL90" s="11">
        <f>'OddsRatio_working_3-way'!Z90+'OddsRatio_working_3-way'!AF90</f>
        <v>1.103864731892688</v>
      </c>
      <c r="AM90" s="11">
        <f>'OddsRatio_working_3-way'!AA90+'OddsRatio_working_3-way'!AG90</f>
        <v>-0.73211885512147545</v>
      </c>
      <c r="AN90" s="11">
        <f>'OddsRatio_working_3-way'!AB90+'OddsRatio_working_3-way'!AH90</f>
        <v>-0.37174587677121207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1.103864731892688</v>
      </c>
      <c r="AS90" s="11">
        <f>IF(('OddsRatio_working_3-way'!X90=0),IF(Q90&gt;0,-Q90^(1/3),(-Q90)^(1/3)),'OddsRatio_working_3-way'!AM90-'OddsRatio_working_3-way'!R90/3)</f>
        <v>-0.73211885512147545</v>
      </c>
      <c r="AT90" s="11">
        <f>IF(('OddsRatio_working_3-way'!X90=0),IF(Q90&gt;0,-Q90^(1/3),(-Q90)^(1/3)),'OddsRatio_working_3-way'!AN90-'OddsRatio_working_3-way'!R90/3)</f>
        <v>-0.37174587677121207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3.72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1.97</v>
      </c>
      <c r="D91" s="9">
        <f t="shared" si="26"/>
        <v>0.24975053588558196</v>
      </c>
      <c r="E91" s="9">
        <f t="shared" si="27"/>
        <v>0.2674556970678939</v>
      </c>
      <c r="F91" s="9">
        <f t="shared" si="28"/>
        <v>0.48279376704652416</v>
      </c>
      <c r="G91" s="9">
        <f t="shared" si="29"/>
        <v>1.1044100781908202</v>
      </c>
      <c r="H91" s="9">
        <f t="shared" si="30"/>
        <v>4.0039954126790311</v>
      </c>
      <c r="I91" s="9">
        <f t="shared" si="31"/>
        <v>3.7389369939132346</v>
      </c>
      <c r="J91" s="9">
        <f t="shared" si="32"/>
        <v>2.071277775845096</v>
      </c>
      <c r="K91" s="11">
        <f t="shared" si="33"/>
        <v>0.26881720430107525</v>
      </c>
      <c r="L91" s="11">
        <f t="shared" si="34"/>
        <v>0.28735632183908044</v>
      </c>
      <c r="M91" s="11">
        <f t="shared" si="35"/>
        <v>0.50761421319796951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-0.2565688390999088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0.24193391541770734</v>
      </c>
      <c r="Q91" s="11">
        <f>2*'OddsRatio_working_3-way'!K91*'OddsRatio_working_3-way'!L91*'OddsRatio_working_3-way'!M91</f>
        <v>7.8422663020326508E-2</v>
      </c>
      <c r="R91" s="11">
        <f t="shared" si="36"/>
        <v>0</v>
      </c>
      <c r="S91" s="11">
        <f t="shared" si="37"/>
        <v>-0.94295907588176531</v>
      </c>
      <c r="T91" s="11">
        <f t="shared" si="38"/>
        <v>-0.3056593438838785</v>
      </c>
      <c r="U91" s="11">
        <f>'OddsRatio_working_3-way'!S91-'OddsRatio_working_3-way'!R91^2/3</f>
        <v>-0.94295907588176531</v>
      </c>
      <c r="V91" s="11">
        <f>'OddsRatio_working_3-way'!S91*'OddsRatio_working_3-way'!R91/3-2*'OddsRatio_working_3-way'!R91^3/27-'OddsRatio_working_3-way'!T91</f>
        <v>0.3056593438838785</v>
      </c>
      <c r="W91" s="11">
        <f>'OddsRatio_working_3-way'!V91^2+4*'OddsRatio_working_3-way'!U91^3/27</f>
        <v>-3.0787570910439224E-2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0.17622088796022614</v>
      </c>
      <c r="Y91" s="11">
        <f>IF('OddsRatio_working_3-way'!W91&gt;=0,IF('OddsRatio_working_3-way'!V91+SQRT('OddsRatio_working_3-way'!W91)&gt;0,0,PI()),ACOS('OddsRatio_working_3-way'!V91/(2*'OddsRatio_working_3-way'!X91)))</f>
        <v>0.52112034942512331</v>
      </c>
      <c r="Z91" s="11">
        <f>'OddsRatio_working_3-way'!X91^(1/3)*COS('OddsRatio_working_3-way'!Y91/3)</f>
        <v>0.55220503909541008</v>
      </c>
      <c r="AA91" s="11">
        <f>'OddsRatio_working_3-way'!X91^(1/3)*COS(('OddsRatio_working_3-way'!Y91+2*PI())/3)</f>
        <v>-0.36001893670590351</v>
      </c>
      <c r="AB91" s="11">
        <f>'OddsRatio_working_3-way'!X91^(1/3)*COS(('OddsRatio_working_3-way'!Y91+4*PI())/3)</f>
        <v>-0.19218610238950659</v>
      </c>
      <c r="AC91" s="11">
        <f>'OddsRatio_working_3-way'!X91^(1/3)*SIN('OddsRatio_working_3-way'!Y91/3)</f>
        <v>9.6898332071429671E-2</v>
      </c>
      <c r="AD91" s="11">
        <f>'OddsRatio_working_3-way'!X91^(1/3)*SIN(('OddsRatio_working_3-way'!Y91+2*PI())/3)</f>
        <v>0.42977442591868936</v>
      </c>
      <c r="AE91" s="11">
        <f>'OddsRatio_working_3-way'!X91^(1/3)*SIN(('OddsRatio_working_3-way'!Y91+4*PI())/3)</f>
        <v>-0.52667275799011903</v>
      </c>
      <c r="AF91" s="11">
        <f>-'OddsRatio_working_3-way'!U91/(3*'OddsRatio_working_3-way'!X91^(1/3))*COS(('OddsRatio_working_3-way'!Y91)/3)</f>
        <v>0.55220503909541019</v>
      </c>
      <c r="AG91" s="11">
        <f>-'OddsRatio_working_3-way'!U91/(3*'OddsRatio_working_3-way'!X91^(1/3))*COS(('OddsRatio_working_3-way'!Y91+2*PI())/3)</f>
        <v>-0.36001893670590362</v>
      </c>
      <c r="AH91" s="11">
        <f>-'OddsRatio_working_3-way'!U91/(3*'OddsRatio_working_3-way'!X91^(1/3))*COS(('OddsRatio_working_3-way'!Y91+4*PI())/3)</f>
        <v>-0.19218610238950665</v>
      </c>
      <c r="AI91" s="11">
        <f>'OddsRatio_working_3-way'!U91/(3*'OddsRatio_working_3-way'!X91^(1/3))*SIN(('OddsRatio_working_3-way'!Y91)/3)</f>
        <v>-9.6898332071429685E-2</v>
      </c>
      <c r="AJ91" s="11">
        <f>'OddsRatio_working_3-way'!U91/(3*'OddsRatio_working_3-way'!X91^(1/3))*SIN(('OddsRatio_working_3-way'!Y91+2*PI())/3)</f>
        <v>-0.42977442591868942</v>
      </c>
      <c r="AK91" s="11">
        <f>'OddsRatio_working_3-way'!U91/(3*'OddsRatio_working_3-way'!X91^(1/3))*SIN(('OddsRatio_working_3-way'!Y91+4*PI())/3)</f>
        <v>0.52667275799011914</v>
      </c>
      <c r="AL91" s="11">
        <f>'OddsRatio_working_3-way'!Z91+'OddsRatio_working_3-way'!AF91</f>
        <v>1.1044100781908202</v>
      </c>
      <c r="AM91" s="11">
        <f>'OddsRatio_working_3-way'!AA91+'OddsRatio_working_3-way'!AG91</f>
        <v>-0.72003787341180714</v>
      </c>
      <c r="AN91" s="11">
        <f>'OddsRatio_working_3-way'!AB91+'OddsRatio_working_3-way'!AH91</f>
        <v>-0.38437220477901324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1.1044100781908202</v>
      </c>
      <c r="AS91" s="11">
        <f>IF(('OddsRatio_working_3-way'!X91=0),IF(Q91&gt;0,-Q91^(1/3),(-Q91)^(1/3)),'OddsRatio_working_3-way'!AM91-'OddsRatio_working_3-way'!R91/3)</f>
        <v>-0.72003787341180714</v>
      </c>
      <c r="AT91" s="11">
        <f>IF(('OddsRatio_working_3-way'!X91=0),IF(Q91&gt;0,-Q91^(1/3),(-Q91)^(1/3)),'OddsRatio_working_3-way'!AN91-'OddsRatio_working_3-way'!R91/3)</f>
        <v>-0.38437220477901324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1.57</v>
      </c>
      <c r="B92" s="4">
        <f>IF('True_Odds_Calculator_3-way'!B93="","",'True_Odds_Calculator_3-way'!B93)</f>
        <v>4.13</v>
      </c>
      <c r="C92" s="4">
        <f>IF('True_Odds_Calculator_3-way'!C93="","",'True_Odds_Calculator_3-way'!C93)</f>
        <v>5.24</v>
      </c>
      <c r="D92" s="9">
        <f t="shared" si="26"/>
        <v>0.60766374867518624</v>
      </c>
      <c r="E92" s="9">
        <f t="shared" si="27"/>
        <v>0.22000289637596657</v>
      </c>
      <c r="F92" s="9">
        <f t="shared" si="28"/>
        <v>0.17233335494884713</v>
      </c>
      <c r="G92" s="9">
        <f t="shared" si="29"/>
        <v>1.1327139628638128</v>
      </c>
      <c r="H92" s="9">
        <f t="shared" si="30"/>
        <v>1.6456469588323734</v>
      </c>
      <c r="I92" s="9">
        <f t="shared" si="31"/>
        <v>4.5453947037637343</v>
      </c>
      <c r="J92" s="9">
        <f t="shared" si="32"/>
        <v>5.8027072025425674</v>
      </c>
      <c r="K92" s="11">
        <f t="shared" si="33"/>
        <v>0.63694267515923564</v>
      </c>
      <c r="L92" s="11">
        <f t="shared" si="34"/>
        <v>0.24213075060532688</v>
      </c>
      <c r="M92" s="11">
        <f t="shared" si="35"/>
        <v>0.19083969465648853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-0.22264044366424929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0.23368966789107493</v>
      </c>
      <c r="Q92" s="11">
        <f>2*'OddsRatio_working_3-way'!K92*'OddsRatio_working_3-way'!L92*'OddsRatio_working_3-way'!M92</f>
        <v>5.8863896194225419E-2</v>
      </c>
      <c r="R92" s="11">
        <f t="shared" si="36"/>
        <v>0</v>
      </c>
      <c r="S92" s="11">
        <f t="shared" si="37"/>
        <v>-1.0496281090936395</v>
      </c>
      <c r="T92" s="11">
        <f t="shared" si="38"/>
        <v>-0.26438995191275549</v>
      </c>
      <c r="U92" s="11">
        <f>'OddsRatio_working_3-way'!S92-'OddsRatio_working_3-way'!R92^2/3</f>
        <v>-1.0496281090936395</v>
      </c>
      <c r="V92" s="11">
        <f>'OddsRatio_working_3-way'!S92*'OddsRatio_working_3-way'!R92/3-2*'OddsRatio_working_3-way'!R92^3/27-'OddsRatio_working_3-way'!T92</f>
        <v>0.26438995191275549</v>
      </c>
      <c r="W92" s="11">
        <f>'OddsRatio_working_3-way'!V92^2+4*'OddsRatio_working_3-way'!U92^3/27</f>
        <v>-0.10141579131716263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0.20695279533603297</v>
      </c>
      <c r="Y92" s="11">
        <f>IF('OddsRatio_working_3-way'!W92&gt;=0,IF('OddsRatio_working_3-way'!V92+SQRT('OddsRatio_working_3-way'!W92)&gt;0,0,PI()),ACOS('OddsRatio_working_3-way'!V92/(2*'OddsRatio_working_3-way'!X92)))</f>
        <v>0.87789941704615748</v>
      </c>
      <c r="Z92" s="11">
        <f>'OddsRatio_working_3-way'!X92^(1/3)*COS('OddsRatio_working_3-way'!Y92/3)</f>
        <v>0.56635698143190638</v>
      </c>
      <c r="AA92" s="11">
        <f>'OddsRatio_working_3-way'!X92^(1/3)*COS(('OddsRatio_working_3-way'!Y92+2*PI())/3)</f>
        <v>-0.43095147356773938</v>
      </c>
      <c r="AB92" s="11">
        <f>'OddsRatio_working_3-way'!X92^(1/3)*COS(('OddsRatio_working_3-way'!Y92+4*PI())/3)</f>
        <v>-0.13540550786416716</v>
      </c>
      <c r="AC92" s="11">
        <f>'OddsRatio_working_3-way'!X92^(1/3)*SIN('OddsRatio_working_3-way'!Y92/3)</f>
        <v>0.17063354285686533</v>
      </c>
      <c r="AD92" s="11">
        <f>'OddsRatio_working_3-way'!X92^(1/3)*SIN(('OddsRatio_working_3-way'!Y92+2*PI())/3)</f>
        <v>0.40516276210226987</v>
      </c>
      <c r="AE92" s="11">
        <f>'OddsRatio_working_3-way'!X92^(1/3)*SIN(('OddsRatio_working_3-way'!Y92+4*PI())/3)</f>
        <v>-0.57579630495913525</v>
      </c>
      <c r="AF92" s="11">
        <f>-'OddsRatio_working_3-way'!U92/(3*'OddsRatio_working_3-way'!X92^(1/3))*COS(('OddsRatio_working_3-way'!Y92)/3)</f>
        <v>0.56635698143190638</v>
      </c>
      <c r="AG92" s="11">
        <f>-'OddsRatio_working_3-way'!U92/(3*'OddsRatio_working_3-way'!X92^(1/3))*COS(('OddsRatio_working_3-way'!Y92+2*PI())/3)</f>
        <v>-0.43095147356773938</v>
      </c>
      <c r="AH92" s="11">
        <f>-'OddsRatio_working_3-way'!U92/(3*'OddsRatio_working_3-way'!X92^(1/3))*COS(('OddsRatio_working_3-way'!Y92+4*PI())/3)</f>
        <v>-0.13540550786416716</v>
      </c>
      <c r="AI92" s="11">
        <f>'OddsRatio_working_3-way'!U92/(3*'OddsRatio_working_3-way'!X92^(1/3))*SIN(('OddsRatio_working_3-way'!Y92)/3)</f>
        <v>-0.17063354285686533</v>
      </c>
      <c r="AJ92" s="11">
        <f>'OddsRatio_working_3-way'!U92/(3*'OddsRatio_working_3-way'!X92^(1/3))*SIN(('OddsRatio_working_3-way'!Y92+2*PI())/3)</f>
        <v>-0.40516276210226987</v>
      </c>
      <c r="AK92" s="11">
        <f>'OddsRatio_working_3-way'!U92/(3*'OddsRatio_working_3-way'!X92^(1/3))*SIN(('OddsRatio_working_3-way'!Y92+4*PI())/3)</f>
        <v>0.57579630495913525</v>
      </c>
      <c r="AL92" s="11">
        <f>'OddsRatio_working_3-way'!Z92+'OddsRatio_working_3-way'!AF92</f>
        <v>1.1327139628638128</v>
      </c>
      <c r="AM92" s="11">
        <f>'OddsRatio_working_3-way'!AA92+'OddsRatio_working_3-way'!AG92</f>
        <v>-0.86190294713547877</v>
      </c>
      <c r="AN92" s="11">
        <f>'OddsRatio_working_3-way'!AB92+'OddsRatio_working_3-way'!AH92</f>
        <v>-0.27081101572833433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1.1327139628638128</v>
      </c>
      <c r="AS92" s="11">
        <f>IF(('OddsRatio_working_3-way'!X92=0),IF(Q92&gt;0,-Q92^(1/3),(-Q92)^(1/3)),'OddsRatio_working_3-way'!AM92-'OddsRatio_working_3-way'!R92/3)</f>
        <v>-0.86190294713547877</v>
      </c>
      <c r="AT92" s="11">
        <f>IF(('OddsRatio_working_3-way'!X92=0),IF(Q92&gt;0,-Q92^(1/3),(-Q92)^(1/3)),'OddsRatio_working_3-way'!AN92-'OddsRatio_working_3-way'!R92/3)</f>
        <v>-0.27081101572833433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2.0299999999999998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3.66</v>
      </c>
      <c r="D93" s="9">
        <f t="shared" si="26"/>
        <v>0.4685216306434371</v>
      </c>
      <c r="E93" s="9">
        <f t="shared" si="27"/>
        <v>0.27699606150281164</v>
      </c>
      <c r="F93" s="9">
        <f t="shared" si="28"/>
        <v>0.25448230785375109</v>
      </c>
      <c r="G93" s="9">
        <f t="shared" si="29"/>
        <v>1.1013331788809695</v>
      </c>
      <c r="H93" s="9">
        <f t="shared" si="30"/>
        <v>2.1343731742473984</v>
      </c>
      <c r="I93" s="9">
        <f t="shared" si="31"/>
        <v>3.6101596339478985</v>
      </c>
      <c r="J93" s="9">
        <f t="shared" si="32"/>
        <v>3.9295462558233787</v>
      </c>
      <c r="K93" s="11">
        <f t="shared" si="33"/>
        <v>0.49261083743842371</v>
      </c>
      <c r="L93" s="11">
        <f t="shared" si="34"/>
        <v>0.29673590504451036</v>
      </c>
      <c r="M93" s="11">
        <f t="shared" si="35"/>
        <v>0.27322404371584696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-0.25933443260371059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0.24202799329318864</v>
      </c>
      <c r="Q93" s="11">
        <f>2*'OddsRatio_working_3-way'!K93*'OddsRatio_working_3-way'!L93*'OddsRatio_working_3-way'!M93</f>
        <v>7.9877225509303179E-2</v>
      </c>
      <c r="R93" s="11">
        <f t="shared" si="36"/>
        <v>0</v>
      </c>
      <c r="S93" s="11">
        <f t="shared" si="37"/>
        <v>-0.93326594106009841</v>
      </c>
      <c r="T93" s="11">
        <f t="shared" si="38"/>
        <v>-0.3080085614059731</v>
      </c>
      <c r="U93" s="11">
        <f>'OddsRatio_working_3-way'!S93-'OddsRatio_working_3-way'!R93^2/3</f>
        <v>-0.93326594106009841</v>
      </c>
      <c r="V93" s="11">
        <f>'OddsRatio_working_3-way'!S93*'OddsRatio_working_3-way'!R93/3-2*'OddsRatio_working_3-way'!R93^3/27-'OddsRatio_working_3-way'!T93</f>
        <v>0.3080085614059731</v>
      </c>
      <c r="W93" s="11">
        <f>'OddsRatio_working_3-way'!V93^2+4*'OddsRatio_working_3-way'!U93^3/27</f>
        <v>-2.5554567771658279E-2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0.17351069251708623</v>
      </c>
      <c r="Y93" s="11">
        <f>IF('OddsRatio_working_3-way'!W93&gt;=0,IF('OddsRatio_working_3-way'!V93+SQRT('OddsRatio_working_3-way'!W93)&gt;0,0,PI()),ACOS('OddsRatio_working_3-way'!V93/(2*'OddsRatio_working_3-way'!X93)))</f>
        <v>0.47873569844319142</v>
      </c>
      <c r="Z93" s="11">
        <f>'OddsRatio_working_3-way'!X93^(1/3)*COS('OddsRatio_working_3-way'!Y93/3)</f>
        <v>0.55066658944048474</v>
      </c>
      <c r="AA93" s="11">
        <f>'OddsRatio_working_3-way'!X93^(1/3)*COS(('OddsRatio_working_3-way'!Y93+2*PI())/3)</f>
        <v>-0.3520875501105008</v>
      </c>
      <c r="AB93" s="11">
        <f>'OddsRatio_working_3-way'!X93^(1/3)*COS(('OddsRatio_working_3-way'!Y93+4*PI())/3)</f>
        <v>-0.1985790393299838</v>
      </c>
      <c r="AC93" s="11">
        <f>'OddsRatio_working_3-way'!X93^(1/3)*SIN('OddsRatio_working_3-way'!Y93/3)</f>
        <v>8.8628180022030018E-2</v>
      </c>
      <c r="AD93" s="11">
        <f>'OddsRatio_working_3-way'!X93^(1/3)*SIN(('OddsRatio_working_3-way'!Y93+2*PI())/3)</f>
        <v>0.43257716545978053</v>
      </c>
      <c r="AE93" s="11">
        <f>'OddsRatio_working_3-way'!X93^(1/3)*SIN(('OddsRatio_working_3-way'!Y93+4*PI())/3)</f>
        <v>-0.52120534548181052</v>
      </c>
      <c r="AF93" s="11">
        <f>-'OddsRatio_working_3-way'!U93/(3*'OddsRatio_working_3-way'!X93^(1/3))*COS(('OddsRatio_working_3-way'!Y93)/3)</f>
        <v>0.55066658944048485</v>
      </c>
      <c r="AG93" s="11">
        <f>-'OddsRatio_working_3-way'!U93/(3*'OddsRatio_working_3-way'!X93^(1/3))*COS(('OddsRatio_working_3-way'!Y93+2*PI())/3)</f>
        <v>-0.35208755011050086</v>
      </c>
      <c r="AH93" s="11">
        <f>-'OddsRatio_working_3-way'!U93/(3*'OddsRatio_working_3-way'!X93^(1/3))*COS(('OddsRatio_working_3-way'!Y93+4*PI())/3)</f>
        <v>-0.19857903932998386</v>
      </c>
      <c r="AI93" s="11">
        <f>'OddsRatio_working_3-way'!U93/(3*'OddsRatio_working_3-way'!X93^(1/3))*SIN(('OddsRatio_working_3-way'!Y93)/3)</f>
        <v>-8.8628180022030031E-2</v>
      </c>
      <c r="AJ93" s="11">
        <f>'OddsRatio_working_3-way'!U93/(3*'OddsRatio_working_3-way'!X93^(1/3))*SIN(('OddsRatio_working_3-way'!Y93+2*PI())/3)</f>
        <v>-0.43257716545978059</v>
      </c>
      <c r="AK93" s="11">
        <f>'OddsRatio_working_3-way'!U93/(3*'OddsRatio_working_3-way'!X93^(1/3))*SIN(('OddsRatio_working_3-way'!Y93+4*PI())/3)</f>
        <v>0.52120534548181063</v>
      </c>
      <c r="AL93" s="11">
        <f>'OddsRatio_working_3-way'!Z93+'OddsRatio_working_3-way'!AF93</f>
        <v>1.1013331788809695</v>
      </c>
      <c r="AM93" s="11">
        <f>'OddsRatio_working_3-way'!AA93+'OddsRatio_working_3-way'!AG93</f>
        <v>-0.70417510022100172</v>
      </c>
      <c r="AN93" s="11">
        <f>'OddsRatio_working_3-way'!AB93+'OddsRatio_working_3-way'!AH93</f>
        <v>-0.39715807865996766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1.1013331788809695</v>
      </c>
      <c r="AS93" s="11">
        <f>IF(('OddsRatio_working_3-way'!X93=0),IF(Q93&gt;0,-Q93^(1/3),(-Q93)^(1/3)),'OddsRatio_working_3-way'!AM93-'OddsRatio_working_3-way'!R93/3)</f>
        <v>-0.70417510022100172</v>
      </c>
      <c r="AT93" s="11">
        <f>IF(('OddsRatio_working_3-way'!X93=0),IF(Q93&gt;0,-Q93^(1/3),(-Q93)^(1/3)),'OddsRatio_working_3-way'!AN93-'OddsRatio_working_3-way'!R93/3)</f>
        <v>-0.39715807865996766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1.6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7.06</v>
      </c>
      <c r="D94" s="9">
        <f t="shared" si="26"/>
        <v>0.59691654630067714</v>
      </c>
      <c r="E94" s="9">
        <f t="shared" si="27"/>
        <v>0.27521092863347651</v>
      </c>
      <c r="F94" s="9">
        <f t="shared" si="28"/>
        <v>0.1278725250658464</v>
      </c>
      <c r="G94" s="9">
        <f t="shared" si="29"/>
        <v>1.1254601004595672</v>
      </c>
      <c r="H94" s="9">
        <f t="shared" si="30"/>
        <v>1.6752760602757404</v>
      </c>
      <c r="I94" s="9">
        <f t="shared" si="31"/>
        <v>3.6335766350753866</v>
      </c>
      <c r="J94" s="9">
        <f t="shared" si="32"/>
        <v>7.8202882087849765</v>
      </c>
      <c r="K94" s="11">
        <f t="shared" si="33"/>
        <v>0.625</v>
      </c>
      <c r="L94" s="11">
        <f t="shared" si="34"/>
        <v>0.29940119760479045</v>
      </c>
      <c r="M94" s="11">
        <f t="shared" si="35"/>
        <v>0.14164305949008499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-0.22551144170582349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0.23854557174602642</v>
      </c>
      <c r="Q94" s="11">
        <f>2*'OddsRatio_working_3-way'!K94*'OddsRatio_working_3-way'!L94*'OddsRatio_working_3-way'!M94</f>
        <v>5.3010127054672528E-2</v>
      </c>
      <c r="R94" s="11">
        <f t="shared" si="36"/>
        <v>0</v>
      </c>
      <c r="S94" s="11">
        <f t="shared" si="37"/>
        <v>-1.057798087501058</v>
      </c>
      <c r="T94" s="11">
        <f t="shared" si="38"/>
        <v>-0.23506624166690174</v>
      </c>
      <c r="U94" s="11">
        <f>'OddsRatio_working_3-way'!S94-'OddsRatio_working_3-way'!R94^2/3</f>
        <v>-1.057798087501058</v>
      </c>
      <c r="V94" s="11">
        <f>'OddsRatio_working_3-way'!S94*'OddsRatio_working_3-way'!R94/3-2*'OddsRatio_working_3-way'!R94^3/27-'OddsRatio_working_3-way'!T94</f>
        <v>0.23506624166690174</v>
      </c>
      <c r="W94" s="11">
        <f>'OddsRatio_working_3-way'!V94^2+4*'OddsRatio_working_3-way'!U94^3/27</f>
        <v>-0.12009337323512947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0.20937377534360155</v>
      </c>
      <c r="Y94" s="11">
        <f>IF('OddsRatio_working_3-way'!W94&gt;=0,IF('OddsRatio_working_3-way'!V94+SQRT('OddsRatio_working_3-way'!W94)&gt;0,0,PI()),ACOS('OddsRatio_working_3-way'!V94/(2*'OddsRatio_working_3-way'!X94)))</f>
        <v>0.97477351365121634</v>
      </c>
      <c r="Z94" s="11">
        <f>'OddsRatio_working_3-way'!X94^(1/3)*COS('OddsRatio_working_3-way'!Y94/3)</f>
        <v>0.56273005022978373</v>
      </c>
      <c r="AA94" s="11">
        <f>'OddsRatio_working_3-way'!X94^(1/3)*COS(('OddsRatio_working_3-way'!Y94+2*PI())/3)</f>
        <v>-0.44553167764077284</v>
      </c>
      <c r="AB94" s="11">
        <f>'OddsRatio_working_3-way'!X94^(1/3)*COS(('OddsRatio_working_3-way'!Y94+4*PI())/3)</f>
        <v>-0.11719837258901081</v>
      </c>
      <c r="AC94" s="11">
        <f>'OddsRatio_working_3-way'!X94^(1/3)*SIN('OddsRatio_working_3-way'!Y94/3)</f>
        <v>0.18956332205555429</v>
      </c>
      <c r="AD94" s="11">
        <f>'OddsRatio_working_3-way'!X94^(1/3)*SIN(('OddsRatio_working_3-way'!Y94+2*PI())/3)</f>
        <v>0.39255685794410883</v>
      </c>
      <c r="AE94" s="11">
        <f>'OddsRatio_working_3-way'!X94^(1/3)*SIN(('OddsRatio_working_3-way'!Y94+4*PI())/3)</f>
        <v>-0.58212017999966315</v>
      </c>
      <c r="AF94" s="11">
        <f>-'OddsRatio_working_3-way'!U94/(3*'OddsRatio_working_3-way'!X94^(1/3))*COS(('OddsRatio_working_3-way'!Y94)/3)</f>
        <v>0.56273005022978362</v>
      </c>
      <c r="AG94" s="11">
        <f>-'OddsRatio_working_3-way'!U94/(3*'OddsRatio_working_3-way'!X94^(1/3))*COS(('OddsRatio_working_3-way'!Y94+2*PI())/3)</f>
        <v>-0.44553167764077267</v>
      </c>
      <c r="AH94" s="11">
        <f>-'OddsRatio_working_3-way'!U94/(3*'OddsRatio_working_3-way'!X94^(1/3))*COS(('OddsRatio_working_3-way'!Y94+4*PI())/3)</f>
        <v>-0.11719837258901077</v>
      </c>
      <c r="AI94" s="11">
        <f>'OddsRatio_working_3-way'!U94/(3*'OddsRatio_working_3-way'!X94^(1/3))*SIN(('OddsRatio_working_3-way'!Y94)/3)</f>
        <v>-0.18956332205555421</v>
      </c>
      <c r="AJ94" s="11">
        <f>'OddsRatio_working_3-way'!U94/(3*'OddsRatio_working_3-way'!X94^(1/3))*SIN(('OddsRatio_working_3-way'!Y94+2*PI())/3)</f>
        <v>-0.39255685794410866</v>
      </c>
      <c r="AK94" s="11">
        <f>'OddsRatio_working_3-way'!U94/(3*'OddsRatio_working_3-way'!X94^(1/3))*SIN(('OddsRatio_working_3-way'!Y94+4*PI())/3)</f>
        <v>0.58212017999966292</v>
      </c>
      <c r="AL94" s="11">
        <f>'OddsRatio_working_3-way'!Z94+'OddsRatio_working_3-way'!AF94</f>
        <v>1.1254601004595672</v>
      </c>
      <c r="AM94" s="11">
        <f>'OddsRatio_working_3-way'!AA94+'OddsRatio_working_3-way'!AG94</f>
        <v>-0.89106335528154546</v>
      </c>
      <c r="AN94" s="11">
        <f>'OddsRatio_working_3-way'!AB94+'OddsRatio_working_3-way'!AH94</f>
        <v>-0.23439674517802156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1.1254601004595672</v>
      </c>
      <c r="AS94" s="11">
        <f>IF(('OddsRatio_working_3-way'!X94=0),IF(Q94&gt;0,-Q94^(1/3),(-Q94)^(1/3)),'OddsRatio_working_3-way'!AM94-'OddsRatio_working_3-way'!R94/3)</f>
        <v>-0.89106335528154546</v>
      </c>
      <c r="AT94" s="11">
        <f>IF(('OddsRatio_working_3-way'!X94=0),IF(Q94&gt;0,-Q94^(1/3),(-Q94)^(1/3)),'OddsRatio_working_3-way'!AN94-'OddsRatio_working_3-way'!R94/3)</f>
        <v>-0.23439674517802156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3.59</v>
      </c>
      <c r="C95" s="4">
        <f>IF('True_Odds_Calculator_3-way'!C96="","",'True_Odds_Calculator_3-way'!C96)</f>
        <v>2.15</v>
      </c>
      <c r="D95" s="9">
        <f t="shared" si="26"/>
        <v>0.29700815192923347</v>
      </c>
      <c r="E95" s="9">
        <f t="shared" si="27"/>
        <v>0.26054547655430832</v>
      </c>
      <c r="F95" s="9">
        <f t="shared" si="28"/>
        <v>0.44244637151645827</v>
      </c>
      <c r="G95" s="9">
        <f t="shared" si="29"/>
        <v>1.095792108087311</v>
      </c>
      <c r="H95" s="9">
        <f t="shared" si="30"/>
        <v>3.3669109534685924</v>
      </c>
      <c r="I95" s="9">
        <f t="shared" si="31"/>
        <v>3.8381015599461352</v>
      </c>
      <c r="J95" s="9">
        <f t="shared" si="32"/>
        <v>2.2601609243004077</v>
      </c>
      <c r="K95" s="11">
        <f t="shared" si="33"/>
        <v>0.31645569620253161</v>
      </c>
      <c r="L95" s="11">
        <f t="shared" si="34"/>
        <v>0.2785515320334262</v>
      </c>
      <c r="M95" s="11">
        <f t="shared" si="35"/>
        <v>0.46511627906976744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-0.26377362296570062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0.24189785678498887</v>
      </c>
      <c r="Q95" s="11">
        <f>2*'OddsRatio_working_3-way'!K95*'OddsRatio_working_3-way'!L95*'OddsRatio_working_3-way'!M95</f>
        <v>8.1999273486436916E-2</v>
      </c>
      <c r="R95" s="11">
        <f t="shared" si="36"/>
        <v>0</v>
      </c>
      <c r="S95" s="11">
        <f t="shared" si="37"/>
        <v>-0.91706613445743845</v>
      </c>
      <c r="T95" s="11">
        <f t="shared" si="38"/>
        <v>-0.31086987608726729</v>
      </c>
      <c r="U95" s="11">
        <f>'OddsRatio_working_3-way'!S95-'OddsRatio_working_3-way'!R95^2/3</f>
        <v>-0.91706613445743845</v>
      </c>
      <c r="V95" s="11">
        <f>'OddsRatio_working_3-way'!S95*'OddsRatio_working_3-way'!R95/3-2*'OddsRatio_working_3-way'!R95^3/27-'OddsRatio_working_3-way'!T95</f>
        <v>0.31086987608726729</v>
      </c>
      <c r="W95" s="11">
        <f>'OddsRatio_working_3-way'!V95^2+4*'OddsRatio_working_3-way'!U95^3/27</f>
        <v>-1.7620966103837274E-2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0.16901260749005545</v>
      </c>
      <c r="Y95" s="11">
        <f>IF('OddsRatio_working_3-way'!W95&gt;=0,IF('OddsRatio_working_3-way'!V95+SQRT('OddsRatio_working_3-way'!W95)&gt;0,0,PI()),ACOS('OddsRatio_working_3-way'!V95/(2*'OddsRatio_working_3-way'!X95)))</f>
        <v>0.40357038283455937</v>
      </c>
      <c r="Z95" s="11">
        <f>'OddsRatio_working_3-way'!X95^(1/3)*COS('OddsRatio_working_3-way'!Y95/3)</f>
        <v>0.54789605404365549</v>
      </c>
      <c r="AA95" s="11">
        <f>'OddsRatio_working_3-way'!X95^(1/3)*COS(('OddsRatio_working_3-way'!Y95+2*PI())/3)</f>
        <v>-0.33816616376607911</v>
      </c>
      <c r="AB95" s="11">
        <f>'OddsRatio_working_3-way'!X95^(1/3)*COS(('OddsRatio_working_3-way'!Y95+4*PI())/3)</f>
        <v>-0.2097298902775763</v>
      </c>
      <c r="AC95" s="11">
        <f>'OddsRatio_working_3-way'!X95^(1/3)*SIN('OddsRatio_working_3-way'!Y95/3)</f>
        <v>7.4152717072299548E-2</v>
      </c>
      <c r="AD95" s="11">
        <f>'OddsRatio_working_3-way'!X95^(1/3)*SIN(('OddsRatio_working_3-way'!Y95+2*PI())/3)</f>
        <v>0.43741554289890766</v>
      </c>
      <c r="AE95" s="11">
        <f>'OddsRatio_working_3-way'!X95^(1/3)*SIN(('OddsRatio_working_3-way'!Y95+4*PI())/3)</f>
        <v>-0.51156825997120714</v>
      </c>
      <c r="AF95" s="11">
        <f>-'OddsRatio_working_3-way'!U95/(3*'OddsRatio_working_3-way'!X95^(1/3))*COS(('OddsRatio_working_3-way'!Y95)/3)</f>
        <v>0.54789605404365549</v>
      </c>
      <c r="AG95" s="11">
        <f>-'OddsRatio_working_3-way'!U95/(3*'OddsRatio_working_3-way'!X95^(1/3))*COS(('OddsRatio_working_3-way'!Y95+2*PI())/3)</f>
        <v>-0.33816616376607911</v>
      </c>
      <c r="AH95" s="11">
        <f>-'OddsRatio_working_3-way'!U95/(3*'OddsRatio_working_3-way'!X95^(1/3))*COS(('OddsRatio_working_3-way'!Y95+4*PI())/3)</f>
        <v>-0.2097298902775763</v>
      </c>
      <c r="AI95" s="11">
        <f>'OddsRatio_working_3-way'!U95/(3*'OddsRatio_working_3-way'!X95^(1/3))*SIN(('OddsRatio_working_3-way'!Y95)/3)</f>
        <v>-7.4152717072299548E-2</v>
      </c>
      <c r="AJ95" s="11">
        <f>'OddsRatio_working_3-way'!U95/(3*'OddsRatio_working_3-way'!X95^(1/3))*SIN(('OddsRatio_working_3-way'!Y95+2*PI())/3)</f>
        <v>-0.43741554289890766</v>
      </c>
      <c r="AK95" s="11">
        <f>'OddsRatio_working_3-way'!U95/(3*'OddsRatio_working_3-way'!X95^(1/3))*SIN(('OddsRatio_working_3-way'!Y95+4*PI())/3)</f>
        <v>0.51156825997120714</v>
      </c>
      <c r="AL95" s="11">
        <f>'OddsRatio_working_3-way'!Z95+'OddsRatio_working_3-way'!AF95</f>
        <v>1.095792108087311</v>
      </c>
      <c r="AM95" s="11">
        <f>'OddsRatio_working_3-way'!AA95+'OddsRatio_working_3-way'!AG95</f>
        <v>-0.67633232753215822</v>
      </c>
      <c r="AN95" s="11">
        <f>'OddsRatio_working_3-way'!AB95+'OddsRatio_working_3-way'!AH95</f>
        <v>-0.41945978055515259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1.095792108087311</v>
      </c>
      <c r="AS95" s="11">
        <f>IF(('OddsRatio_working_3-way'!X95=0),IF(Q95&gt;0,-Q95^(1/3),(-Q95)^(1/3)),'OddsRatio_working_3-way'!AM95-'OddsRatio_working_3-way'!R95/3)</f>
        <v>-0.67633232753215822</v>
      </c>
      <c r="AT95" s="11">
        <f>IF(('OddsRatio_working_3-way'!X95=0),IF(Q95&gt;0,-Q95^(1/3),(-Q95)^(1/3)),'OddsRatio_working_3-way'!AN95-'OddsRatio_working_3-way'!R95/3)</f>
        <v>-0.41945978055515259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2.74</v>
      </c>
      <c r="B96" s="4">
        <f>IF('True_Odds_Calculator_3-way'!B97="","",'True_Odds_Calculator_3-way'!B97)</f>
        <v>3.29</v>
      </c>
      <c r="C96" s="4">
        <f>IF('True_Odds_Calculator_3-way'!C97="","",'True_Odds_Calculator_3-way'!C97)</f>
        <v>2.5499999999999998</v>
      </c>
      <c r="D96" s="9">
        <f t="shared" si="26"/>
        <v>0.34418293552483226</v>
      </c>
      <c r="E96" s="9">
        <f t="shared" si="27"/>
        <v>0.28508520160379175</v>
      </c>
      <c r="F96" s="9">
        <f t="shared" si="28"/>
        <v>0.37073186287137605</v>
      </c>
      <c r="G96" s="9">
        <f t="shared" si="29"/>
        <v>1.0950756704978519</v>
      </c>
      <c r="H96" s="9">
        <f t="shared" si="30"/>
        <v>2.9054316666662618</v>
      </c>
      <c r="I96" s="9">
        <f t="shared" si="31"/>
        <v>3.5077232854400799</v>
      </c>
      <c r="J96" s="9">
        <f t="shared" si="32"/>
        <v>2.6973672892716696</v>
      </c>
      <c r="K96" s="11">
        <f t="shared" si="33"/>
        <v>0.36496350364963503</v>
      </c>
      <c r="L96" s="11">
        <f t="shared" si="34"/>
        <v>0.303951367781155</v>
      </c>
      <c r="M96" s="11">
        <f t="shared" si="35"/>
        <v>0.39215686274509809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-0.26867656520598593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0.24274347104892594</v>
      </c>
      <c r="Q96" s="11">
        <f>2*'OddsRatio_working_3-way'!K96*'OddsRatio_working_3-way'!L96*'OddsRatio_working_3-way'!M96</f>
        <v>8.7004828332948342E-2</v>
      </c>
      <c r="R96" s="11">
        <f t="shared" si="36"/>
        <v>0</v>
      </c>
      <c r="S96" s="11">
        <f t="shared" si="37"/>
        <v>-0.90347839180846345</v>
      </c>
      <c r="T96" s="11">
        <f t="shared" si="38"/>
        <v>-0.32382738057651012</v>
      </c>
      <c r="U96" s="11">
        <f>'OddsRatio_working_3-way'!S96-'OddsRatio_working_3-way'!R96^2/3</f>
        <v>-0.90347839180846345</v>
      </c>
      <c r="V96" s="11">
        <f>'OddsRatio_working_3-way'!S96*'OddsRatio_working_3-way'!R96/3-2*'OddsRatio_working_3-way'!R96^3/27-'OddsRatio_working_3-way'!T96</f>
        <v>0.32382738057651012</v>
      </c>
      <c r="W96" s="11">
        <f>'OddsRatio_working_3-way'!V96^2+4*'OddsRatio_working_3-way'!U96^3/27</f>
        <v>-4.3928945587642654E-3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0.16527028390624871</v>
      </c>
      <c r="Y96" s="11">
        <f>IF('OddsRatio_working_3-way'!W96&gt;=0,IF('OddsRatio_working_3-way'!V96+SQRT('OddsRatio_working_3-way'!W96)&gt;0,0,PI()),ACOS('OddsRatio_working_3-way'!V96/(2*'OddsRatio_working_3-way'!X96)))</f>
        <v>0.20188533794388586</v>
      </c>
      <c r="Z96" s="11">
        <f>'OddsRatio_working_3-way'!X96^(1/3)*COS('OddsRatio_working_3-way'!Y96/3)</f>
        <v>0.54753783524892607</v>
      </c>
      <c r="AA96" s="11">
        <f>'OddsRatio_working_3-way'!X96^(1/3)*COS(('OddsRatio_working_3-way'!Y96+2*PI())/3)</f>
        <v>-0.30572728398298932</v>
      </c>
      <c r="AB96" s="11">
        <f>'OddsRatio_working_3-way'!X96^(1/3)*COS(('OddsRatio_working_3-way'!Y96+4*PI())/3)</f>
        <v>-0.24181055126593709</v>
      </c>
      <c r="AC96" s="11">
        <f>'OddsRatio_working_3-way'!X96^(1/3)*SIN('OddsRatio_working_3-way'!Y96/3)</f>
        <v>3.6902342839911693E-2</v>
      </c>
      <c r="AD96" s="11">
        <f>'OddsRatio_working_3-way'!X96^(1/3)*SIN(('OddsRatio_working_3-way'!Y96+2*PI())/3)</f>
        <v>0.45573050343875282</v>
      </c>
      <c r="AE96" s="11">
        <f>'OddsRatio_working_3-way'!X96^(1/3)*SIN(('OddsRatio_working_3-way'!Y96+4*PI())/3)</f>
        <v>-0.49263284627866438</v>
      </c>
      <c r="AF96" s="11">
        <f>-'OddsRatio_working_3-way'!U96/(3*'OddsRatio_working_3-way'!X96^(1/3))*COS(('OddsRatio_working_3-way'!Y96)/3)</f>
        <v>0.54753783524892596</v>
      </c>
      <c r="AG96" s="11">
        <f>-'OddsRatio_working_3-way'!U96/(3*'OddsRatio_working_3-way'!X96^(1/3))*COS(('OddsRatio_working_3-way'!Y96+2*PI())/3)</f>
        <v>-0.30572728398298926</v>
      </c>
      <c r="AH96" s="11">
        <f>-'OddsRatio_working_3-way'!U96/(3*'OddsRatio_working_3-way'!X96^(1/3))*COS(('OddsRatio_working_3-way'!Y96+4*PI())/3)</f>
        <v>-0.24181055126593703</v>
      </c>
      <c r="AI96" s="11">
        <f>'OddsRatio_working_3-way'!U96/(3*'OddsRatio_working_3-way'!X96^(1/3))*SIN(('OddsRatio_working_3-way'!Y96)/3)</f>
        <v>-3.6902342839911687E-2</v>
      </c>
      <c r="AJ96" s="11">
        <f>'OddsRatio_working_3-way'!U96/(3*'OddsRatio_working_3-way'!X96^(1/3))*SIN(('OddsRatio_working_3-way'!Y96+2*PI())/3)</f>
        <v>-0.45573050343875271</v>
      </c>
      <c r="AK96" s="11">
        <f>'OddsRatio_working_3-way'!U96/(3*'OddsRatio_working_3-way'!X96^(1/3))*SIN(('OddsRatio_working_3-way'!Y96+4*PI())/3)</f>
        <v>0.49263284627866427</v>
      </c>
      <c r="AL96" s="11">
        <f>'OddsRatio_working_3-way'!Z96+'OddsRatio_working_3-way'!AF96</f>
        <v>1.0950756704978519</v>
      </c>
      <c r="AM96" s="11">
        <f>'OddsRatio_working_3-way'!AA96+'OddsRatio_working_3-way'!AG96</f>
        <v>-0.61145456796597863</v>
      </c>
      <c r="AN96" s="11">
        <f>'OddsRatio_working_3-way'!AB96+'OddsRatio_working_3-way'!AH96</f>
        <v>-0.48362110253187413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1.0950756704978519</v>
      </c>
      <c r="AS96" s="11">
        <f>IF(('OddsRatio_working_3-way'!X96=0),IF(Q96&gt;0,-Q96^(1/3),(-Q96)^(1/3)),'OddsRatio_working_3-way'!AM96-'OddsRatio_working_3-way'!R96/3)</f>
        <v>-0.61145456796597863</v>
      </c>
      <c r="AT96" s="11">
        <f>IF(('OddsRatio_working_3-way'!X96=0),IF(Q96&gt;0,-Q96^(1/3),(-Q96)^(1/3)),'OddsRatio_working_3-way'!AN96-'OddsRatio_working_3-way'!R96/3)</f>
        <v>-0.48362110253187413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1.99</v>
      </c>
      <c r="B97" s="4">
        <f>IF('True_Odds_Calculator_3-way'!B98="","",'True_Odds_Calculator_3-way'!B98)</f>
        <v>3.7</v>
      </c>
      <c r="C97" s="4">
        <f>IF('True_Odds_Calculator_3-way'!C98="","",'True_Odds_Calculator_3-way'!C98)</f>
        <v>3.45</v>
      </c>
      <c r="D97" s="9">
        <f t="shared" si="26"/>
        <v>0.47821744328151555</v>
      </c>
      <c r="E97" s="9">
        <f t="shared" si="27"/>
        <v>0.25152648619576706</v>
      </c>
      <c r="F97" s="9">
        <f t="shared" si="28"/>
        <v>0.27025607052271738</v>
      </c>
      <c r="G97" s="9">
        <f t="shared" si="29"/>
        <v>1.1021201652072832</v>
      </c>
      <c r="H97" s="9">
        <f t="shared" si="30"/>
        <v>2.0910989635552109</v>
      </c>
      <c r="I97" s="9">
        <f t="shared" si="31"/>
        <v>3.9757244460596652</v>
      </c>
      <c r="J97" s="9">
        <f t="shared" si="32"/>
        <v>3.7001944047578434</v>
      </c>
      <c r="K97" s="11">
        <f t="shared" si="33"/>
        <v>0.50251256281407031</v>
      </c>
      <c r="L97" s="11">
        <f t="shared" si="34"/>
        <v>0.27027027027027023</v>
      </c>
      <c r="M97" s="11">
        <f t="shared" si="35"/>
        <v>0.28985507246376813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-0.25780488813042901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0.24170992053884774</v>
      </c>
      <c r="Q97" s="11">
        <f>2*'OddsRatio_working_3-way'!K97*'OddsRatio_working_3-way'!L97*'OddsRatio_working_3-way'!M97</f>
        <v>7.873287313968981E-2</v>
      </c>
      <c r="R97" s="11">
        <f t="shared" si="36"/>
        <v>0</v>
      </c>
      <c r="S97" s="11">
        <f t="shared" si="37"/>
        <v>-0.93756919153744489</v>
      </c>
      <c r="T97" s="11">
        <f t="shared" si="38"/>
        <v>-0.30539713079395597</v>
      </c>
      <c r="U97" s="11">
        <f>'OddsRatio_working_3-way'!S97-'OddsRatio_working_3-way'!R97^2/3</f>
        <v>-0.93756919153744489</v>
      </c>
      <c r="V97" s="11">
        <f>'OddsRatio_working_3-way'!S97*'OddsRatio_working_3-way'!R97/3-2*'OddsRatio_working_3-way'!R97^3/27-'OddsRatio_working_3-way'!T97</f>
        <v>0.30539713079395597</v>
      </c>
      <c r="W97" s="11">
        <f>'OddsRatio_working_3-way'!V97^2+4*'OddsRatio_working_3-way'!U97^3/27</f>
        <v>-2.882993494196151E-2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0.17471215072165286</v>
      </c>
      <c r="Y97" s="11">
        <f>IF('OddsRatio_working_3-way'!W97&gt;=0,IF('OddsRatio_working_3-way'!V97+SQRT('OddsRatio_working_3-way'!W97)&gt;0,0,PI()),ACOS('OddsRatio_working_3-way'!V97/(2*'OddsRatio_working_3-way'!X97)))</f>
        <v>0.50742054561758176</v>
      </c>
      <c r="Z97" s="11">
        <f>'OddsRatio_working_3-way'!X97^(1/3)*COS('OddsRatio_working_3-way'!Y97/3)</f>
        <v>0.55106008260364159</v>
      </c>
      <c r="AA97" s="11">
        <f>'OddsRatio_working_3-way'!X97^(1/3)*COS(('OddsRatio_working_3-way'!Y97+2*PI())/3)</f>
        <v>-0.35702781369476438</v>
      </c>
      <c r="AB97" s="11">
        <f>'OddsRatio_working_3-way'!X97^(1/3)*COS(('OddsRatio_working_3-way'!Y97+4*PI())/3)</f>
        <v>-0.19403226890887726</v>
      </c>
      <c r="AC97" s="11">
        <f>'OddsRatio_working_3-way'!X97^(1/3)*SIN('OddsRatio_working_3-way'!Y97/3)</f>
        <v>9.4105521658841812E-2</v>
      </c>
      <c r="AD97" s="11">
        <f>'OddsRatio_working_3-way'!X97^(1/3)*SIN(('OddsRatio_working_3-way'!Y97+2*PI())/3)</f>
        <v>0.43017926971688392</v>
      </c>
      <c r="AE97" s="11">
        <f>'OddsRatio_working_3-way'!X97^(1/3)*SIN(('OddsRatio_working_3-way'!Y97+4*PI())/3)</f>
        <v>-0.5242847913757257</v>
      </c>
      <c r="AF97" s="11">
        <f>-'OddsRatio_working_3-way'!U97/(3*'OddsRatio_working_3-way'!X97^(1/3))*COS(('OddsRatio_working_3-way'!Y97)/3)</f>
        <v>0.55106008260364148</v>
      </c>
      <c r="AG97" s="11">
        <f>-'OddsRatio_working_3-way'!U97/(3*'OddsRatio_working_3-way'!X97^(1/3))*COS(('OddsRatio_working_3-way'!Y97+2*PI())/3)</f>
        <v>-0.35702781369476433</v>
      </c>
      <c r="AH97" s="11">
        <f>-'OddsRatio_working_3-way'!U97/(3*'OddsRatio_working_3-way'!X97^(1/3))*COS(('OddsRatio_working_3-way'!Y97+4*PI())/3)</f>
        <v>-0.19403226890887723</v>
      </c>
      <c r="AI97" s="11">
        <f>'OddsRatio_working_3-way'!U97/(3*'OddsRatio_working_3-way'!X97^(1/3))*SIN(('OddsRatio_working_3-way'!Y97)/3)</f>
        <v>-9.4105521658841784E-2</v>
      </c>
      <c r="AJ97" s="11">
        <f>'OddsRatio_working_3-way'!U97/(3*'OddsRatio_working_3-way'!X97^(1/3))*SIN(('OddsRatio_working_3-way'!Y97+2*PI())/3)</f>
        <v>-0.43017926971688386</v>
      </c>
      <c r="AK97" s="11">
        <f>'OddsRatio_working_3-way'!U97/(3*'OddsRatio_working_3-way'!X97^(1/3))*SIN(('OddsRatio_working_3-way'!Y97+4*PI())/3)</f>
        <v>0.52428479137572559</v>
      </c>
      <c r="AL97" s="11">
        <f>'OddsRatio_working_3-way'!Z97+'OddsRatio_working_3-way'!AF97</f>
        <v>1.1021201652072832</v>
      </c>
      <c r="AM97" s="11">
        <f>'OddsRatio_working_3-way'!AA97+'OddsRatio_working_3-way'!AG97</f>
        <v>-0.71405562738952866</v>
      </c>
      <c r="AN97" s="11">
        <f>'OddsRatio_working_3-way'!AB97+'OddsRatio_working_3-way'!AH97</f>
        <v>-0.38806453781775452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1.1021201652072832</v>
      </c>
      <c r="AS97" s="11">
        <f>IF(('OddsRatio_working_3-way'!X97=0),IF(Q97&gt;0,-Q97^(1/3),(-Q97)^(1/3)),'OddsRatio_working_3-way'!AM97-'OddsRatio_working_3-way'!R97/3)</f>
        <v>-0.71405562738952866</v>
      </c>
      <c r="AT97" s="11">
        <f>IF(('OddsRatio_working_3-way'!X97=0),IF(Q97&gt;0,-Q97^(1/3),(-Q97)^(1/3)),'OddsRatio_working_3-way'!AN97-'OddsRatio_working_3-way'!R97/3)</f>
        <v>-0.38806453781775452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3.73</v>
      </c>
      <c r="B98" s="4">
        <f>IF('True_Odds_Calculator_3-way'!B99="","",'True_Odds_Calculator_3-way'!B99)</f>
        <v>4.33</v>
      </c>
      <c r="C98" s="4">
        <f>IF('True_Odds_Calculator_3-way'!C99="","",'True_Odds_Calculator_3-way'!C99)</f>
        <v>1.77</v>
      </c>
      <c r="D98" s="9">
        <f t="shared" si="26"/>
        <v>0.24805088804246836</v>
      </c>
      <c r="E98" s="9">
        <f t="shared" si="27"/>
        <v>0.21287106246414519</v>
      </c>
      <c r="F98" s="9">
        <f t="shared" si="28"/>
        <v>0.53907804949338656</v>
      </c>
      <c r="G98" s="9">
        <f t="shared" si="29"/>
        <v>1.110414227189227</v>
      </c>
      <c r="H98" s="9">
        <f t="shared" si="30"/>
        <v>4.0314308402265899</v>
      </c>
      <c r="I98" s="9">
        <f t="shared" si="31"/>
        <v>4.697679376540127</v>
      </c>
      <c r="J98" s="9">
        <f t="shared" si="32"/>
        <v>1.8550189549357046</v>
      </c>
      <c r="K98" s="11">
        <f t="shared" si="33"/>
        <v>0.26809651474530832</v>
      </c>
      <c r="L98" s="11">
        <f t="shared" si="34"/>
        <v>0.23094688221709006</v>
      </c>
      <c r="M98" s="11">
        <f t="shared" si="35"/>
        <v>0.56497175141242939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-0.24486550626186443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0.23891901145737343</v>
      </c>
      <c r="Q98" s="11">
        <f>2*'OddsRatio_working_3-way'!K98*'OddsRatio_working_3-way'!L98*'OddsRatio_working_3-way'!M98</f>
        <v>6.996164317931873E-2</v>
      </c>
      <c r="R98" s="11">
        <f t="shared" si="36"/>
        <v>0</v>
      </c>
      <c r="S98" s="11">
        <f t="shared" si="37"/>
        <v>-0.97571526142954701</v>
      </c>
      <c r="T98" s="11">
        <f t="shared" si="38"/>
        <v>-0.28571457142885714</v>
      </c>
      <c r="U98" s="11">
        <f>'OddsRatio_working_3-way'!S98-'OddsRatio_working_3-way'!R98^2/3</f>
        <v>-0.97571526142954701</v>
      </c>
      <c r="V98" s="11">
        <f>'OddsRatio_working_3-way'!S98*'OddsRatio_working_3-way'!R98/3-2*'OddsRatio_working_3-way'!R98^3/27-'OddsRatio_working_3-way'!T98</f>
        <v>0.28571457142885714</v>
      </c>
      <c r="W98" s="11">
        <f>'OddsRatio_working_3-way'!V98^2+4*'OddsRatio_working_3-way'!U98^3/27</f>
        <v>-5.5982103374281625E-2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0.18548242484198948</v>
      </c>
      <c r="Y98" s="11">
        <f>IF('OddsRatio_working_3-way'!W98&gt;=0,IF('OddsRatio_working_3-way'!V98+SQRT('OddsRatio_working_3-way'!W98)&gt;0,0,PI()),ACOS('OddsRatio_working_3-way'!V98/(2*'OddsRatio_working_3-way'!X98)))</f>
        <v>0.69165245976154788</v>
      </c>
      <c r="Z98" s="11">
        <f>'OddsRatio_working_3-way'!X98^(1/3)*COS('OddsRatio_working_3-way'!Y98/3)</f>
        <v>0.5552071135946135</v>
      </c>
      <c r="AA98" s="11">
        <f>'OddsRatio_working_3-way'!X98^(1/3)*COS(('OddsRatio_working_3-way'!Y98+2*PI())/3)</f>
        <v>-0.39046458247862914</v>
      </c>
      <c r="AB98" s="11">
        <f>'OddsRatio_working_3-way'!X98^(1/3)*COS(('OddsRatio_working_3-way'!Y98+4*PI())/3)</f>
        <v>-0.16474253111598433</v>
      </c>
      <c r="AC98" s="11">
        <f>'OddsRatio_working_3-way'!X98^(1/3)*SIN('OddsRatio_working_3-way'!Y98/3)</f>
        <v>0.13032068711625758</v>
      </c>
      <c r="AD98" s="11">
        <f>'OddsRatio_working_3-way'!X98^(1/3)*SIN(('OddsRatio_working_3-way'!Y98+2*PI())/3)</f>
        <v>0.41566312117663917</v>
      </c>
      <c r="AE98" s="11">
        <f>'OddsRatio_working_3-way'!X98^(1/3)*SIN(('OddsRatio_working_3-way'!Y98+4*PI())/3)</f>
        <v>-0.54598380829289661</v>
      </c>
      <c r="AF98" s="11">
        <f>-'OddsRatio_working_3-way'!U98/(3*'OddsRatio_working_3-way'!X98^(1/3))*COS(('OddsRatio_working_3-way'!Y98)/3)</f>
        <v>0.55520711359461361</v>
      </c>
      <c r="AG98" s="11">
        <f>-'OddsRatio_working_3-way'!U98/(3*'OddsRatio_working_3-way'!X98^(1/3))*COS(('OddsRatio_working_3-way'!Y98+2*PI())/3)</f>
        <v>-0.3904645824786292</v>
      </c>
      <c r="AH98" s="11">
        <f>-'OddsRatio_working_3-way'!U98/(3*'OddsRatio_working_3-way'!X98^(1/3))*COS(('OddsRatio_working_3-way'!Y98+4*PI())/3)</f>
        <v>-0.16474253111598436</v>
      </c>
      <c r="AI98" s="11">
        <f>'OddsRatio_working_3-way'!U98/(3*'OddsRatio_working_3-way'!X98^(1/3))*SIN(('OddsRatio_working_3-way'!Y98)/3)</f>
        <v>-0.13032068711625761</v>
      </c>
      <c r="AJ98" s="11">
        <f>'OddsRatio_working_3-way'!U98/(3*'OddsRatio_working_3-way'!X98^(1/3))*SIN(('OddsRatio_working_3-way'!Y98+2*PI())/3)</f>
        <v>-0.41566312117663928</v>
      </c>
      <c r="AK98" s="11">
        <f>'OddsRatio_working_3-way'!U98/(3*'OddsRatio_working_3-way'!X98^(1/3))*SIN(('OddsRatio_working_3-way'!Y98+4*PI())/3)</f>
        <v>0.54598380829289672</v>
      </c>
      <c r="AL98" s="11">
        <f>'OddsRatio_working_3-way'!Z98+'OddsRatio_working_3-way'!AF98</f>
        <v>1.110414227189227</v>
      </c>
      <c r="AM98" s="11">
        <f>'OddsRatio_working_3-way'!AA98+'OddsRatio_working_3-way'!AG98</f>
        <v>-0.78092916495725828</v>
      </c>
      <c r="AN98" s="11">
        <f>'OddsRatio_working_3-way'!AB98+'OddsRatio_working_3-way'!AH98</f>
        <v>-0.32948506223196872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1.110414227189227</v>
      </c>
      <c r="AS98" s="11">
        <f>IF(('OddsRatio_working_3-way'!X98=0),IF(Q98&gt;0,-Q98^(1/3),(-Q98)^(1/3)),'OddsRatio_working_3-way'!AM98-'OddsRatio_working_3-way'!R98/3)</f>
        <v>-0.78092916495725828</v>
      </c>
      <c r="AT98" s="11">
        <f>IF(('OddsRatio_working_3-way'!X98=0),IF(Q98&gt;0,-Q98^(1/3),(-Q98)^(1/3)),'OddsRatio_working_3-way'!AN98-'OddsRatio_working_3-way'!R98/3)</f>
        <v>-0.32948506223196872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2.86</v>
      </c>
      <c r="B99" s="4">
        <f>IF('True_Odds_Calculator_3-way'!B100="","",'True_Odds_Calculator_3-way'!B100)</f>
        <v>3.28</v>
      </c>
      <c r="C99" s="4">
        <f>IF('True_Odds_Calculator_3-way'!C100="","",'True_Odds_Calculator_3-way'!C100)</f>
        <v>2.73</v>
      </c>
      <c r="D99" s="9">
        <f t="shared" si="26"/>
        <v>0.34259456450177056</v>
      </c>
      <c r="E99" s="9">
        <f t="shared" si="27"/>
        <v>0.29831132553017298</v>
      </c>
      <c r="F99" s="9">
        <f t="shared" si="28"/>
        <v>0.35909410996805646</v>
      </c>
      <c r="G99" s="9">
        <f t="shared" si="29"/>
        <v>1.0316678054712782</v>
      </c>
      <c r="H99" s="9">
        <f t="shared" si="30"/>
        <v>2.9189021181765771</v>
      </c>
      <c r="I99" s="9">
        <f t="shared" si="31"/>
        <v>3.3522025964745144</v>
      </c>
      <c r="J99" s="9">
        <f t="shared" si="32"/>
        <v>2.7847853034653114</v>
      </c>
      <c r="K99" s="11">
        <f t="shared" si="33"/>
        <v>0.34965034965034969</v>
      </c>
      <c r="L99" s="11">
        <f t="shared" si="34"/>
        <v>0.3048780487804878</v>
      </c>
      <c r="M99" s="11">
        <f t="shared" si="35"/>
        <v>0.36630036630036628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-0.2864780622754356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0.22921106410787462</v>
      </c>
      <c r="Q99" s="11">
        <f>2*'OddsRatio_working_3-way'!K99*'OddsRatio_working_3-way'!L99*'OddsRatio_working_3-way'!M99</f>
        <v>7.809576289876477E-2</v>
      </c>
      <c r="R99" s="11">
        <f t="shared" si="36"/>
        <v>0</v>
      </c>
      <c r="S99" s="11">
        <f t="shared" si="37"/>
        <v>-0.80009988299731871</v>
      </c>
      <c r="T99" s="11">
        <f t="shared" si="38"/>
        <v>-0.27260643372992122</v>
      </c>
      <c r="U99" s="11">
        <f>'OddsRatio_working_3-way'!S99-'OddsRatio_working_3-way'!R99^2/3</f>
        <v>-0.80009988299731871</v>
      </c>
      <c r="V99" s="11">
        <f>'OddsRatio_working_3-way'!S99*'OddsRatio_working_3-way'!R99/3-2*'OddsRatio_working_3-way'!R99^3/27-'OddsRatio_working_3-way'!T99</f>
        <v>0.27260643372992122</v>
      </c>
      <c r="W99" s="11">
        <f>'OddsRatio_working_3-way'!V99^2+4*'OddsRatio_working_3-way'!U99^3/27</f>
        <v>-1.5659988519755585E-3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0.13773186501579934</v>
      </c>
      <c r="Y99" s="11">
        <f>IF('OddsRatio_working_3-way'!W99&gt;=0,IF('OddsRatio_working_3-way'!V99+SQRT('OddsRatio_working_3-way'!W99)&gt;0,0,PI()),ACOS('OddsRatio_working_3-way'!V99/(2*'OddsRatio_working_3-way'!X99)))</f>
        <v>0.14415726728782596</v>
      </c>
      <c r="Z99" s="11">
        <f>'OddsRatio_working_3-way'!X99^(1/3)*COS('OddsRatio_working_3-way'!Y99/3)</f>
        <v>0.51583390273563912</v>
      </c>
      <c r="AA99" s="11">
        <f>'OddsRatio_working_3-way'!X99^(1/3)*COS(('OddsRatio_working_3-way'!Y99+2*PI())/3)</f>
        <v>-0.27939971982812484</v>
      </c>
      <c r="AB99" s="11">
        <f>'OddsRatio_working_3-way'!X99^(1/3)*COS(('OddsRatio_working_3-way'!Y99+4*PI())/3)</f>
        <v>-0.23643418290751414</v>
      </c>
      <c r="AC99" s="11">
        <f>'OddsRatio_working_3-way'!X99^(1/3)*SIN('OddsRatio_working_3-way'!Y99/3)</f>
        <v>2.4806164306991476E-2</v>
      </c>
      <c r="AD99" s="11">
        <f>'OddsRatio_working_3-way'!X99^(1/3)*SIN(('OddsRatio_working_3-way'!Y99+2*PI())/3)</f>
        <v>0.43432218174883902</v>
      </c>
      <c r="AE99" s="11">
        <f>'OddsRatio_working_3-way'!X99^(1/3)*SIN(('OddsRatio_working_3-way'!Y99+4*PI())/3)</f>
        <v>-0.45912834605583042</v>
      </c>
      <c r="AF99" s="11">
        <f>-'OddsRatio_working_3-way'!U99/(3*'OddsRatio_working_3-way'!X99^(1/3))*COS(('OddsRatio_working_3-way'!Y99)/3)</f>
        <v>0.51583390273563912</v>
      </c>
      <c r="AG99" s="11">
        <f>-'OddsRatio_working_3-way'!U99/(3*'OddsRatio_working_3-way'!X99^(1/3))*COS(('OddsRatio_working_3-way'!Y99+2*PI())/3)</f>
        <v>-0.27939971982812484</v>
      </c>
      <c r="AH99" s="11">
        <f>-'OddsRatio_working_3-way'!U99/(3*'OddsRatio_working_3-way'!X99^(1/3))*COS(('OddsRatio_working_3-way'!Y99+4*PI())/3)</f>
        <v>-0.23643418290751414</v>
      </c>
      <c r="AI99" s="11">
        <f>'OddsRatio_working_3-way'!U99/(3*'OddsRatio_working_3-way'!X99^(1/3))*SIN(('OddsRatio_working_3-way'!Y99)/3)</f>
        <v>-2.4806164306991476E-2</v>
      </c>
      <c r="AJ99" s="11">
        <f>'OddsRatio_working_3-way'!U99/(3*'OddsRatio_working_3-way'!X99^(1/3))*SIN(('OddsRatio_working_3-way'!Y99+2*PI())/3)</f>
        <v>-0.43432218174883902</v>
      </c>
      <c r="AK99" s="11">
        <f>'OddsRatio_working_3-way'!U99/(3*'OddsRatio_working_3-way'!X99^(1/3))*SIN(('OddsRatio_working_3-way'!Y99+4*PI())/3)</f>
        <v>0.45912834605583042</v>
      </c>
      <c r="AL99" s="11">
        <f>'OddsRatio_working_3-way'!Z99+'OddsRatio_working_3-way'!AF99</f>
        <v>1.0316678054712782</v>
      </c>
      <c r="AM99" s="11">
        <f>'OddsRatio_working_3-way'!AA99+'OddsRatio_working_3-way'!AG99</f>
        <v>-0.55879943965624967</v>
      </c>
      <c r="AN99" s="11">
        <f>'OddsRatio_working_3-way'!AB99+'OddsRatio_working_3-way'!AH99</f>
        <v>-0.47286836581502828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1.0316678054712782</v>
      </c>
      <c r="AS99" s="11">
        <f>IF(('OddsRatio_working_3-way'!X99=0),IF(Q99&gt;0,-Q99^(1/3),(-Q99)^(1/3)),'OddsRatio_working_3-way'!AM99-'OddsRatio_working_3-way'!R99/3)</f>
        <v>-0.55879943965624967</v>
      </c>
      <c r="AT99" s="11">
        <f>IF(('OddsRatio_working_3-way'!X99=0),IF(Q99&gt;0,-Q99^(1/3),(-Q99)^(1/3)),'OddsRatio_working_3-way'!AN99-'OddsRatio_working_3-way'!R99/3)</f>
        <v>-0.47286836581502828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3.51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2.2799999999999998</v>
      </c>
      <c r="D100" s="9">
        <f t="shared" si="26"/>
        <v>0.27811535140109955</v>
      </c>
      <c r="E100" s="9">
        <f t="shared" si="27"/>
        <v>0.29153058345150412</v>
      </c>
      <c r="F100" s="9">
        <f t="shared" si="28"/>
        <v>0.43035406514739644</v>
      </c>
      <c r="G100" s="9">
        <f t="shared" si="29"/>
        <v>1.034115679727974</v>
      </c>
      <c r="H100" s="9">
        <f t="shared" si="30"/>
        <v>3.5956303561172152</v>
      </c>
      <c r="I100" s="9">
        <f t="shared" si="31"/>
        <v>3.430171847360739</v>
      </c>
      <c r="J100" s="9">
        <f t="shared" si="32"/>
        <v>2.3236680700518062</v>
      </c>
      <c r="K100" s="11">
        <f t="shared" si="33"/>
        <v>0.28490028490028491</v>
      </c>
      <c r="L100" s="11">
        <f t="shared" si="34"/>
        <v>0.29850746268656714</v>
      </c>
      <c r="M100" s="11">
        <f t="shared" si="35"/>
        <v>0.43859649122807021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-0.28162083569258234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0.22902431910025522</v>
      </c>
      <c r="Q100" s="11">
        <f>2*'OddsRatio_working_3-way'!K100*'OddsRatio_working_3-way'!L100*'OddsRatio_working_3-way'!M100</f>
        <v>7.4600755407249253E-2</v>
      </c>
      <c r="R100" s="11">
        <f t="shared" si="36"/>
        <v>0</v>
      </c>
      <c r="S100" s="11">
        <f t="shared" si="37"/>
        <v>-0.81323641603797547</v>
      </c>
      <c r="T100" s="11">
        <f t="shared" si="38"/>
        <v>-0.2648978553869627</v>
      </c>
      <c r="U100" s="11">
        <f>'OddsRatio_working_3-way'!S100-'OddsRatio_working_3-way'!R100^2/3</f>
        <v>-0.81323641603797547</v>
      </c>
      <c r="V100" s="11">
        <f>'OddsRatio_working_3-way'!S100*'OddsRatio_working_3-way'!R100/3-2*'OddsRatio_working_3-way'!R100^3/27-'OddsRatio_working_3-way'!T100</f>
        <v>0.2648978553869627</v>
      </c>
      <c r="W100" s="11">
        <f>'OddsRatio_working_3-way'!V100^2+4*'OddsRatio_working_3-way'!U100^3/27</f>
        <v>-9.5086409301641112E-3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0.14113780032186302</v>
      </c>
      <c r="Y100" s="11">
        <f>IF('OddsRatio_working_3-way'!W100&gt;=0,IF('OddsRatio_working_3-way'!V100+SQRT('OddsRatio_working_3-way'!W100)&gt;0,0,PI()),ACOS('OddsRatio_working_3-way'!V100/(2*'OddsRatio_working_3-way'!X100)))</f>
        <v>0.35271884544276055</v>
      </c>
      <c r="Z100" s="11">
        <f>'OddsRatio_working_3-way'!X100^(1/3)*COS('OddsRatio_working_3-way'!Y100/3)</f>
        <v>0.51705783986398701</v>
      </c>
      <c r="AA100" s="11">
        <f>'OddsRatio_working_3-way'!X100^(1/3)*COS(('OddsRatio_working_3-way'!Y100+2*PI())/3)</f>
        <v>-0.31142028676897898</v>
      </c>
      <c r="AB100" s="11">
        <f>'OddsRatio_working_3-way'!X100^(1/3)*COS(('OddsRatio_working_3-way'!Y100+4*PI())/3)</f>
        <v>-0.20563755309500811</v>
      </c>
      <c r="AC100" s="11">
        <f>'OddsRatio_working_3-way'!X100^(1/3)*SIN('OddsRatio_working_3-way'!Y100/3)</f>
        <v>6.1073689762281599E-2</v>
      </c>
      <c r="AD100" s="11">
        <f>'OddsRatio_working_3-way'!X100^(1/3)*SIN(('OddsRatio_working_3-way'!Y100+2*PI())/3)</f>
        <v>0.41724837966697809</v>
      </c>
      <c r="AE100" s="11">
        <f>'OddsRatio_working_3-way'!X100^(1/3)*SIN(('OddsRatio_working_3-way'!Y100+4*PI())/3)</f>
        <v>-0.4783220694292597</v>
      </c>
      <c r="AF100" s="11">
        <f>-'OddsRatio_working_3-way'!U100/(3*'OddsRatio_working_3-way'!X100^(1/3))*COS(('OddsRatio_working_3-way'!Y100)/3)</f>
        <v>0.51705783986398701</v>
      </c>
      <c r="AG100" s="11">
        <f>-'OddsRatio_working_3-way'!U100/(3*'OddsRatio_working_3-way'!X100^(1/3))*COS(('OddsRatio_working_3-way'!Y100+2*PI())/3)</f>
        <v>-0.31142028676897898</v>
      </c>
      <c r="AH100" s="11">
        <f>-'OddsRatio_working_3-way'!U100/(3*'OddsRatio_working_3-way'!X100^(1/3))*COS(('OddsRatio_working_3-way'!Y100+4*PI())/3)</f>
        <v>-0.20563755309500811</v>
      </c>
      <c r="AI100" s="11">
        <f>'OddsRatio_working_3-way'!U100/(3*'OddsRatio_working_3-way'!X100^(1/3))*SIN(('OddsRatio_working_3-way'!Y100)/3)</f>
        <v>-6.1073689762281599E-2</v>
      </c>
      <c r="AJ100" s="11">
        <f>'OddsRatio_working_3-way'!U100/(3*'OddsRatio_working_3-way'!X100^(1/3))*SIN(('OddsRatio_working_3-way'!Y100+2*PI())/3)</f>
        <v>-0.41724837966697809</v>
      </c>
      <c r="AK100" s="11">
        <f>'OddsRatio_working_3-way'!U100/(3*'OddsRatio_working_3-way'!X100^(1/3))*SIN(('OddsRatio_working_3-way'!Y100+4*PI())/3)</f>
        <v>0.4783220694292597</v>
      </c>
      <c r="AL100" s="11">
        <f>'OddsRatio_working_3-way'!Z100+'OddsRatio_working_3-way'!AF100</f>
        <v>1.034115679727974</v>
      </c>
      <c r="AM100" s="11">
        <f>'OddsRatio_working_3-way'!AA100+'OddsRatio_working_3-way'!AG100</f>
        <v>-0.62284057353795796</v>
      </c>
      <c r="AN100" s="11">
        <f>'OddsRatio_working_3-way'!AB100+'OddsRatio_working_3-way'!AH100</f>
        <v>-0.41127510619001623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1.034115679727974</v>
      </c>
      <c r="AS100" s="11">
        <f>IF(('OddsRatio_working_3-way'!X100=0),IF(Q100&gt;0,-Q100^(1/3),(-Q100)^(1/3)),'OddsRatio_working_3-way'!AM100-'OddsRatio_working_3-way'!R100/3)</f>
        <v>-0.62284057353795796</v>
      </c>
      <c r="AT100" s="11">
        <f>IF(('OddsRatio_working_3-way'!X100=0),IF(Q100&gt;0,-Q100^(1/3),(-Q100)^(1/3)),'OddsRatio_working_3-way'!AN100-'OddsRatio_working_3-way'!R100/3)</f>
        <v>-0.41127510619001623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7.48</v>
      </c>
      <c r="B101" s="4">
        <f>IF('True_Odds_Calculator_3-way'!B102="","",'True_Odds_Calculator_3-way'!B102)</f>
        <v>4.6399999999999997</v>
      </c>
      <c r="C101" s="4">
        <f>IF('True_Odds_Calculator_3-way'!C102="","",'True_Odds_Calculator_3-way'!C102)</f>
        <v>1.48</v>
      </c>
      <c r="D101" s="9">
        <f t="shared" si="26"/>
        <v>0.12804631254677798</v>
      </c>
      <c r="E101" s="9">
        <f t="shared" si="27"/>
        <v>0.20724583535213509</v>
      </c>
      <c r="F101" s="9">
        <f t="shared" si="28"/>
        <v>0.66470785210108707</v>
      </c>
      <c r="G101" s="9">
        <f t="shared" si="29"/>
        <v>1.0508756680318339</v>
      </c>
      <c r="H101" s="9">
        <f t="shared" si="30"/>
        <v>7.8096743288462855</v>
      </c>
      <c r="I101" s="9">
        <f t="shared" si="31"/>
        <v>4.8251874316358743</v>
      </c>
      <c r="J101" s="9">
        <f t="shared" si="32"/>
        <v>1.5044203206552802</v>
      </c>
      <c r="K101" s="11">
        <f t="shared" si="33"/>
        <v>0.13368983957219249</v>
      </c>
      <c r="L101" s="11">
        <f t="shared" si="34"/>
        <v>0.21551724137931036</v>
      </c>
      <c r="M101" s="11">
        <f t="shared" si="35"/>
        <v>0.67567567567567566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-0.22041255712655317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0.20635954966583769</v>
      </c>
      <c r="Q101" s="11">
        <f>2*'OddsRatio_working_3-way'!K101*'OddsRatio_working_3-way'!L101*'OddsRatio_working_3-way'!M101</f>
        <v>3.8935764087893898E-2</v>
      </c>
      <c r="R101" s="11">
        <f t="shared" si="36"/>
        <v>0</v>
      </c>
      <c r="S101" s="11">
        <f t="shared" si="37"/>
        <v>-0.93624225568669972</v>
      </c>
      <c r="T101" s="11">
        <f t="shared" si="38"/>
        <v>-0.17664948220503765</v>
      </c>
      <c r="U101" s="11">
        <f>'OddsRatio_working_3-way'!S101-'OddsRatio_working_3-way'!R101^2/3</f>
        <v>-0.93624225568669972</v>
      </c>
      <c r="V101" s="11">
        <f>'OddsRatio_working_3-way'!S101*'OddsRatio_working_3-way'!R101/3-2*'OddsRatio_working_3-way'!R101^3/27-'OddsRatio_working_3-way'!T101</f>
        <v>0.17664948220503765</v>
      </c>
      <c r="W101" s="11">
        <f>'OddsRatio_working_3-way'!V101^2+4*'OddsRatio_working_3-way'!U101^3/27</f>
        <v>-9.0374625403194936E-2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0.17434137845510375</v>
      </c>
      <c r="Y101" s="11">
        <f>IF('OddsRatio_working_3-way'!W101&gt;=0,IF('OddsRatio_working_3-way'!V101+SQRT('OddsRatio_working_3-way'!W101)&gt;0,0,PI()),ACOS('OddsRatio_working_3-way'!V101/(2*'OddsRatio_working_3-way'!X101)))</f>
        <v>1.0395370013485796</v>
      </c>
      <c r="Z101" s="11">
        <f>'OddsRatio_working_3-way'!X101^(1/3)*COS('OddsRatio_working_3-way'!Y101/3)</f>
        <v>0.52543783401591693</v>
      </c>
      <c r="AA101" s="11">
        <f>'OddsRatio_working_3-way'!X101^(1/3)*COS(('OddsRatio_working_3-way'!Y101+2*PI())/3)</f>
        <v>-0.42702617752973571</v>
      </c>
      <c r="AB101" s="11">
        <f>'OddsRatio_working_3-way'!X101^(1/3)*COS(('OddsRatio_working_3-way'!Y101+4*PI())/3)</f>
        <v>-9.841165648618147E-2</v>
      </c>
      <c r="AC101" s="11">
        <f>'OddsRatio_working_3-way'!X101^(1/3)*SIN('OddsRatio_working_3-way'!Y101/3)</f>
        <v>0.18972568218411628</v>
      </c>
      <c r="AD101" s="11">
        <f>'OddsRatio_working_3-way'!X101^(1/3)*SIN(('OddsRatio_working_3-way'!Y101+2*PI())/3)</f>
        <v>0.36017967127519734</v>
      </c>
      <c r="AE101" s="11">
        <f>'OddsRatio_working_3-way'!X101^(1/3)*SIN(('OddsRatio_working_3-way'!Y101+4*PI())/3)</f>
        <v>-0.54990535345931335</v>
      </c>
      <c r="AF101" s="11">
        <f>-'OddsRatio_working_3-way'!U101/(3*'OddsRatio_working_3-way'!X101^(1/3))*COS(('OddsRatio_working_3-way'!Y101)/3)</f>
        <v>0.52543783401591693</v>
      </c>
      <c r="AG101" s="11">
        <f>-'OddsRatio_working_3-way'!U101/(3*'OddsRatio_working_3-way'!X101^(1/3))*COS(('OddsRatio_working_3-way'!Y101+2*PI())/3)</f>
        <v>-0.42702617752973571</v>
      </c>
      <c r="AH101" s="11">
        <f>-'OddsRatio_working_3-way'!U101/(3*'OddsRatio_working_3-way'!X101^(1/3))*COS(('OddsRatio_working_3-way'!Y101+4*PI())/3)</f>
        <v>-9.841165648618147E-2</v>
      </c>
      <c r="AI101" s="11">
        <f>'OddsRatio_working_3-way'!U101/(3*'OddsRatio_working_3-way'!X101^(1/3))*SIN(('OddsRatio_working_3-way'!Y101)/3)</f>
        <v>-0.18972568218411628</v>
      </c>
      <c r="AJ101" s="11">
        <f>'OddsRatio_working_3-way'!U101/(3*'OddsRatio_working_3-way'!X101^(1/3))*SIN(('OddsRatio_working_3-way'!Y101+2*PI())/3)</f>
        <v>-0.36017967127519734</v>
      </c>
      <c r="AK101" s="11">
        <f>'OddsRatio_working_3-way'!U101/(3*'OddsRatio_working_3-way'!X101^(1/3))*SIN(('OddsRatio_working_3-way'!Y101+4*PI())/3)</f>
        <v>0.54990535345931335</v>
      </c>
      <c r="AL101" s="11">
        <f>'OddsRatio_working_3-way'!Z101+'OddsRatio_working_3-way'!AF101</f>
        <v>1.0508756680318339</v>
      </c>
      <c r="AM101" s="11">
        <f>'OddsRatio_working_3-way'!AA101+'OddsRatio_working_3-way'!AG101</f>
        <v>-0.85405235505947141</v>
      </c>
      <c r="AN101" s="11">
        <f>'OddsRatio_working_3-way'!AB101+'OddsRatio_working_3-way'!AH101</f>
        <v>-0.19682331297236294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1.0508756680318339</v>
      </c>
      <c r="AS101" s="11">
        <f>IF(('OddsRatio_working_3-way'!X101=0),IF(Q101&gt;0,-Q101^(1/3),(-Q101)^(1/3)),'OddsRatio_working_3-way'!AM101-'OddsRatio_working_3-way'!R101/3)</f>
        <v>-0.85405235505947141</v>
      </c>
      <c r="AT101" s="11">
        <f>IF(('OddsRatio_working_3-way'!X101=0),IF(Q101&gt;0,-Q101^(1/3),(-Q101)^(1/3)),'OddsRatio_working_3-way'!AN101-'OddsRatio_working_3-way'!R101/3)</f>
        <v>-0.19682331297236294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3.35</v>
      </c>
      <c r="C102" s="4">
        <f>IF('True_Odds_Calculator_3-way'!C103="","",'True_Odds_Calculator_3-way'!C103)</f>
        <v>3.37</v>
      </c>
      <c r="D102" s="9">
        <f t="shared" si="26"/>
        <v>0.41898502883440164</v>
      </c>
      <c r="E102" s="9">
        <f t="shared" si="27"/>
        <v>0.29138084850299384</v>
      </c>
      <c r="F102" s="9">
        <f t="shared" si="28"/>
        <v>0.28963412266260447</v>
      </c>
      <c r="G102" s="9">
        <f t="shared" si="29"/>
        <v>1.0348657642257941</v>
      </c>
      <c r="H102" s="9">
        <f t="shared" si="30"/>
        <v>2.3867201240625637</v>
      </c>
      <c r="I102" s="9">
        <f t="shared" si="31"/>
        <v>3.4319345459306168</v>
      </c>
      <c r="J102" s="9">
        <f t="shared" si="32"/>
        <v>3.4526318612151323</v>
      </c>
      <c r="K102" s="11">
        <f t="shared" si="33"/>
        <v>0.42735042735042739</v>
      </c>
      <c r="L102" s="11">
        <f t="shared" si="34"/>
        <v>0.29850746268656714</v>
      </c>
      <c r="M102" s="11">
        <f t="shared" si="35"/>
        <v>0.29673590504451036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-0.28250779882827348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0.22939400236889049</v>
      </c>
      <c r="Q102" s="11">
        <f>2*'OddsRatio_working_3-way'!K102*'OddsRatio_working_3-way'!L102*'OddsRatio_working_3-way'!M102</f>
        <v>7.5707591540887964E-2</v>
      </c>
      <c r="R102" s="11">
        <f t="shared" si="36"/>
        <v>0</v>
      </c>
      <c r="S102" s="11">
        <f t="shared" si="37"/>
        <v>-0.81199175145012903</v>
      </c>
      <c r="T102" s="11">
        <f t="shared" si="38"/>
        <v>-0.26798407638618121</v>
      </c>
      <c r="U102" s="11">
        <f>'OddsRatio_working_3-way'!S102-'OddsRatio_working_3-way'!R102^2/3</f>
        <v>-0.81199175145012903</v>
      </c>
      <c r="V102" s="11">
        <f>'OddsRatio_working_3-way'!S102*'OddsRatio_working_3-way'!R102/3-2*'OddsRatio_working_3-way'!R102^3/27-'OddsRatio_working_3-way'!T102</f>
        <v>0.26798407638618121</v>
      </c>
      <c r="W102" s="11">
        <f>'OddsRatio_working_3-way'!V102^2+4*'OddsRatio_working_3-way'!U102^3/27</f>
        <v>-7.4987588434665964E-3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0.14081390559886228</v>
      </c>
      <c r="Y102" s="11">
        <f>IF('OddsRatio_working_3-way'!W102&gt;=0,IF('OddsRatio_working_3-way'!V102+SQRT('OddsRatio_working_3-way'!W102)&gt;0,0,PI()),ACOS('OddsRatio_working_3-way'!V102/(2*'OddsRatio_working_3-way'!X102)))</f>
        <v>0.31254529460688474</v>
      </c>
      <c r="Z102" s="11">
        <f>'OddsRatio_working_3-way'!X102^(1/3)*COS('OddsRatio_working_3-way'!Y102/3)</f>
        <v>0.51743288211289706</v>
      </c>
      <c r="AA102" s="11">
        <f>'OddsRatio_working_3-way'!X102^(1/3)*COS(('OddsRatio_working_3-way'!Y102+2*PI())/3)</f>
        <v>-0.30557097385518417</v>
      </c>
      <c r="AB102" s="11">
        <f>'OddsRatio_working_3-way'!X102^(1/3)*COS(('OddsRatio_working_3-way'!Y102+4*PI())/3)</f>
        <v>-0.21186190825771301</v>
      </c>
      <c r="AC102" s="11">
        <f>'OddsRatio_working_3-way'!X102^(1/3)*SIN('OddsRatio_working_3-way'!Y102/3)</f>
        <v>5.4102954248208462E-2</v>
      </c>
      <c r="AD102" s="11">
        <f>'OddsRatio_working_3-way'!X102^(1/3)*SIN(('OddsRatio_working_3-way'!Y102+2*PI())/3)</f>
        <v>0.42105854353906336</v>
      </c>
      <c r="AE102" s="11">
        <f>'OddsRatio_working_3-way'!X102^(1/3)*SIN(('OddsRatio_working_3-way'!Y102+4*PI())/3)</f>
        <v>-0.47516149778727168</v>
      </c>
      <c r="AF102" s="11">
        <f>-'OddsRatio_working_3-way'!U102/(3*'OddsRatio_working_3-way'!X102^(1/3))*COS(('OddsRatio_working_3-way'!Y102)/3)</f>
        <v>0.51743288211289706</v>
      </c>
      <c r="AG102" s="11">
        <f>-'OddsRatio_working_3-way'!U102/(3*'OddsRatio_working_3-way'!X102^(1/3))*COS(('OddsRatio_working_3-way'!Y102+2*PI())/3)</f>
        <v>-0.30557097385518417</v>
      </c>
      <c r="AH102" s="11">
        <f>-'OddsRatio_working_3-way'!U102/(3*'OddsRatio_working_3-way'!X102^(1/3))*COS(('OddsRatio_working_3-way'!Y102+4*PI())/3)</f>
        <v>-0.21186190825771301</v>
      </c>
      <c r="AI102" s="11">
        <f>'OddsRatio_working_3-way'!U102/(3*'OddsRatio_working_3-way'!X102^(1/3))*SIN(('OddsRatio_working_3-way'!Y102)/3)</f>
        <v>-5.4102954248208462E-2</v>
      </c>
      <c r="AJ102" s="11">
        <f>'OddsRatio_working_3-way'!U102/(3*'OddsRatio_working_3-way'!X102^(1/3))*SIN(('OddsRatio_working_3-way'!Y102+2*PI())/3)</f>
        <v>-0.42105854353906336</v>
      </c>
      <c r="AK102" s="11">
        <f>'OddsRatio_working_3-way'!U102/(3*'OddsRatio_working_3-way'!X102^(1/3))*SIN(('OddsRatio_working_3-way'!Y102+4*PI())/3)</f>
        <v>0.47516149778727168</v>
      </c>
      <c r="AL102" s="11">
        <f>'OddsRatio_working_3-way'!Z102+'OddsRatio_working_3-way'!AF102</f>
        <v>1.0348657642257941</v>
      </c>
      <c r="AM102" s="11">
        <f>'OddsRatio_working_3-way'!AA102+'OddsRatio_working_3-way'!AG102</f>
        <v>-0.61114194771036834</v>
      </c>
      <c r="AN102" s="11">
        <f>'OddsRatio_working_3-way'!AB102+'OddsRatio_working_3-way'!AH102</f>
        <v>-0.42372381651542601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1.0348657642257941</v>
      </c>
      <c r="AS102" s="11">
        <f>IF(('OddsRatio_working_3-way'!X102=0),IF(Q102&gt;0,-Q102^(1/3),(-Q102)^(1/3)),'OddsRatio_working_3-way'!AM102-'OddsRatio_working_3-way'!R102/3)</f>
        <v>-0.61114194771036834</v>
      </c>
      <c r="AT102" s="11">
        <f>IF(('OddsRatio_working_3-way'!X102=0),IF(Q102&gt;0,-Q102^(1/3),(-Q102)^(1/3)),'OddsRatio_working_3-way'!AN102-'OddsRatio_working_3-way'!R102/3)</f>
        <v>-0.42372381651542601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4.2699999999999996</v>
      </c>
      <c r="B103" s="4">
        <f>IF('True_Odds_Calculator_3-way'!B104="","",'True_Odds_Calculator_3-way'!B104)</f>
        <v>2.98</v>
      </c>
      <c r="C103" s="4">
        <f>IF('True_Odds_Calculator_3-way'!C104="","",'True_Odds_Calculator_3-way'!C104)</f>
        <v>2.15</v>
      </c>
      <c r="D103" s="9">
        <f t="shared" si="26"/>
        <v>0.22464763160703696</v>
      </c>
      <c r="E103" s="9">
        <f t="shared" si="27"/>
        <v>0.32364051000571648</v>
      </c>
      <c r="F103" s="9">
        <f t="shared" si="28"/>
        <v>0.45171185838724659</v>
      </c>
      <c r="G103" s="9">
        <f t="shared" si="29"/>
        <v>1.0554788150941961</v>
      </c>
      <c r="H103" s="9">
        <f t="shared" si="30"/>
        <v>4.4514157253580215</v>
      </c>
      <c r="I103" s="9">
        <f t="shared" si="31"/>
        <v>3.0898480538865081</v>
      </c>
      <c r="J103" s="9">
        <f t="shared" si="32"/>
        <v>2.2138006373583252</v>
      </c>
      <c r="K103" s="11">
        <f t="shared" si="33"/>
        <v>0.23419203747072601</v>
      </c>
      <c r="L103" s="11">
        <f t="shared" si="34"/>
        <v>0.33557046979865773</v>
      </c>
      <c r="M103" s="11">
        <f t="shared" si="35"/>
        <v>0.46511627906976744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-0.27216243650369243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0.23393616978502363</v>
      </c>
      <c r="Q103" s="11">
        <f>2*'OddsRatio_working_3-way'!K103*'OddsRatio_working_3-way'!L103*'OddsRatio_working_3-way'!M103</f>
        <v>7.3105053057819877E-2</v>
      </c>
      <c r="R103" s="11">
        <f t="shared" si="36"/>
        <v>0</v>
      </c>
      <c r="S103" s="11">
        <f t="shared" si="37"/>
        <v>-0.85954613278107472</v>
      </c>
      <c r="T103" s="11">
        <f t="shared" si="38"/>
        <v>-0.26860816649408581</v>
      </c>
      <c r="U103" s="11">
        <f>'OddsRatio_working_3-way'!S103-'OddsRatio_working_3-way'!R103^2/3</f>
        <v>-0.85954613278107472</v>
      </c>
      <c r="V103" s="11">
        <f>'OddsRatio_working_3-way'!S103*'OddsRatio_working_3-way'!R103/3-2*'OddsRatio_working_3-way'!R103^3/27-'OddsRatio_working_3-way'!T103</f>
        <v>0.26860816649408581</v>
      </c>
      <c r="W103" s="11">
        <f>'OddsRatio_working_3-way'!V103^2+4*'OddsRatio_working_3-way'!U103^3/27</f>
        <v>-2.1931058935562686E-2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0.15336346211115379</v>
      </c>
      <c r="Y103" s="11">
        <f>IF('OddsRatio_working_3-way'!W103&gt;=0,IF('OddsRatio_working_3-way'!V103+SQRT('OddsRatio_working_3-way'!W103)&gt;0,0,PI()),ACOS('OddsRatio_working_3-way'!V103/(2*'OddsRatio_working_3-way'!X103)))</f>
        <v>0.50386274190494262</v>
      </c>
      <c r="Z103" s="11">
        <f>'OddsRatio_working_3-way'!X103^(1/3)*COS('OddsRatio_working_3-way'!Y103/3)</f>
        <v>0.52773940754709803</v>
      </c>
      <c r="AA103" s="11">
        <f>'OddsRatio_working_3-way'!X103^(1/3)*COS(('OddsRatio_working_3-way'!Y103+2*PI())/3)</f>
        <v>-0.34136080962865489</v>
      </c>
      <c r="AB103" s="11">
        <f>'OddsRatio_working_3-way'!X103^(1/3)*COS(('OddsRatio_working_3-way'!Y103+4*PI())/3)</f>
        <v>-0.18637859791844325</v>
      </c>
      <c r="AC103" s="11">
        <f>'OddsRatio_working_3-way'!X103^(1/3)*SIN('OddsRatio_working_3-way'!Y103/3)</f>
        <v>8.9479021650494456E-2</v>
      </c>
      <c r="AD103" s="11">
        <f>'OddsRatio_working_3-way'!X103^(1/3)*SIN(('OddsRatio_working_3-way'!Y103+2*PI())/3)</f>
        <v>0.41229622268868887</v>
      </c>
      <c r="AE103" s="11">
        <f>'OddsRatio_working_3-way'!X103^(1/3)*SIN(('OddsRatio_working_3-way'!Y103+4*PI())/3)</f>
        <v>-0.50177524433918308</v>
      </c>
      <c r="AF103" s="11">
        <f>-'OddsRatio_working_3-way'!U103/(3*'OddsRatio_working_3-way'!X103^(1/3))*COS(('OddsRatio_working_3-way'!Y103)/3)</f>
        <v>0.52773940754709792</v>
      </c>
      <c r="AG103" s="11">
        <f>-'OddsRatio_working_3-way'!U103/(3*'OddsRatio_working_3-way'!X103^(1/3))*COS(('OddsRatio_working_3-way'!Y103+2*PI())/3)</f>
        <v>-0.34136080962865478</v>
      </c>
      <c r="AH103" s="11">
        <f>-'OddsRatio_working_3-way'!U103/(3*'OddsRatio_working_3-way'!X103^(1/3))*COS(('OddsRatio_working_3-way'!Y103+4*PI())/3)</f>
        <v>-0.18637859791844319</v>
      </c>
      <c r="AI103" s="11">
        <f>'OddsRatio_working_3-way'!U103/(3*'OddsRatio_working_3-way'!X103^(1/3))*SIN(('OddsRatio_working_3-way'!Y103)/3)</f>
        <v>-8.9479021650494442E-2</v>
      </c>
      <c r="AJ103" s="11">
        <f>'OddsRatio_working_3-way'!U103/(3*'OddsRatio_working_3-way'!X103^(1/3))*SIN(('OddsRatio_working_3-way'!Y103+2*PI())/3)</f>
        <v>-0.41229622268868876</v>
      </c>
      <c r="AK103" s="11">
        <f>'OddsRatio_working_3-way'!U103/(3*'OddsRatio_working_3-way'!X103^(1/3))*SIN(('OddsRatio_working_3-way'!Y103+4*PI())/3)</f>
        <v>0.50177524433918297</v>
      </c>
      <c r="AL103" s="11">
        <f>'OddsRatio_working_3-way'!Z103+'OddsRatio_working_3-way'!AF103</f>
        <v>1.0554788150941961</v>
      </c>
      <c r="AM103" s="11">
        <f>'OddsRatio_working_3-way'!AA103+'OddsRatio_working_3-way'!AG103</f>
        <v>-0.68272161925730968</v>
      </c>
      <c r="AN103" s="11">
        <f>'OddsRatio_working_3-way'!AB103+'OddsRatio_working_3-way'!AH103</f>
        <v>-0.37275719583688643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1.0554788150941961</v>
      </c>
      <c r="AS103" s="11">
        <f>IF(('OddsRatio_working_3-way'!X103=0),IF(Q103&gt;0,-Q103^(1/3),(-Q103)^(1/3)),'OddsRatio_working_3-way'!AM103-'OddsRatio_working_3-way'!R103/3)</f>
        <v>-0.68272161925730968</v>
      </c>
      <c r="AT103" s="11">
        <f>IF(('OddsRatio_working_3-way'!X103=0),IF(Q103&gt;0,-Q103^(1/3),(-Q103)^(1/3)),'OddsRatio_working_3-way'!AN103-'OddsRatio_working_3-way'!R103/3)</f>
        <v>-0.37275719583688643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3.47</v>
      </c>
      <c r="C104" s="4">
        <f>IF('True_Odds_Calculator_3-way'!C105="","",'True_Odds_Calculator_3-way'!C105)</f>
        <v>5.98</v>
      </c>
      <c r="D104" s="9">
        <f t="shared" si="26"/>
        <v>0.56596429832271145</v>
      </c>
      <c r="E104" s="9">
        <f t="shared" si="27"/>
        <v>0.27541540209982535</v>
      </c>
      <c r="F104" s="9">
        <f t="shared" si="28"/>
        <v>0.15862029957746304</v>
      </c>
      <c r="G104" s="9">
        <f t="shared" si="29"/>
        <v>1.0651331987321717</v>
      </c>
      <c r="H104" s="9">
        <f t="shared" si="30"/>
        <v>1.7668959030871634</v>
      </c>
      <c r="I104" s="9">
        <f t="shared" si="31"/>
        <v>3.6308790008684637</v>
      </c>
      <c r="J104" s="9">
        <f t="shared" si="32"/>
        <v>6.3043633296862165</v>
      </c>
      <c r="K104" s="11">
        <f t="shared" si="33"/>
        <v>0.58139534883720934</v>
      </c>
      <c r="L104" s="11">
        <f t="shared" si="34"/>
        <v>0.28818443804034583</v>
      </c>
      <c r="M104" s="11">
        <f t="shared" si="35"/>
        <v>0.16722408026755853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-0.24814166202871335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0.2289090435939202</v>
      </c>
      <c r="Q104" s="11">
        <f>2*'OddsRatio_working_3-way'!K104*'OddsRatio_working_3-way'!L104*'OddsRatio_working_3-way'!M104</f>
        <v>5.6036485579907022E-2</v>
      </c>
      <c r="R104" s="11">
        <f t="shared" si="36"/>
        <v>0</v>
      </c>
      <c r="S104" s="11">
        <f t="shared" si="37"/>
        <v>-0.92249339237291128</v>
      </c>
      <c r="T104" s="11">
        <f t="shared" si="38"/>
        <v>-0.22582457585628182</v>
      </c>
      <c r="U104" s="11">
        <f>'OddsRatio_working_3-way'!S104-'OddsRatio_working_3-way'!R104^2/3</f>
        <v>-0.92249339237291128</v>
      </c>
      <c r="V104" s="11">
        <f>'OddsRatio_working_3-way'!S104*'OddsRatio_working_3-way'!R104/3-2*'OddsRatio_working_3-way'!R104^3/27-'OddsRatio_working_3-way'!T104</f>
        <v>0.22582457585628182</v>
      </c>
      <c r="W104" s="11">
        <f>'OddsRatio_working_3-way'!V104^2+4*'OddsRatio_working_3-way'!U104^3/27</f>
        <v>-6.5304949287475642E-2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0.17051516673608921</v>
      </c>
      <c r="Y104" s="11">
        <f>IF('OddsRatio_working_3-way'!W104&gt;=0,IF('OddsRatio_working_3-way'!V104+SQRT('OddsRatio_working_3-way'!W104)&gt;0,0,PI()),ACOS('OddsRatio_working_3-way'!V104/(2*'OddsRatio_working_3-way'!X104)))</f>
        <v>0.84706774148704667</v>
      </c>
      <c r="Z104" s="11">
        <f>'OddsRatio_working_3-way'!X104^(1/3)*COS('OddsRatio_working_3-way'!Y104/3)</f>
        <v>0.53256659936608597</v>
      </c>
      <c r="AA104" s="11">
        <f>'OddsRatio_working_3-way'!X104^(1/3)*COS(('OddsRatio_working_3-way'!Y104+2*PI())/3)</f>
        <v>-0.40008524669040196</v>
      </c>
      <c r="AB104" s="11">
        <f>'OddsRatio_working_3-way'!X104^(1/3)*COS(('OddsRatio_working_3-way'!Y104+4*PI())/3)</f>
        <v>-0.13248135267568409</v>
      </c>
      <c r="AC104" s="11">
        <f>'OddsRatio_working_3-way'!X104^(1/3)*SIN('OddsRatio_working_3-way'!Y104/3)</f>
        <v>0.15450118024558943</v>
      </c>
      <c r="AD104" s="11">
        <f>'OddsRatio_working_3-way'!X104^(1/3)*SIN(('OddsRatio_working_3-way'!Y104+2*PI())/3)</f>
        <v>0.38396561413532515</v>
      </c>
      <c r="AE104" s="11">
        <f>'OddsRatio_working_3-way'!X104^(1/3)*SIN(('OddsRatio_working_3-way'!Y104+4*PI())/3)</f>
        <v>-0.5384667943809146</v>
      </c>
      <c r="AF104" s="11">
        <f>-'OddsRatio_working_3-way'!U104/(3*'OddsRatio_working_3-way'!X104^(1/3))*COS(('OddsRatio_working_3-way'!Y104)/3)</f>
        <v>0.53256659936608575</v>
      </c>
      <c r="AG104" s="11">
        <f>-'OddsRatio_working_3-way'!U104/(3*'OddsRatio_working_3-way'!X104^(1/3))*COS(('OddsRatio_working_3-way'!Y104+2*PI())/3)</f>
        <v>-0.4000852466904018</v>
      </c>
      <c r="AH104" s="11">
        <f>-'OddsRatio_working_3-way'!U104/(3*'OddsRatio_working_3-way'!X104^(1/3))*COS(('OddsRatio_working_3-way'!Y104+4*PI())/3)</f>
        <v>-0.13248135267568403</v>
      </c>
      <c r="AI104" s="11">
        <f>'OddsRatio_working_3-way'!U104/(3*'OddsRatio_working_3-way'!X104^(1/3))*SIN(('OddsRatio_working_3-way'!Y104)/3)</f>
        <v>-0.15450118024558934</v>
      </c>
      <c r="AJ104" s="11">
        <f>'OddsRatio_working_3-way'!U104/(3*'OddsRatio_working_3-way'!X104^(1/3))*SIN(('OddsRatio_working_3-way'!Y104+2*PI())/3)</f>
        <v>-0.38396561413532498</v>
      </c>
      <c r="AK104" s="11">
        <f>'OddsRatio_working_3-way'!U104/(3*'OddsRatio_working_3-way'!X104^(1/3))*SIN(('OddsRatio_working_3-way'!Y104+4*PI())/3)</f>
        <v>0.53846679438091438</v>
      </c>
      <c r="AL104" s="11">
        <f>'OddsRatio_working_3-way'!Z104+'OddsRatio_working_3-way'!AF104</f>
        <v>1.0651331987321717</v>
      </c>
      <c r="AM104" s="11">
        <f>'OddsRatio_working_3-way'!AA104+'OddsRatio_working_3-way'!AG104</f>
        <v>-0.80017049338080382</v>
      </c>
      <c r="AN104" s="11">
        <f>'OddsRatio_working_3-way'!AB104+'OddsRatio_working_3-way'!AH104</f>
        <v>-0.26496270535136812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1.0651331987321717</v>
      </c>
      <c r="AS104" s="11">
        <f>IF(('OddsRatio_working_3-way'!X104=0),IF(Q104&gt;0,-Q104^(1/3),(-Q104)^(1/3)),'OddsRatio_working_3-way'!AM104-'OddsRatio_working_3-way'!R104/3)</f>
        <v>-0.80017049338080382</v>
      </c>
      <c r="AT104" s="11">
        <f>IF(('OddsRatio_working_3-way'!X104=0),IF(Q104&gt;0,-Q104^(1/3),(-Q104)^(1/3)),'OddsRatio_working_3-way'!AN104-'OddsRatio_working_3-way'!R104/3)</f>
        <v>-0.26496270535136812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2.81</v>
      </c>
      <c r="C105" s="4">
        <f>IF('True_Odds_Calculator_3-way'!C106="","",'True_Odds_Calculator_3-way'!C106)</f>
        <v>3.39</v>
      </c>
      <c r="D105" s="9">
        <f t="shared" si="26"/>
        <v>0.37025355651842845</v>
      </c>
      <c r="E105" s="9">
        <f t="shared" si="27"/>
        <v>0.34478782087012183</v>
      </c>
      <c r="F105" s="9">
        <f t="shared" si="28"/>
        <v>0.28495862261144994</v>
      </c>
      <c r="G105" s="9">
        <f t="shared" si="29"/>
        <v>1.0499085442279616</v>
      </c>
      <c r="H105" s="9">
        <f t="shared" si="30"/>
        <v>2.7008518416492984</v>
      </c>
      <c r="I105" s="9">
        <f t="shared" si="31"/>
        <v>2.9003344650526102</v>
      </c>
      <c r="J105" s="9">
        <f t="shared" si="32"/>
        <v>3.509281420704828</v>
      </c>
      <c r="K105" s="11">
        <f t="shared" si="33"/>
        <v>0.38167938931297707</v>
      </c>
      <c r="L105" s="11">
        <f t="shared" si="34"/>
        <v>0.35587188612099646</v>
      </c>
      <c r="M105" s="11">
        <f t="shared" si="35"/>
        <v>0.29498525073746312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-0.2807916448599076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0.23319308892614102</v>
      </c>
      <c r="Q105" s="11">
        <f>2*'OddsRatio_working_3-way'!K105*'OddsRatio_working_3-way'!L105*'OddsRatio_working_3-way'!M105</f>
        <v>8.0135082105203093E-2</v>
      </c>
      <c r="R105" s="11">
        <f t="shared" si="36"/>
        <v>0</v>
      </c>
      <c r="S105" s="11">
        <f t="shared" si="37"/>
        <v>-0.83048442927312016</v>
      </c>
      <c r="T105" s="11">
        <f t="shared" si="38"/>
        <v>-0.28538983823818559</v>
      </c>
      <c r="U105" s="11">
        <f>'OddsRatio_working_3-way'!S105-'OddsRatio_working_3-way'!R105^2/3</f>
        <v>-0.83048442927312016</v>
      </c>
      <c r="V105" s="11">
        <f>'OddsRatio_working_3-way'!S105*'OddsRatio_working_3-way'!R105/3-2*'OddsRatio_working_3-way'!R105^3/27-'OddsRatio_working_3-way'!T105</f>
        <v>0.28538983823818559</v>
      </c>
      <c r="W105" s="11">
        <f>'OddsRatio_working_3-way'!V105^2+4*'OddsRatio_working_3-way'!U105^3/27</f>
        <v>-3.4102334785339056E-3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0.14565163339982806</v>
      </c>
      <c r="Y105" s="11">
        <f>IF('OddsRatio_working_3-way'!W105&gt;=0,IF('OddsRatio_working_3-way'!V105+SQRT('OddsRatio_working_3-way'!W105)&gt;0,0,PI()),ACOS('OddsRatio_working_3-way'!V105/(2*'OddsRatio_working_3-way'!X105)))</f>
        <v>0.20183636926898685</v>
      </c>
      <c r="Z105" s="11">
        <f>'OddsRatio_working_3-way'!X105^(1/3)*COS('OddsRatio_working_3-way'!Y105/3)</f>
        <v>0.52495427211398082</v>
      </c>
      <c r="AA105" s="11">
        <f>'OddsRatio_working_3-way'!X105^(1/3)*COS(('OddsRatio_working_3-way'!Y105+2*PI())/3)</f>
        <v>-0.29310990381049978</v>
      </c>
      <c r="AB105" s="11">
        <f>'OddsRatio_working_3-way'!X105^(1/3)*COS(('OddsRatio_working_3-way'!Y105+4*PI())/3)</f>
        <v>-0.2318443683034809</v>
      </c>
      <c r="AC105" s="11">
        <f>'OddsRatio_working_3-way'!X105^(1/3)*SIN('OddsRatio_working_3-way'!Y105/3)</f>
        <v>3.537167341702388E-2</v>
      </c>
      <c r="AD105" s="11">
        <f>'OddsRatio_working_3-way'!X105^(1/3)*SIN(('OddsRatio_working_3-way'!Y105+2*PI())/3)</f>
        <v>0.43693789876736439</v>
      </c>
      <c r="AE105" s="11">
        <f>'OddsRatio_working_3-way'!X105^(1/3)*SIN(('OddsRatio_working_3-way'!Y105+4*PI())/3)</f>
        <v>-0.47230957218438829</v>
      </c>
      <c r="AF105" s="11">
        <f>-'OddsRatio_working_3-way'!U105/(3*'OddsRatio_working_3-way'!X105^(1/3))*COS(('OddsRatio_working_3-way'!Y105)/3)</f>
        <v>0.52495427211398094</v>
      </c>
      <c r="AG105" s="11">
        <f>-'OddsRatio_working_3-way'!U105/(3*'OddsRatio_working_3-way'!X105^(1/3))*COS(('OddsRatio_working_3-way'!Y105+2*PI())/3)</f>
        <v>-0.29310990381049984</v>
      </c>
      <c r="AH105" s="11">
        <f>-'OddsRatio_working_3-way'!U105/(3*'OddsRatio_working_3-way'!X105^(1/3))*COS(('OddsRatio_working_3-way'!Y105+4*PI())/3)</f>
        <v>-0.23184436830348096</v>
      </c>
      <c r="AI105" s="11">
        <f>'OddsRatio_working_3-way'!U105/(3*'OddsRatio_working_3-way'!X105^(1/3))*SIN(('OddsRatio_working_3-way'!Y105)/3)</f>
        <v>-3.5371673417023887E-2</v>
      </c>
      <c r="AJ105" s="11">
        <f>'OddsRatio_working_3-way'!U105/(3*'OddsRatio_working_3-way'!X105^(1/3))*SIN(('OddsRatio_working_3-way'!Y105+2*PI())/3)</f>
        <v>-0.43693789876736444</v>
      </c>
      <c r="AK105" s="11">
        <f>'OddsRatio_working_3-way'!U105/(3*'OddsRatio_working_3-way'!X105^(1/3))*SIN(('OddsRatio_working_3-way'!Y105+4*PI())/3)</f>
        <v>0.4723095721843884</v>
      </c>
      <c r="AL105" s="11">
        <f>'OddsRatio_working_3-way'!Z105+'OddsRatio_working_3-way'!AF105</f>
        <v>1.0499085442279616</v>
      </c>
      <c r="AM105" s="11">
        <f>'OddsRatio_working_3-way'!AA105+'OddsRatio_working_3-way'!AG105</f>
        <v>-0.58621980762099968</v>
      </c>
      <c r="AN105" s="11">
        <f>'OddsRatio_working_3-way'!AB105+'OddsRatio_working_3-way'!AH105</f>
        <v>-0.46368873660696186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1.0499085442279616</v>
      </c>
      <c r="AS105" s="11">
        <f>IF(('OddsRatio_working_3-way'!X105=0),IF(Q105&gt;0,-Q105^(1/3),(-Q105)^(1/3)),'OddsRatio_working_3-way'!AM105-'OddsRatio_working_3-way'!R105/3)</f>
        <v>-0.58621980762099968</v>
      </c>
      <c r="AT105" s="11">
        <f>IF(('OddsRatio_working_3-way'!X105=0),IF(Q105&gt;0,-Q105^(1/3),(-Q105)^(1/3)),'OddsRatio_working_3-way'!AN105-'OddsRatio_working_3-way'!R105/3)</f>
        <v>-0.46368873660696186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3.37</v>
      </c>
      <c r="C106" s="4">
        <f>IF('True_Odds_Calculator_3-way'!C107="","",'True_Odds_Calculator_3-way'!C107)</f>
        <v>3.79</v>
      </c>
      <c r="D106" s="9">
        <f t="shared" si="26"/>
        <v>0.46065407993655433</v>
      </c>
      <c r="E106" s="9">
        <f t="shared" si="27"/>
        <v>0.28572470179348175</v>
      </c>
      <c r="F106" s="9">
        <f t="shared" si="28"/>
        <v>0.25362121826996398</v>
      </c>
      <c r="G106" s="9">
        <f t="shared" si="29"/>
        <v>1.0547984842537506</v>
      </c>
      <c r="H106" s="9">
        <f t="shared" si="30"/>
        <v>2.1708263175216631</v>
      </c>
      <c r="I106" s="9">
        <f t="shared" si="31"/>
        <v>3.4998724076813894</v>
      </c>
      <c r="J106" s="9">
        <f t="shared" si="32"/>
        <v>3.9428877710679644</v>
      </c>
      <c r="K106" s="11">
        <f t="shared" si="33"/>
        <v>0.47393364928909953</v>
      </c>
      <c r="L106" s="11">
        <f t="shared" si="34"/>
        <v>0.29673590504451036</v>
      </c>
      <c r="M106" s="11">
        <f t="shared" si="35"/>
        <v>0.26385224274406333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-0.27234785675294881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0.23265692013518741</v>
      </c>
      <c r="Q106" s="11">
        <f>2*'OddsRatio_working_3-way'!K106*'OddsRatio_working_3-way'!L106*'OddsRatio_working_3-way'!M106</f>
        <v>7.4212733695434574E-2</v>
      </c>
      <c r="R106" s="11">
        <f t="shared" si="36"/>
        <v>0</v>
      </c>
      <c r="S106" s="11">
        <f t="shared" si="37"/>
        <v>-0.85426381873911461</v>
      </c>
      <c r="T106" s="11">
        <f t="shared" si="38"/>
        <v>-0.27249244616877655</v>
      </c>
      <c r="U106" s="11">
        <f>'OddsRatio_working_3-way'!S106-'OddsRatio_working_3-way'!R106^2/3</f>
        <v>-0.85426381873911461</v>
      </c>
      <c r="V106" s="11">
        <f>'OddsRatio_working_3-way'!S106*'OddsRatio_working_3-way'!R106/3-2*'OddsRatio_working_3-way'!R106^3/27-'OddsRatio_working_3-way'!T106</f>
        <v>0.27249244616877655</v>
      </c>
      <c r="W106" s="11">
        <f>'OddsRatio_working_3-way'!V106^2+4*'OddsRatio_working_3-way'!U106^3/27</f>
        <v>-1.8105387376068746E-2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0.15195190077382409</v>
      </c>
      <c r="Y106" s="11">
        <f>IF('OddsRatio_working_3-way'!W106&gt;=0,IF('OddsRatio_working_3-way'!V106+SQRT('OddsRatio_working_3-way'!W106)&gt;0,0,PI()),ACOS('OddsRatio_working_3-way'!V106/(2*'OddsRatio_working_3-way'!X106)))</f>
        <v>0.45867381710105692</v>
      </c>
      <c r="Z106" s="11">
        <f>'OddsRatio_working_3-way'!X106^(1/3)*COS('OddsRatio_working_3-way'!Y106/3)</f>
        <v>0.52739924212687528</v>
      </c>
      <c r="AA106" s="11">
        <f>'OddsRatio_working_3-way'!X106^(1/3)*COS(('OddsRatio_working_3-way'!Y106+2*PI())/3)</f>
        <v>-0.33408061450468429</v>
      </c>
      <c r="AB106" s="11">
        <f>'OddsRatio_working_3-way'!X106^(1/3)*COS(('OddsRatio_working_3-way'!Y106+4*PI())/3)</f>
        <v>-0.19331862762219115</v>
      </c>
      <c r="AC106" s="11">
        <f>'OddsRatio_working_3-way'!X106^(1/3)*SIN('OddsRatio_working_3-way'!Y106/3)</f>
        <v>8.1268971018274141E-2</v>
      </c>
      <c r="AD106" s="11">
        <f>'OddsRatio_working_3-way'!X106^(1/3)*SIN(('OddsRatio_working_3-way'!Y106+2*PI())/3)</f>
        <v>0.41610665610939707</v>
      </c>
      <c r="AE106" s="11">
        <f>'OddsRatio_working_3-way'!X106^(1/3)*SIN(('OddsRatio_working_3-way'!Y106+4*PI())/3)</f>
        <v>-0.49737562712767114</v>
      </c>
      <c r="AF106" s="11">
        <f>-'OddsRatio_working_3-way'!U106/(3*'OddsRatio_working_3-way'!X106^(1/3))*COS(('OddsRatio_working_3-way'!Y106)/3)</f>
        <v>0.52739924212687528</v>
      </c>
      <c r="AG106" s="11">
        <f>-'OddsRatio_working_3-way'!U106/(3*'OddsRatio_working_3-way'!X106^(1/3))*COS(('OddsRatio_working_3-way'!Y106+2*PI())/3)</f>
        <v>-0.33408061450468429</v>
      </c>
      <c r="AH106" s="11">
        <f>-'OddsRatio_working_3-way'!U106/(3*'OddsRatio_working_3-way'!X106^(1/3))*COS(('OddsRatio_working_3-way'!Y106+4*PI())/3)</f>
        <v>-0.19331862762219115</v>
      </c>
      <c r="AI106" s="11">
        <f>'OddsRatio_working_3-way'!U106/(3*'OddsRatio_working_3-way'!X106^(1/3))*SIN(('OddsRatio_working_3-way'!Y106)/3)</f>
        <v>-8.1268971018274141E-2</v>
      </c>
      <c r="AJ106" s="11">
        <f>'OddsRatio_working_3-way'!U106/(3*'OddsRatio_working_3-way'!X106^(1/3))*SIN(('OddsRatio_working_3-way'!Y106+2*PI())/3)</f>
        <v>-0.41610665610939707</v>
      </c>
      <c r="AK106" s="11">
        <f>'OddsRatio_working_3-way'!U106/(3*'OddsRatio_working_3-way'!X106^(1/3))*SIN(('OddsRatio_working_3-way'!Y106+4*PI())/3)</f>
        <v>0.49737562712767114</v>
      </c>
      <c r="AL106" s="11">
        <f>'OddsRatio_working_3-way'!Z106+'OddsRatio_working_3-way'!AF106</f>
        <v>1.0547984842537506</v>
      </c>
      <c r="AM106" s="11">
        <f>'OddsRatio_working_3-way'!AA106+'OddsRatio_working_3-way'!AG106</f>
        <v>-0.66816122900936858</v>
      </c>
      <c r="AN106" s="11">
        <f>'OddsRatio_working_3-way'!AB106+'OddsRatio_working_3-way'!AH106</f>
        <v>-0.38663725524438231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1.0547984842537506</v>
      </c>
      <c r="AS106" s="11">
        <f>IF(('OddsRatio_working_3-way'!X106=0),IF(Q106&gt;0,-Q106^(1/3),(-Q106)^(1/3)),'OddsRatio_working_3-way'!AM106-'OddsRatio_working_3-way'!R106/3)</f>
        <v>-0.66816122900936858</v>
      </c>
      <c r="AT106" s="11">
        <f>IF(('OddsRatio_working_3-way'!X106=0),IF(Q106&gt;0,-Q106^(1/3),(-Q106)^(1/3)),'OddsRatio_working_3-way'!AN106-'OddsRatio_working_3-way'!R106/3)</f>
        <v>-0.38663725524438231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2.72</v>
      </c>
      <c r="B107" s="4">
        <f>IF('True_Odds_Calculator_3-way'!B108="","",'True_Odds_Calculator_3-way'!B108)</f>
        <v>3.4</v>
      </c>
      <c r="C107" s="4">
        <f>IF('True_Odds_Calculator_3-way'!C108="","",'True_Odds_Calculator_3-way'!C108)</f>
        <v>2.73</v>
      </c>
      <c r="D107" s="9">
        <f t="shared" si="26"/>
        <v>0.35793155804925025</v>
      </c>
      <c r="E107" s="9">
        <f t="shared" si="27"/>
        <v>0.28546805746699105</v>
      </c>
      <c r="F107" s="9">
        <f t="shared" si="28"/>
        <v>0.3566003844837588</v>
      </c>
      <c r="G107" s="9">
        <f t="shared" si="29"/>
        <v>1.0429245407133263</v>
      </c>
      <c r="H107" s="9">
        <f t="shared" si="30"/>
        <v>2.7938302100269214</v>
      </c>
      <c r="I107" s="9">
        <f t="shared" si="31"/>
        <v>3.5030188977119829</v>
      </c>
      <c r="J107" s="9">
        <f t="shared" si="32"/>
        <v>2.8042594554340545</v>
      </c>
      <c r="K107" s="11">
        <f t="shared" si="33"/>
        <v>0.36764705882352938</v>
      </c>
      <c r="L107" s="11">
        <f t="shared" si="34"/>
        <v>0.29411764705882354</v>
      </c>
      <c r="M107" s="11">
        <f t="shared" si="35"/>
        <v>0.36630036630036628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-0.28286246625346978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0.23171033119130002</v>
      </c>
      <c r="Q107" s="11">
        <f>2*'OddsRatio_working_3-way'!K107*'OddsRatio_working_3-way'!L107*'OddsRatio_working_3-way'!M107</f>
        <v>7.9217207244888899E-2</v>
      </c>
      <c r="R107" s="11">
        <f t="shared" si="36"/>
        <v>0</v>
      </c>
      <c r="S107" s="11">
        <f t="shared" si="37"/>
        <v>-0.81916252184433358</v>
      </c>
      <c r="T107" s="11">
        <f t="shared" si="38"/>
        <v>-0.28005556302370382</v>
      </c>
      <c r="U107" s="11">
        <f>'OddsRatio_working_3-way'!S107-'OddsRatio_working_3-way'!R107^2/3</f>
        <v>-0.81916252184433358</v>
      </c>
      <c r="V107" s="11">
        <f>'OddsRatio_working_3-way'!S107*'OddsRatio_working_3-way'!R107/3-2*'OddsRatio_working_3-way'!R107^3/27-'OddsRatio_working_3-way'!T107</f>
        <v>0.28005556302370382</v>
      </c>
      <c r="W107" s="11">
        <f>'OddsRatio_working_3-way'!V107^2+4*'OddsRatio_working_3-way'!U107^3/27</f>
        <v>-3.0030095967169268E-3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0.14268332766763667</v>
      </c>
      <c r="Y107" s="11">
        <f>IF('OddsRatio_working_3-way'!W107&gt;=0,IF('OddsRatio_working_3-way'!V107+SQRT('OddsRatio_working_3-way'!W107)&gt;0,0,PI()),ACOS('OddsRatio_working_3-way'!V107/(2*'OddsRatio_working_3-way'!X107)))</f>
        <v>0.1932329534610433</v>
      </c>
      <c r="Z107" s="11">
        <f>'OddsRatio_working_3-way'!X107^(1/3)*COS('OddsRatio_working_3-way'!Y107/3)</f>
        <v>0.52146227035666315</v>
      </c>
      <c r="AA107" s="11">
        <f>'OddsRatio_working_3-way'!X107^(1/3)*COS(('OddsRatio_working_3-way'!Y107+2*PI())/3)</f>
        <v>-0.28985940163789192</v>
      </c>
      <c r="AB107" s="11">
        <f>'OddsRatio_working_3-way'!X107^(1/3)*COS(('OddsRatio_working_3-way'!Y107+4*PI())/3)</f>
        <v>-0.23160286871877112</v>
      </c>
      <c r="AC107" s="11">
        <f>'OddsRatio_working_3-way'!X107^(1/3)*SIN('OddsRatio_working_3-way'!Y107/3)</f>
        <v>3.3634424962908624E-2</v>
      </c>
      <c r="AD107" s="11">
        <f>'OddsRatio_working_3-way'!X107^(1/3)*SIN(('OddsRatio_working_3-way'!Y107+2*PI())/3)</f>
        <v>0.43478236076252502</v>
      </c>
      <c r="AE107" s="11">
        <f>'OddsRatio_working_3-way'!X107^(1/3)*SIN(('OddsRatio_working_3-way'!Y107+4*PI())/3)</f>
        <v>-0.46841678572543372</v>
      </c>
      <c r="AF107" s="11">
        <f>-'OddsRatio_working_3-way'!U107/(3*'OddsRatio_working_3-way'!X107^(1/3))*COS(('OddsRatio_working_3-way'!Y107)/3)</f>
        <v>0.52146227035666315</v>
      </c>
      <c r="AG107" s="11">
        <f>-'OddsRatio_working_3-way'!U107/(3*'OddsRatio_working_3-way'!X107^(1/3))*COS(('OddsRatio_working_3-way'!Y107+2*PI())/3)</f>
        <v>-0.28985940163789192</v>
      </c>
      <c r="AH107" s="11">
        <f>-'OddsRatio_working_3-way'!U107/(3*'OddsRatio_working_3-way'!X107^(1/3))*COS(('OddsRatio_working_3-way'!Y107+4*PI())/3)</f>
        <v>-0.23160286871877112</v>
      </c>
      <c r="AI107" s="11">
        <f>'OddsRatio_working_3-way'!U107/(3*'OddsRatio_working_3-way'!X107^(1/3))*SIN(('OddsRatio_working_3-way'!Y107)/3)</f>
        <v>-3.3634424962908624E-2</v>
      </c>
      <c r="AJ107" s="11">
        <f>'OddsRatio_working_3-way'!U107/(3*'OddsRatio_working_3-way'!X107^(1/3))*SIN(('OddsRatio_working_3-way'!Y107+2*PI())/3)</f>
        <v>-0.43478236076252502</v>
      </c>
      <c r="AK107" s="11">
        <f>'OddsRatio_working_3-way'!U107/(3*'OddsRatio_working_3-way'!X107^(1/3))*SIN(('OddsRatio_working_3-way'!Y107+4*PI())/3)</f>
        <v>0.46841678572543372</v>
      </c>
      <c r="AL107" s="11">
        <f>'OddsRatio_working_3-way'!Z107+'OddsRatio_working_3-way'!AF107</f>
        <v>1.0429245407133263</v>
      </c>
      <c r="AM107" s="11">
        <f>'OddsRatio_working_3-way'!AA107+'OddsRatio_working_3-way'!AG107</f>
        <v>-0.57971880327578384</v>
      </c>
      <c r="AN107" s="11">
        <f>'OddsRatio_working_3-way'!AB107+'OddsRatio_working_3-way'!AH107</f>
        <v>-0.46320573743754223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1.0429245407133263</v>
      </c>
      <c r="AS107" s="11">
        <f>IF(('OddsRatio_working_3-way'!X107=0),IF(Q107&gt;0,-Q107^(1/3),(-Q107)^(1/3)),'OddsRatio_working_3-way'!AM107-'OddsRatio_working_3-way'!R107/3)</f>
        <v>-0.57971880327578384</v>
      </c>
      <c r="AT107" s="11">
        <f>IF(('OddsRatio_working_3-way'!X107=0),IF(Q107&gt;0,-Q107^(1/3),(-Q107)^(1/3)),'OddsRatio_working_3-way'!AN107-'OddsRatio_working_3-way'!R107/3)</f>
        <v>-0.46320573743754223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2.12</v>
      </c>
      <c r="B108" s="4">
        <f>IF('True_Odds_Calculator_3-way'!B109="","",'True_Odds_Calculator_3-way'!B109)</f>
        <v>3.55</v>
      </c>
      <c r="C108" s="4">
        <f>IF('True_Odds_Calculator_3-way'!C109="","",'True_Odds_Calculator_3-way'!C109)</f>
        <v>3.57</v>
      </c>
      <c r="D108" s="9">
        <f t="shared" si="26"/>
        <v>0.45883984250429127</v>
      </c>
      <c r="E108" s="9">
        <f t="shared" si="27"/>
        <v>0.27135104395926063</v>
      </c>
      <c r="F108" s="9">
        <f t="shared" si="28"/>
        <v>0.26980911353644804</v>
      </c>
      <c r="G108" s="9">
        <f t="shared" si="29"/>
        <v>1.0530443681887127</v>
      </c>
      <c r="H108" s="9">
        <f t="shared" si="30"/>
        <v>2.1794096923713586</v>
      </c>
      <c r="I108" s="9">
        <f t="shared" si="31"/>
        <v>3.6852631388812171</v>
      </c>
      <c r="J108" s="9">
        <f t="shared" si="32"/>
        <v>3.706324026244991</v>
      </c>
      <c r="K108" s="11">
        <f t="shared" si="33"/>
        <v>0.47169811320754712</v>
      </c>
      <c r="L108" s="11">
        <f t="shared" si="34"/>
        <v>0.28169014084507044</v>
      </c>
      <c r="M108" s="11">
        <f t="shared" si="35"/>
        <v>0.28011204481792717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-0.27318628753653984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0.23224809456070497</v>
      </c>
      <c r="Q108" s="11">
        <f>2*'OddsRatio_working_3-way'!K108*'OddsRatio_working_3-way'!L108*'OddsRatio_working_3-way'!M108</f>
        <v>7.4438491846379795E-2</v>
      </c>
      <c r="R108" s="11">
        <f t="shared" si="36"/>
        <v>0</v>
      </c>
      <c r="S108" s="11">
        <f t="shared" si="37"/>
        <v>-0.85014550567308689</v>
      </c>
      <c r="T108" s="11">
        <f t="shared" si="38"/>
        <v>-0.2724825338695791</v>
      </c>
      <c r="U108" s="11">
        <f>'OddsRatio_working_3-way'!S108-'OddsRatio_working_3-way'!R108^2/3</f>
        <v>-0.85014550567308689</v>
      </c>
      <c r="V108" s="11">
        <f>'OddsRatio_working_3-way'!S108*'OddsRatio_working_3-way'!R108/3-2*'OddsRatio_working_3-way'!R108^3/27-'OddsRatio_working_3-way'!T108</f>
        <v>0.2724825338695791</v>
      </c>
      <c r="W108" s="11">
        <f>'OddsRatio_working_3-way'!V108^2+4*'OddsRatio_working_3-way'!U108^3/27</f>
        <v>-1.6781481704583129E-2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0.15085441074805325</v>
      </c>
      <c r="Y108" s="11">
        <f>IF('OddsRatio_working_3-way'!W108&gt;=0,IF('OddsRatio_working_3-way'!V108+SQRT('OddsRatio_working_3-way'!W108)&gt;0,0,PI()),ACOS('OddsRatio_working_3-way'!V108/(2*'OddsRatio_working_3-way'!X108)))</f>
        <v>0.44379010127689522</v>
      </c>
      <c r="Z108" s="11">
        <f>'OddsRatio_working_3-way'!X108^(1/3)*COS('OddsRatio_working_3-way'!Y108/3)</f>
        <v>0.52652218409435647</v>
      </c>
      <c r="AA108" s="11">
        <f>'OddsRatio_working_3-way'!X108^(1/3)*COS(('OddsRatio_working_3-way'!Y108+2*PI())/3)</f>
        <v>-0.33121084304490589</v>
      </c>
      <c r="AB108" s="11">
        <f>'OddsRatio_working_3-way'!X108^(1/3)*COS(('OddsRatio_working_3-way'!Y108+4*PI())/3)</f>
        <v>-0.19531134104945036</v>
      </c>
      <c r="AC108" s="11">
        <f>'OddsRatio_working_3-way'!X108^(1/3)*SIN('OddsRatio_working_3-way'!Y108/3)</f>
        <v>7.8461614059812265E-2</v>
      </c>
      <c r="AD108" s="11">
        <f>'OddsRatio_working_3-way'!X108^(1/3)*SIN(('OddsRatio_working_3-way'!Y108+2*PI())/3)</f>
        <v>0.41675078005187355</v>
      </c>
      <c r="AE108" s="11">
        <f>'OddsRatio_working_3-way'!X108^(1/3)*SIN(('OddsRatio_working_3-way'!Y108+4*PI())/3)</f>
        <v>-0.49521239411168583</v>
      </c>
      <c r="AF108" s="11">
        <f>-'OddsRatio_working_3-way'!U108/(3*'OddsRatio_working_3-way'!X108^(1/3))*COS(('OddsRatio_working_3-way'!Y108)/3)</f>
        <v>0.52652218409435636</v>
      </c>
      <c r="AG108" s="11">
        <f>-'OddsRatio_working_3-way'!U108/(3*'OddsRatio_working_3-way'!X108^(1/3))*COS(('OddsRatio_working_3-way'!Y108+2*PI())/3)</f>
        <v>-0.33121084304490578</v>
      </c>
      <c r="AH108" s="11">
        <f>-'OddsRatio_working_3-way'!U108/(3*'OddsRatio_working_3-way'!X108^(1/3))*COS(('OddsRatio_working_3-way'!Y108+4*PI())/3)</f>
        <v>-0.1953113410494503</v>
      </c>
      <c r="AI108" s="11">
        <f>'OddsRatio_working_3-way'!U108/(3*'OddsRatio_working_3-way'!X108^(1/3))*SIN(('OddsRatio_working_3-way'!Y108)/3)</f>
        <v>-7.8461614059812237E-2</v>
      </c>
      <c r="AJ108" s="11">
        <f>'OddsRatio_working_3-way'!U108/(3*'OddsRatio_working_3-way'!X108^(1/3))*SIN(('OddsRatio_working_3-way'!Y108+2*PI())/3)</f>
        <v>-0.41675078005187344</v>
      </c>
      <c r="AK108" s="11">
        <f>'OddsRatio_working_3-way'!U108/(3*'OddsRatio_working_3-way'!X108^(1/3))*SIN(('OddsRatio_working_3-way'!Y108+4*PI())/3)</f>
        <v>0.49521239411168572</v>
      </c>
      <c r="AL108" s="11">
        <f>'OddsRatio_working_3-way'!Z108+'OddsRatio_working_3-way'!AF108</f>
        <v>1.0530443681887127</v>
      </c>
      <c r="AM108" s="11">
        <f>'OddsRatio_working_3-way'!AA108+'OddsRatio_working_3-way'!AG108</f>
        <v>-0.66242168608981167</v>
      </c>
      <c r="AN108" s="11">
        <f>'OddsRatio_working_3-way'!AB108+'OddsRatio_working_3-way'!AH108</f>
        <v>-0.39062268209890066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1.0530443681887127</v>
      </c>
      <c r="AS108" s="11">
        <f>IF(('OddsRatio_working_3-way'!X108=0),IF(Q108&gt;0,-Q108^(1/3),(-Q108)^(1/3)),'OddsRatio_working_3-way'!AM108-'OddsRatio_working_3-way'!R108/3)</f>
        <v>-0.66242168608981167</v>
      </c>
      <c r="AT108" s="11">
        <f>IF(('OddsRatio_working_3-way'!X108=0),IF(Q108&gt;0,-Q108^(1/3),(-Q108)^(1/3)),'OddsRatio_working_3-way'!AN108-'OddsRatio_working_3-way'!R108/3)</f>
        <v>-0.39062268209890066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3.63</v>
      </c>
      <c r="B109" s="4">
        <f>IF('True_Odds_Calculator_3-way'!B110="","",'True_Odds_Calculator_3-way'!B110)</f>
        <v>3.73</v>
      </c>
      <c r="C109" s="4">
        <f>IF('True_Odds_Calculator_3-way'!C110="","",'True_Odds_Calculator_3-way'!C110)</f>
        <v>2.02</v>
      </c>
      <c r="D109" s="9">
        <f t="shared" si="26"/>
        <v>0.26360272326321454</v>
      </c>
      <c r="E109" s="9">
        <f t="shared" si="27"/>
        <v>0.25642290838016951</v>
      </c>
      <c r="F109" s="9">
        <f t="shared" si="28"/>
        <v>0.47997436835661605</v>
      </c>
      <c r="G109" s="9">
        <f t="shared" si="29"/>
        <v>1.0622005762023752</v>
      </c>
      <c r="H109" s="9">
        <f t="shared" si="30"/>
        <v>3.7935875154122463</v>
      </c>
      <c r="I109" s="9">
        <f t="shared" si="31"/>
        <v>3.8998075730324846</v>
      </c>
      <c r="J109" s="9">
        <f t="shared" si="32"/>
        <v>2.0834445877264227</v>
      </c>
      <c r="K109" s="11">
        <f t="shared" si="33"/>
        <v>0.27548209366391185</v>
      </c>
      <c r="L109" s="11">
        <f t="shared" si="34"/>
        <v>0.26809651474530832</v>
      </c>
      <c r="M109" s="11">
        <f t="shared" si="35"/>
        <v>0.49504950495049505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-0.26776372494670864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0.23326729455787398</v>
      </c>
      <c r="Q109" s="11">
        <f>2*'OddsRatio_working_3-way'!K109*'OddsRatio_working_3-way'!L109*'OddsRatio_working_3-way'!M109</f>
        <v>7.3124543748549861E-2</v>
      </c>
      <c r="R109" s="11">
        <f t="shared" si="36"/>
        <v>0</v>
      </c>
      <c r="S109" s="11">
        <f t="shared" si="37"/>
        <v>-0.87116839521223322</v>
      </c>
      <c r="T109" s="11">
        <f t="shared" si="38"/>
        <v>-0.27309354081888199</v>
      </c>
      <c r="U109" s="11">
        <f>'OddsRatio_working_3-way'!S109-'OddsRatio_working_3-way'!R109^2/3</f>
        <v>-0.87116839521223322</v>
      </c>
      <c r="V109" s="11">
        <f>'OddsRatio_working_3-way'!S109*'OddsRatio_working_3-way'!R109/3-2*'OddsRatio_working_3-way'!R109^3/27-'OddsRatio_working_3-way'!T109</f>
        <v>0.27309354081888199</v>
      </c>
      <c r="W109" s="11">
        <f>'OddsRatio_working_3-way'!V109^2+4*'OddsRatio_working_3-way'!U109^3/27</f>
        <v>-2.3369494205685709E-2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0.15648448504778362</v>
      </c>
      <c r="Y109" s="11">
        <f>IF('OddsRatio_working_3-way'!W109&gt;=0,IF('OddsRatio_working_3-way'!V109+SQRT('OddsRatio_working_3-way'!W109)&gt;0,0,PI()),ACOS('OddsRatio_working_3-way'!V109/(2*'OddsRatio_working_3-way'!X109)))</f>
        <v>0.51031675495551321</v>
      </c>
      <c r="Z109" s="11">
        <f>'OddsRatio_working_3-way'!X109^(1/3)*COS('OddsRatio_working_3-way'!Y109/3)</f>
        <v>0.53110028810118759</v>
      </c>
      <c r="AA109" s="11">
        <f>'OddsRatio_working_3-way'!X109^(1/3)*COS(('OddsRatio_working_3-way'!Y109+2*PI())/3)</f>
        <v>-0.34455306670023311</v>
      </c>
      <c r="AB109" s="11">
        <f>'OddsRatio_working_3-way'!X109^(1/3)*COS(('OddsRatio_working_3-way'!Y109+4*PI())/3)</f>
        <v>-0.1865472214009547</v>
      </c>
      <c r="AC109" s="11">
        <f>'OddsRatio_working_3-way'!X109^(1/3)*SIN('OddsRatio_working_3-way'!Y109/3)</f>
        <v>9.1224717317073004E-2</v>
      </c>
      <c r="AD109" s="11">
        <f>'OddsRatio_working_3-way'!X109^(1/3)*SIN(('OddsRatio_working_3-way'!Y109+2*PI())/3)</f>
        <v>0.41433398279432632</v>
      </c>
      <c r="AE109" s="11">
        <f>'OddsRatio_working_3-way'!X109^(1/3)*SIN(('OddsRatio_working_3-way'!Y109+4*PI())/3)</f>
        <v>-0.50555870011139914</v>
      </c>
      <c r="AF109" s="11">
        <f>-'OddsRatio_working_3-way'!U109/(3*'OddsRatio_working_3-way'!X109^(1/3))*COS(('OddsRatio_working_3-way'!Y109)/3)</f>
        <v>0.53110028810118759</v>
      </c>
      <c r="AG109" s="11">
        <f>-'OddsRatio_working_3-way'!U109/(3*'OddsRatio_working_3-way'!X109^(1/3))*COS(('OddsRatio_working_3-way'!Y109+2*PI())/3)</f>
        <v>-0.34455306670023311</v>
      </c>
      <c r="AH109" s="11">
        <f>-'OddsRatio_working_3-way'!U109/(3*'OddsRatio_working_3-way'!X109^(1/3))*COS(('OddsRatio_working_3-way'!Y109+4*PI())/3)</f>
        <v>-0.1865472214009547</v>
      </c>
      <c r="AI109" s="11">
        <f>'OddsRatio_working_3-way'!U109/(3*'OddsRatio_working_3-way'!X109^(1/3))*SIN(('OddsRatio_working_3-way'!Y109)/3)</f>
        <v>-9.1224717317073004E-2</v>
      </c>
      <c r="AJ109" s="11">
        <f>'OddsRatio_working_3-way'!U109/(3*'OddsRatio_working_3-way'!X109^(1/3))*SIN(('OddsRatio_working_3-way'!Y109+2*PI())/3)</f>
        <v>-0.41433398279432632</v>
      </c>
      <c r="AK109" s="11">
        <f>'OddsRatio_working_3-way'!U109/(3*'OddsRatio_working_3-way'!X109^(1/3))*SIN(('OddsRatio_working_3-way'!Y109+4*PI())/3)</f>
        <v>0.50555870011139914</v>
      </c>
      <c r="AL109" s="11">
        <f>'OddsRatio_working_3-way'!Z109+'OddsRatio_working_3-way'!AF109</f>
        <v>1.0622005762023752</v>
      </c>
      <c r="AM109" s="11">
        <f>'OddsRatio_working_3-way'!AA109+'OddsRatio_working_3-way'!AG109</f>
        <v>-0.68910613340046623</v>
      </c>
      <c r="AN109" s="11">
        <f>'OddsRatio_working_3-way'!AB109+'OddsRatio_working_3-way'!AH109</f>
        <v>-0.3730944428019094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1.0622005762023752</v>
      </c>
      <c r="AS109" s="11">
        <f>IF(('OddsRatio_working_3-way'!X109=0),IF(Q109&gt;0,-Q109^(1/3),(-Q109)^(1/3)),'OddsRatio_working_3-way'!AM109-'OddsRatio_working_3-way'!R109/3)</f>
        <v>-0.68910613340046623</v>
      </c>
      <c r="AT109" s="11">
        <f>IF(('OddsRatio_working_3-way'!X109=0),IF(Q109&gt;0,-Q109^(1/3),(-Q109)^(1/3)),'OddsRatio_working_3-way'!AN109-'OddsRatio_working_3-way'!R109/3)</f>
        <v>-0.3730944428019094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3.66</v>
      </c>
      <c r="C110" s="4">
        <f>IF('True_Odds_Calculator_3-way'!C111="","",'True_Odds_Calculator_3-way'!C111)</f>
        <v>4.58</v>
      </c>
      <c r="D110" s="9">
        <f t="shared" si="26"/>
        <v>0.5327904699265853</v>
      </c>
      <c r="E110" s="9">
        <f t="shared" si="27"/>
        <v>0.2601042744218976</v>
      </c>
      <c r="F110" s="9">
        <f t="shared" si="28"/>
        <v>0.20710525565151705</v>
      </c>
      <c r="G110" s="9">
        <f t="shared" si="29"/>
        <v>1.0694029862813332</v>
      </c>
      <c r="H110" s="9">
        <f t="shared" si="30"/>
        <v>1.8769104487506933</v>
      </c>
      <c r="I110" s="9">
        <f t="shared" si="31"/>
        <v>3.8446119435083466</v>
      </c>
      <c r="J110" s="9">
        <f t="shared" si="32"/>
        <v>4.8284626908871733</v>
      </c>
      <c r="K110" s="11">
        <f t="shared" si="33"/>
        <v>0.54945054945054939</v>
      </c>
      <c r="L110" s="11">
        <f t="shared" si="34"/>
        <v>0.27322404371584696</v>
      </c>
      <c r="M110" s="11">
        <f t="shared" si="35"/>
        <v>0.2183406113537118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-0.25595320040162195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0.23141246564541001</v>
      </c>
      <c r="Q110" s="11">
        <f>2*'OddsRatio_working_3-way'!K110*'OddsRatio_working_3-way'!L110*'OddsRatio_working_3-way'!M110</f>
        <v>6.5555939276320099E-2</v>
      </c>
      <c r="R110" s="11">
        <f t="shared" si="36"/>
        <v>0</v>
      </c>
      <c r="S110" s="11">
        <f t="shared" si="37"/>
        <v>-0.90412022698796302</v>
      </c>
      <c r="T110" s="11">
        <f t="shared" si="38"/>
        <v>-0.2561247101948903</v>
      </c>
      <c r="U110" s="11">
        <f>'OddsRatio_working_3-way'!S110-'OddsRatio_working_3-way'!R110^2/3</f>
        <v>-0.90412022698796302</v>
      </c>
      <c r="V110" s="11">
        <f>'OddsRatio_working_3-way'!S110*'OddsRatio_working_3-way'!R110/3-2*'OddsRatio_working_3-way'!R110^3/27-'OddsRatio_working_3-way'!T110</f>
        <v>0.2561247101948903</v>
      </c>
      <c r="W110" s="11">
        <f>'OddsRatio_working_3-way'!V110^2+4*'OddsRatio_working_3-way'!U110^3/27</f>
        <v>-4.3890215413806416E-2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0.16544642832819251</v>
      </c>
      <c r="Y110" s="11">
        <f>IF('OddsRatio_working_3-way'!W110&gt;=0,IF('OddsRatio_working_3-way'!V110+SQRT('OddsRatio_working_3-way'!W110)&gt;0,0,PI()),ACOS('OddsRatio_working_3-way'!V110/(2*'OddsRatio_working_3-way'!X110)))</f>
        <v>0.68559697490176308</v>
      </c>
      <c r="Z110" s="11">
        <f>'OddsRatio_working_3-way'!X110^(1/3)*COS('OddsRatio_working_3-way'!Y110/3)</f>
        <v>0.53470149314066662</v>
      </c>
      <c r="AA110" s="11">
        <f>'OddsRatio_working_3-way'!X110^(1/3)*COS(('OddsRatio_working_3-way'!Y110+2*PI())/3)</f>
        <v>-0.37505771789460285</v>
      </c>
      <c r="AB110" s="11">
        <f>'OddsRatio_working_3-way'!X110^(1/3)*COS(('OddsRatio_working_3-way'!Y110+4*PI())/3)</f>
        <v>-0.15964377524606393</v>
      </c>
      <c r="AC110" s="11">
        <f>'OddsRatio_working_3-way'!X110^(1/3)*SIN('OddsRatio_working_3-way'!Y110/3)</f>
        <v>0.12436929777533272</v>
      </c>
      <c r="AD110" s="11">
        <f>'OddsRatio_working_3-way'!X110^(1/3)*SIN(('OddsRatio_working_3-way'!Y110+2*PI())/3)</f>
        <v>0.40088042761362175</v>
      </c>
      <c r="AE110" s="11">
        <f>'OddsRatio_working_3-way'!X110^(1/3)*SIN(('OddsRatio_working_3-way'!Y110+4*PI())/3)</f>
        <v>-0.52524972538895431</v>
      </c>
      <c r="AF110" s="11">
        <f>-'OddsRatio_working_3-way'!U110/(3*'OddsRatio_working_3-way'!X110^(1/3))*COS(('OddsRatio_working_3-way'!Y110)/3)</f>
        <v>0.53470149314066651</v>
      </c>
      <c r="AG110" s="11">
        <f>-'OddsRatio_working_3-way'!U110/(3*'OddsRatio_working_3-way'!X110^(1/3))*COS(('OddsRatio_working_3-way'!Y110+2*PI())/3)</f>
        <v>-0.37505771789460279</v>
      </c>
      <c r="AH110" s="11">
        <f>-'OddsRatio_working_3-way'!U110/(3*'OddsRatio_working_3-way'!X110^(1/3))*COS(('OddsRatio_working_3-way'!Y110+4*PI())/3)</f>
        <v>-0.15964377524606388</v>
      </c>
      <c r="AI110" s="11">
        <f>'OddsRatio_working_3-way'!U110/(3*'OddsRatio_working_3-way'!X110^(1/3))*SIN(('OddsRatio_working_3-way'!Y110)/3)</f>
        <v>-0.12436929777533269</v>
      </c>
      <c r="AJ110" s="11">
        <f>'OddsRatio_working_3-way'!U110/(3*'OddsRatio_working_3-way'!X110^(1/3))*SIN(('OddsRatio_working_3-way'!Y110+2*PI())/3)</f>
        <v>-0.40088042761362169</v>
      </c>
      <c r="AK110" s="11">
        <f>'OddsRatio_working_3-way'!U110/(3*'OddsRatio_working_3-way'!X110^(1/3))*SIN(('OddsRatio_working_3-way'!Y110+4*PI())/3)</f>
        <v>0.5252497253889542</v>
      </c>
      <c r="AL110" s="11">
        <f>'OddsRatio_working_3-way'!Z110+'OddsRatio_working_3-way'!AF110</f>
        <v>1.0694029862813332</v>
      </c>
      <c r="AM110" s="11">
        <f>'OddsRatio_working_3-way'!AA110+'OddsRatio_working_3-way'!AG110</f>
        <v>-0.7501154357892057</v>
      </c>
      <c r="AN110" s="11">
        <f>'OddsRatio_working_3-way'!AB110+'OddsRatio_working_3-way'!AH110</f>
        <v>-0.31928755049212781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1.0694029862813332</v>
      </c>
      <c r="AS110" s="11">
        <f>IF(('OddsRatio_working_3-way'!X110=0),IF(Q110&gt;0,-Q110^(1/3),(-Q110)^(1/3)),'OddsRatio_working_3-way'!AM110-'OddsRatio_working_3-way'!R110/3)</f>
        <v>-0.7501154357892057</v>
      </c>
      <c r="AT110" s="11">
        <f>IF(('OddsRatio_working_3-way'!X110=0),IF(Q110&gt;0,-Q110^(1/3),(-Q110)^(1/3)),'OddsRatio_working_3-way'!AN110-'OddsRatio_working_3-way'!R110/3)</f>
        <v>-0.31928755049212781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3.99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1.97</v>
      </c>
      <c r="D111" s="9">
        <f t="shared" si="26"/>
        <v>0.23899088531271287</v>
      </c>
      <c r="E111" s="9">
        <f t="shared" si="27"/>
        <v>0.26913023185860313</v>
      </c>
      <c r="F111" s="9">
        <f t="shared" si="28"/>
        <v>0.49187888282868414</v>
      </c>
      <c r="G111" s="9">
        <f t="shared" si="29"/>
        <v>1.0649698971765862</v>
      </c>
      <c r="H111" s="9">
        <f t="shared" si="30"/>
        <v>4.1842599925579922</v>
      </c>
      <c r="I111" s="9">
        <f t="shared" si="31"/>
        <v>3.7156732378002948</v>
      </c>
      <c r="J111" s="9">
        <f t="shared" si="32"/>
        <v>2.0330208002612884</v>
      </c>
      <c r="K111" s="11">
        <f t="shared" si="33"/>
        <v>0.25062656641604009</v>
      </c>
      <c r="L111" s="11">
        <f t="shared" si="34"/>
        <v>0.28169014084507044</v>
      </c>
      <c r="M111" s="11">
        <f t="shared" si="35"/>
        <v>0.50761421319796951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-0.26504256637876955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0.23329934187008236</v>
      </c>
      <c r="Q111" s="11">
        <f>2*'OddsRatio_working_3-way'!K111*'OddsRatio_working_3-way'!L111*'OddsRatio_working_3-way'!M111</f>
        <v>7.1674144967767237E-2</v>
      </c>
      <c r="R111" s="11">
        <f t="shared" si="36"/>
        <v>0</v>
      </c>
      <c r="S111" s="11">
        <f t="shared" si="37"/>
        <v>-0.88023348497417098</v>
      </c>
      <c r="T111" s="11">
        <f t="shared" si="38"/>
        <v>-0.27042503378622762</v>
      </c>
      <c r="U111" s="11">
        <f>'OddsRatio_working_3-way'!S111-'OddsRatio_working_3-way'!R111^2/3</f>
        <v>-0.88023348497417098</v>
      </c>
      <c r="V111" s="11">
        <f>'OddsRatio_working_3-way'!S111*'OddsRatio_working_3-way'!R111/3-2*'OddsRatio_working_3-way'!R111^3/27-'OddsRatio_working_3-way'!T111</f>
        <v>0.27042503378622762</v>
      </c>
      <c r="W111" s="11">
        <f>'OddsRatio_working_3-way'!V111^2+4*'OddsRatio_working_3-way'!U111^3/27</f>
        <v>-2.790949757948627E-2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0.1589333165810182</v>
      </c>
      <c r="Y111" s="11">
        <f>IF('OddsRatio_working_3-way'!W111&gt;=0,IF('OddsRatio_working_3-way'!V111+SQRT('OddsRatio_working_3-way'!W111)&gt;0,0,PI()),ACOS('OddsRatio_working_3-way'!V111/(2*'OddsRatio_working_3-way'!X111)))</f>
        <v>0.55338568255782894</v>
      </c>
      <c r="Z111" s="11">
        <f>'OddsRatio_working_3-way'!X111^(1/3)*COS('OddsRatio_working_3-way'!Y111/3)</f>
        <v>0.53248494858829321</v>
      </c>
      <c r="AA111" s="11">
        <f>'OddsRatio_working_3-way'!X111^(1/3)*COS(('OddsRatio_working_3-way'!Y111+2*PI())/3)</f>
        <v>-0.35228435879660758</v>
      </c>
      <c r="AB111" s="11">
        <f>'OddsRatio_working_3-way'!X111^(1/3)*COS(('OddsRatio_working_3-way'!Y111+4*PI())/3)</f>
        <v>-0.1802005897916856</v>
      </c>
      <c r="AC111" s="11">
        <f>'OddsRatio_working_3-way'!X111^(1/3)*SIN('OddsRatio_working_3-way'!Y111/3)</f>
        <v>9.9352610358156984E-2</v>
      </c>
      <c r="AD111" s="11">
        <f>'OddsRatio_working_3-way'!X111^(1/3)*SIN(('OddsRatio_working_3-way'!Y111+2*PI())/3)</f>
        <v>0.41146918743123423</v>
      </c>
      <c r="AE111" s="11">
        <f>'OddsRatio_working_3-way'!X111^(1/3)*SIN(('OddsRatio_working_3-way'!Y111+4*PI())/3)</f>
        <v>-0.5108217977893913</v>
      </c>
      <c r="AF111" s="11">
        <f>-'OddsRatio_working_3-way'!U111/(3*'OddsRatio_working_3-way'!X111^(1/3))*COS(('OddsRatio_working_3-way'!Y111)/3)</f>
        <v>0.53248494858829298</v>
      </c>
      <c r="AG111" s="11">
        <f>-'OddsRatio_working_3-way'!U111/(3*'OddsRatio_working_3-way'!X111^(1/3))*COS(('OddsRatio_working_3-way'!Y111+2*PI())/3)</f>
        <v>-0.35228435879660741</v>
      </c>
      <c r="AH111" s="11">
        <f>-'OddsRatio_working_3-way'!U111/(3*'OddsRatio_working_3-way'!X111^(1/3))*COS(('OddsRatio_working_3-way'!Y111+4*PI())/3)</f>
        <v>-0.18020058979168552</v>
      </c>
      <c r="AI111" s="11">
        <f>'OddsRatio_working_3-way'!U111/(3*'OddsRatio_working_3-way'!X111^(1/3))*SIN(('OddsRatio_working_3-way'!Y111)/3)</f>
        <v>-9.9352610358156943E-2</v>
      </c>
      <c r="AJ111" s="11">
        <f>'OddsRatio_working_3-way'!U111/(3*'OddsRatio_working_3-way'!X111^(1/3))*SIN(('OddsRatio_working_3-way'!Y111+2*PI())/3)</f>
        <v>-0.41146918743123406</v>
      </c>
      <c r="AK111" s="11">
        <f>'OddsRatio_working_3-way'!U111/(3*'OddsRatio_working_3-way'!X111^(1/3))*SIN(('OddsRatio_working_3-way'!Y111+4*PI())/3)</f>
        <v>0.51082179778939107</v>
      </c>
      <c r="AL111" s="11">
        <f>'OddsRatio_working_3-way'!Z111+'OddsRatio_working_3-way'!AF111</f>
        <v>1.0649698971765862</v>
      </c>
      <c r="AM111" s="11">
        <f>'OddsRatio_working_3-way'!AA111+'OddsRatio_working_3-way'!AG111</f>
        <v>-0.70456871759321493</v>
      </c>
      <c r="AN111" s="11">
        <f>'OddsRatio_working_3-way'!AB111+'OddsRatio_working_3-way'!AH111</f>
        <v>-0.36040117958337115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1.0649698971765862</v>
      </c>
      <c r="AS111" s="11">
        <f>IF(('OddsRatio_working_3-way'!X111=0),IF(Q111&gt;0,-Q111^(1/3),(-Q111)^(1/3)),'OddsRatio_working_3-way'!AM111-'OddsRatio_working_3-way'!R111/3)</f>
        <v>-0.70456871759321493</v>
      </c>
      <c r="AT111" s="11">
        <f>IF(('OddsRatio_working_3-way'!X111=0),IF(Q111&gt;0,-Q111^(1/3),(-Q111)^(1/3)),'OddsRatio_working_3-way'!AN111-'OddsRatio_working_3-way'!R111/3)</f>
        <v>-0.36040117958337115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6.08</v>
      </c>
      <c r="B112" s="4">
        <f>IF('True_Odds_Calculator_3-way'!B113="","",'True_Odds_Calculator_3-way'!B113)</f>
        <v>4.75</v>
      </c>
      <c r="C112" s="4">
        <f>IF('True_Odds_Calculator_3-way'!C113="","",'True_Odds_Calculator_3-way'!C113)</f>
        <v>1.49</v>
      </c>
      <c r="D112" s="9">
        <f t="shared" si="26"/>
        <v>0.15262361220316978</v>
      </c>
      <c r="E112" s="9">
        <f t="shared" si="27"/>
        <v>0.19613711819272775</v>
      </c>
      <c r="F112" s="9">
        <f t="shared" si="28"/>
        <v>0.65123926960410261</v>
      </c>
      <c r="G112" s="9">
        <f t="shared" si="29"/>
        <v>1.0929264033438519</v>
      </c>
      <c r="H112" s="9">
        <f t="shared" si="30"/>
        <v>6.5520661289867661</v>
      </c>
      <c r="I112" s="9">
        <f t="shared" si="31"/>
        <v>5.0984740125394445</v>
      </c>
      <c r="J112" s="9">
        <f t="shared" si="32"/>
        <v>1.5355339376384871</v>
      </c>
      <c r="K112" s="11">
        <f t="shared" si="33"/>
        <v>0.16447368421052633</v>
      </c>
      <c r="L112" s="11">
        <f t="shared" si="34"/>
        <v>0.21052631578947367</v>
      </c>
      <c r="M112" s="11">
        <f t="shared" si="35"/>
        <v>0.67114093959731547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-0.21692399933071826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0.21658703452378741</v>
      </c>
      <c r="Q112" s="11">
        <f>2*'OddsRatio_working_3-way'!K112*'OddsRatio_working_3-way'!L112*'OddsRatio_working_3-way'!M112</f>
        <v>4.6477904404246227E-2</v>
      </c>
      <c r="R112" s="11">
        <f t="shared" si="36"/>
        <v>0</v>
      </c>
      <c r="S112" s="11">
        <f t="shared" si="37"/>
        <v>-0.99844662274358531</v>
      </c>
      <c r="T112" s="11">
        <f t="shared" si="38"/>
        <v>-0.21425893191922432</v>
      </c>
      <c r="U112" s="11">
        <f>'OddsRatio_working_3-way'!S112-'OddsRatio_working_3-way'!R112^2/3</f>
        <v>-0.99844662274358531</v>
      </c>
      <c r="V112" s="11">
        <f>'OddsRatio_working_3-way'!S112*'OddsRatio_working_3-way'!R112/3-2*'OddsRatio_working_3-way'!R112^3/27-'OddsRatio_working_3-way'!T112</f>
        <v>0.21425893191922432</v>
      </c>
      <c r="W112" s="11">
        <f>'OddsRatio_working_3-way'!V112^2+4*'OddsRatio_working_3-way'!U112^3/27</f>
        <v>-0.10155194022989816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0.19200184252831076</v>
      </c>
      <c r="Y112" s="11">
        <f>IF('OddsRatio_working_3-way'!W112&gt;=0,IF('OddsRatio_working_3-way'!V112+SQRT('OddsRatio_working_3-way'!W112)&gt;0,0,PI()),ACOS('OddsRatio_working_3-way'!V112/(2*'OddsRatio_working_3-way'!X112)))</f>
        <v>0.97887004686825174</v>
      </c>
      <c r="Z112" s="11">
        <f>'OddsRatio_working_3-way'!X112^(1/3)*COS('OddsRatio_working_3-way'!Y112/3)</f>
        <v>0.54646320167192586</v>
      </c>
      <c r="AA112" s="11">
        <f>'OddsRatio_working_3-way'!X112^(1/3)*COS(('OddsRatio_working_3-way'!Y112+2*PI())/3)</f>
        <v>-0.43337257810208113</v>
      </c>
      <c r="AB112" s="11">
        <f>'OddsRatio_working_3-way'!X112^(1/3)*COS(('OddsRatio_working_3-way'!Y112+4*PI())/3)</f>
        <v>-0.11309062356984456</v>
      </c>
      <c r="AC112" s="11">
        <f>'OddsRatio_working_3-way'!X112^(1/3)*SIN('OddsRatio_working_3-way'!Y112/3)</f>
        <v>0.18491487266576617</v>
      </c>
      <c r="AD112" s="11">
        <f>'OddsRatio_working_3-way'!X112^(1/3)*SIN(('OddsRatio_working_3-way'!Y112+2*PI())/3)</f>
        <v>0.38079357854838358</v>
      </c>
      <c r="AE112" s="11">
        <f>'OddsRatio_working_3-way'!X112^(1/3)*SIN(('OddsRatio_working_3-way'!Y112+4*PI())/3)</f>
        <v>-0.56570845121414981</v>
      </c>
      <c r="AF112" s="11">
        <f>-'OddsRatio_working_3-way'!U112/(3*'OddsRatio_working_3-way'!X112^(1/3))*COS(('OddsRatio_working_3-way'!Y112)/3)</f>
        <v>0.54646320167192597</v>
      </c>
      <c r="AG112" s="11">
        <f>-'OddsRatio_working_3-way'!U112/(3*'OddsRatio_working_3-way'!X112^(1/3))*COS(('OddsRatio_working_3-way'!Y112+2*PI())/3)</f>
        <v>-0.43337257810208124</v>
      </c>
      <c r="AH112" s="11">
        <f>-'OddsRatio_working_3-way'!U112/(3*'OddsRatio_working_3-way'!X112^(1/3))*COS(('OddsRatio_working_3-way'!Y112+4*PI())/3)</f>
        <v>-0.11309062356984458</v>
      </c>
      <c r="AI112" s="11">
        <f>'OddsRatio_working_3-way'!U112/(3*'OddsRatio_working_3-way'!X112^(1/3))*SIN(('OddsRatio_working_3-way'!Y112)/3)</f>
        <v>-0.1849148726657662</v>
      </c>
      <c r="AJ112" s="11">
        <f>'OddsRatio_working_3-way'!U112/(3*'OddsRatio_working_3-way'!X112^(1/3))*SIN(('OddsRatio_working_3-way'!Y112+2*PI())/3)</f>
        <v>-0.38079357854838369</v>
      </c>
      <c r="AK112" s="11">
        <f>'OddsRatio_working_3-way'!U112/(3*'OddsRatio_working_3-way'!X112^(1/3))*SIN(('OddsRatio_working_3-way'!Y112+4*PI())/3)</f>
        <v>0.56570845121414992</v>
      </c>
      <c r="AL112" s="11">
        <f>'OddsRatio_working_3-way'!Z112+'OddsRatio_working_3-way'!AF112</f>
        <v>1.0929264033438519</v>
      </c>
      <c r="AM112" s="11">
        <f>'OddsRatio_working_3-way'!AA112+'OddsRatio_working_3-way'!AG112</f>
        <v>-0.86674515620416237</v>
      </c>
      <c r="AN112" s="11">
        <f>'OddsRatio_working_3-way'!AB112+'OddsRatio_working_3-way'!AH112</f>
        <v>-0.22618124713968912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1.0929264033438519</v>
      </c>
      <c r="AS112" s="11">
        <f>IF(('OddsRatio_working_3-way'!X112=0),IF(Q112&gt;0,-Q112^(1/3),(-Q112)^(1/3)),'OddsRatio_working_3-way'!AM112-'OddsRatio_working_3-way'!R112/3)</f>
        <v>-0.86674515620416237</v>
      </c>
      <c r="AT112" s="11">
        <f>IF(('OddsRatio_working_3-way'!X112=0),IF(Q112&gt;0,-Q112^(1/3),(-Q112)^(1/3)),'OddsRatio_working_3-way'!AN112-'OddsRatio_working_3-way'!R112/3)</f>
        <v>-0.22618124713968912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8.09</v>
      </c>
      <c r="B113" s="4">
        <f>IF('True_Odds_Calculator_3-way'!B114="","",'True_Odds_Calculator_3-way'!B114)</f>
        <v>5.66</v>
      </c>
      <c r="C113" s="4">
        <f>IF('True_Odds_Calculator_3-way'!C114="","",'True_Odds_Calculator_3-way'!C114)</f>
        <v>1.38</v>
      </c>
      <c r="D113" s="9">
        <f t="shared" si="26"/>
        <v>0.11774529853804243</v>
      </c>
      <c r="E113" s="9">
        <f t="shared" si="27"/>
        <v>0.16878158740972607</v>
      </c>
      <c r="F113" s="9">
        <f t="shared" si="28"/>
        <v>0.71347311405223146</v>
      </c>
      <c r="G113" s="9">
        <f t="shared" si="29"/>
        <v>1.0568276590447403</v>
      </c>
      <c r="H113" s="9">
        <f t="shared" si="30"/>
        <v>8.492908102627208</v>
      </c>
      <c r="I113" s="9">
        <f t="shared" si="31"/>
        <v>5.9248168911484882</v>
      </c>
      <c r="J113" s="9">
        <f t="shared" si="32"/>
        <v>1.4015945104370011</v>
      </c>
      <c r="K113" s="11">
        <f t="shared" si="33"/>
        <v>0.12360939431396786</v>
      </c>
      <c r="L113" s="11">
        <f t="shared" si="34"/>
        <v>0.17667844522968199</v>
      </c>
      <c r="M113" s="11">
        <f t="shared" si="35"/>
        <v>0.7246376811594204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-0.19868803253812983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0.19196266106268634</v>
      </c>
      <c r="Q113" s="11">
        <f>2*'OddsRatio_working_3-way'!K113*'OddsRatio_working_3-way'!L113*'OddsRatio_working_3-way'!M113</f>
        <v>3.1650892178513822E-2</v>
      </c>
      <c r="R113" s="11">
        <f t="shared" si="36"/>
        <v>0</v>
      </c>
      <c r="S113" s="11">
        <f t="shared" si="37"/>
        <v>-0.96615109934136145</v>
      </c>
      <c r="T113" s="11">
        <f t="shared" si="38"/>
        <v>-0.15929943929783372</v>
      </c>
      <c r="U113" s="11">
        <f>'OddsRatio_working_3-way'!S113-'OddsRatio_working_3-way'!R113^2/3</f>
        <v>-0.96615109934136145</v>
      </c>
      <c r="V113" s="11">
        <f>'OddsRatio_working_3-way'!S113*'OddsRatio_working_3-way'!R113/3-2*'OddsRatio_working_3-way'!R113^3/27-'OddsRatio_working_3-way'!T113</f>
        <v>0.15929943929783372</v>
      </c>
      <c r="W113" s="11">
        <f>'OddsRatio_working_3-way'!V113^2+4*'OddsRatio_working_3-way'!U113^3/27</f>
        <v>-0.10823135677845978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0.18276191352348553</v>
      </c>
      <c r="Y113" s="11">
        <f>IF('OddsRatio_working_3-way'!W113&gt;=0,IF('OddsRatio_working_3-way'!V113+SQRT('OddsRatio_working_3-way'!W113)&gt;0,0,PI()),ACOS('OddsRatio_working_3-way'!V113/(2*'OddsRatio_working_3-way'!X113)))</f>
        <v>1.1198567640643515</v>
      </c>
      <c r="Z113" s="11">
        <f>'OddsRatio_working_3-way'!X113^(1/3)*COS('OddsRatio_working_3-way'!Y113/3)</f>
        <v>0.52841382952237015</v>
      </c>
      <c r="AA113" s="11">
        <f>'OddsRatio_working_3-way'!X113^(1/3)*COS(('OddsRatio_working_3-way'!Y113+2*PI())/3)</f>
        <v>-0.44343273157469004</v>
      </c>
      <c r="AB113" s="11">
        <f>'OddsRatio_working_3-way'!X113^(1/3)*COS(('OddsRatio_working_3-way'!Y113+4*PI())/3)</f>
        <v>-8.4981097947679995E-2</v>
      </c>
      <c r="AC113" s="11">
        <f>'OddsRatio_working_3-way'!X113^(1/3)*SIN('OddsRatio_working_3-way'!Y113/3)</f>
        <v>0.20695214716601532</v>
      </c>
      <c r="AD113" s="11">
        <f>'OddsRatio_working_3-way'!X113^(1/3)*SIN(('OddsRatio_working_3-way'!Y113+2*PI())/3)</f>
        <v>0.35414372649438447</v>
      </c>
      <c r="AE113" s="11">
        <f>'OddsRatio_working_3-way'!X113^(1/3)*SIN(('OddsRatio_working_3-way'!Y113+4*PI())/3)</f>
        <v>-0.56109587366039981</v>
      </c>
      <c r="AF113" s="11">
        <f>-'OddsRatio_working_3-way'!U113/(3*'OddsRatio_working_3-way'!X113^(1/3))*COS(('OddsRatio_working_3-way'!Y113)/3)</f>
        <v>0.52841382952237004</v>
      </c>
      <c r="AG113" s="11">
        <f>-'OddsRatio_working_3-way'!U113/(3*'OddsRatio_working_3-way'!X113^(1/3))*COS(('OddsRatio_working_3-way'!Y113+2*PI())/3)</f>
        <v>-0.44343273157468993</v>
      </c>
      <c r="AH113" s="11">
        <f>-'OddsRatio_working_3-way'!U113/(3*'OddsRatio_working_3-way'!X113^(1/3))*COS(('OddsRatio_working_3-way'!Y113+4*PI())/3)</f>
        <v>-8.4981097947679982E-2</v>
      </c>
      <c r="AI113" s="11">
        <f>'OddsRatio_working_3-way'!U113/(3*'OddsRatio_working_3-way'!X113^(1/3))*SIN(('OddsRatio_working_3-way'!Y113)/3)</f>
        <v>-0.20695214716601529</v>
      </c>
      <c r="AJ113" s="11">
        <f>'OddsRatio_working_3-way'!U113/(3*'OddsRatio_working_3-way'!X113^(1/3))*SIN(('OddsRatio_working_3-way'!Y113+2*PI())/3)</f>
        <v>-0.35414372649438441</v>
      </c>
      <c r="AK113" s="11">
        <f>'OddsRatio_working_3-way'!U113/(3*'OddsRatio_working_3-way'!X113^(1/3))*SIN(('OddsRatio_working_3-way'!Y113+4*PI())/3)</f>
        <v>0.5610958736603997</v>
      </c>
      <c r="AL113" s="11">
        <f>'OddsRatio_working_3-way'!Z113+'OddsRatio_working_3-way'!AF113</f>
        <v>1.0568276590447403</v>
      </c>
      <c r="AM113" s="11">
        <f>'OddsRatio_working_3-way'!AA113+'OddsRatio_working_3-way'!AG113</f>
        <v>-0.88686546314937997</v>
      </c>
      <c r="AN113" s="11">
        <f>'OddsRatio_working_3-way'!AB113+'OddsRatio_working_3-way'!AH113</f>
        <v>-0.16996219589535999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1.0568276590447403</v>
      </c>
      <c r="AS113" s="11">
        <f>IF(('OddsRatio_working_3-way'!X113=0),IF(Q113&gt;0,-Q113^(1/3),(-Q113)^(1/3)),'OddsRatio_working_3-way'!AM113-'OddsRatio_working_3-way'!R113/3)</f>
        <v>-0.88686546314937997</v>
      </c>
      <c r="AT113" s="11">
        <f>IF(('OddsRatio_working_3-way'!X113=0),IF(Q113&gt;0,-Q113^(1/3),(-Q113)^(1/3)),'OddsRatio_working_3-way'!AN113-'OddsRatio_working_3-way'!R113/3)</f>
        <v>-0.16996219589535999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2.62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2.88</v>
      </c>
      <c r="D114" s="9">
        <f t="shared" si="26"/>
        <v>0.37386386133567556</v>
      </c>
      <c r="E114" s="9">
        <f t="shared" si="27"/>
        <v>0.28641153722953228</v>
      </c>
      <c r="F114" s="9">
        <f t="shared" si="28"/>
        <v>0.33972460143479227</v>
      </c>
      <c r="G114" s="9">
        <f t="shared" si="29"/>
        <v>1.0338089055147839</v>
      </c>
      <c r="H114" s="9">
        <f t="shared" si="30"/>
        <v>2.6747704269339501</v>
      </c>
      <c r="I114" s="9">
        <f t="shared" si="31"/>
        <v>3.4914794622906298</v>
      </c>
      <c r="J114" s="9">
        <f t="shared" si="32"/>
        <v>2.9435607423677936</v>
      </c>
      <c r="K114" s="11">
        <f t="shared" si="33"/>
        <v>0.38167938931297707</v>
      </c>
      <c r="L114" s="11">
        <f t="shared" si="34"/>
        <v>0.29325513196480935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-0.28526057173557806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0.22968853767918035</v>
      </c>
      <c r="Q114" s="11">
        <f>2*'OddsRatio_working_3-way'!K114*'OddsRatio_working_3-way'!L114*'OddsRatio_working_3-way'!M114</f>
        <v>7.7728777556406198E-2</v>
      </c>
      <c r="R114" s="11">
        <f t="shared" si="36"/>
        <v>0</v>
      </c>
      <c r="S114" s="11">
        <f t="shared" si="37"/>
        <v>-0.8051885203823046</v>
      </c>
      <c r="T114" s="11">
        <f t="shared" si="38"/>
        <v>-0.27248342483326715</v>
      </c>
      <c r="U114" s="11">
        <f>'OddsRatio_working_3-way'!S114-'OddsRatio_working_3-way'!R114^2/3</f>
        <v>-0.8051885203823046</v>
      </c>
      <c r="V114" s="11">
        <f>'OddsRatio_working_3-way'!S114*'OddsRatio_working_3-way'!R114/3-2*'OddsRatio_working_3-way'!R114^3/27-'OddsRatio_working_3-way'!T114</f>
        <v>0.27248342483326715</v>
      </c>
      <c r="W114" s="11">
        <f>'OddsRatio_working_3-way'!V114^2+4*'OddsRatio_working_3-way'!U114^3/27</f>
        <v>-3.0900733537807534E-3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0.13904791454984816</v>
      </c>
      <c r="Y114" s="11">
        <f>IF('OddsRatio_working_3-way'!W114&gt;=0,IF('OddsRatio_working_3-way'!V114+SQRT('OddsRatio_working_3-way'!W114)&gt;0,0,PI()),ACOS('OddsRatio_working_3-way'!V114/(2*'OddsRatio_working_3-way'!X114)))</f>
        <v>0.20124511415841329</v>
      </c>
      <c r="Z114" s="11">
        <f>'OddsRatio_working_3-way'!X114^(1/3)*COS('OddsRatio_working_3-way'!Y114/3)</f>
        <v>0.51690445275739194</v>
      </c>
      <c r="AA114" s="11">
        <f>'OddsRatio_working_3-way'!X114^(1/3)*COS(('OddsRatio_working_3-way'!Y114+2*PI())/3)</f>
        <v>-0.28852663635232706</v>
      </c>
      <c r="AB114" s="11">
        <f>'OddsRatio_working_3-way'!X114^(1/3)*COS(('OddsRatio_working_3-way'!Y114+4*PI())/3)</f>
        <v>-0.22837781640506494</v>
      </c>
      <c r="AC114" s="11">
        <f>'OddsRatio_working_3-way'!X114^(1/3)*SIN('OddsRatio_working_3-way'!Y114/3)</f>
        <v>3.4726937387990264E-2</v>
      </c>
      <c r="AD114" s="11">
        <f>'OddsRatio_working_3-way'!X114^(1/3)*SIN(('OddsRatio_working_3-way'!Y114+2*PI())/3)</f>
        <v>0.43028891872319952</v>
      </c>
      <c r="AE114" s="11">
        <f>'OddsRatio_working_3-way'!X114^(1/3)*SIN(('OddsRatio_working_3-way'!Y114+4*PI())/3)</f>
        <v>-0.46501585611118967</v>
      </c>
      <c r="AF114" s="11">
        <f>-'OddsRatio_working_3-way'!U114/(3*'OddsRatio_working_3-way'!X114^(1/3))*COS(('OddsRatio_working_3-way'!Y114)/3)</f>
        <v>0.51690445275739194</v>
      </c>
      <c r="AG114" s="11">
        <f>-'OddsRatio_working_3-way'!U114/(3*'OddsRatio_working_3-way'!X114^(1/3))*COS(('OddsRatio_working_3-way'!Y114+2*PI())/3)</f>
        <v>-0.28852663635232706</v>
      </c>
      <c r="AH114" s="11">
        <f>-'OddsRatio_working_3-way'!U114/(3*'OddsRatio_working_3-way'!X114^(1/3))*COS(('OddsRatio_working_3-way'!Y114+4*PI())/3)</f>
        <v>-0.22837781640506494</v>
      </c>
      <c r="AI114" s="11">
        <f>'OddsRatio_working_3-way'!U114/(3*'OddsRatio_working_3-way'!X114^(1/3))*SIN(('OddsRatio_working_3-way'!Y114)/3)</f>
        <v>-3.4726937387990264E-2</v>
      </c>
      <c r="AJ114" s="11">
        <f>'OddsRatio_working_3-way'!U114/(3*'OddsRatio_working_3-way'!X114^(1/3))*SIN(('OddsRatio_working_3-way'!Y114+2*PI())/3)</f>
        <v>-0.43028891872319952</v>
      </c>
      <c r="AK114" s="11">
        <f>'OddsRatio_working_3-way'!U114/(3*'OddsRatio_working_3-way'!X114^(1/3))*SIN(('OddsRatio_working_3-way'!Y114+4*PI())/3)</f>
        <v>0.46501585611118967</v>
      </c>
      <c r="AL114" s="11">
        <f>'OddsRatio_working_3-way'!Z114+'OddsRatio_working_3-way'!AF114</f>
        <v>1.0338089055147839</v>
      </c>
      <c r="AM114" s="11">
        <f>'OddsRatio_working_3-way'!AA114+'OddsRatio_working_3-way'!AG114</f>
        <v>-0.57705327270465412</v>
      </c>
      <c r="AN114" s="11">
        <f>'OddsRatio_working_3-way'!AB114+'OddsRatio_working_3-way'!AH114</f>
        <v>-0.45675563281012987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1.0338089055147839</v>
      </c>
      <c r="AS114" s="11">
        <f>IF(('OddsRatio_working_3-way'!X114=0),IF(Q114&gt;0,-Q114^(1/3),(-Q114)^(1/3)),'OddsRatio_working_3-way'!AM114-'OddsRatio_working_3-way'!R114/3)</f>
        <v>-0.57705327270465412</v>
      </c>
      <c r="AT114" s="11">
        <f>IF(('OddsRatio_working_3-way'!X114=0),IF(Q114&gt;0,-Q114^(1/3),(-Q114)^(1/3)),'OddsRatio_working_3-way'!AN114-'OddsRatio_working_3-way'!R114/3)</f>
        <v>-0.45675563281012987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2.85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2.5099999999999998</v>
      </c>
      <c r="D115" s="9">
        <f t="shared" si="26"/>
        <v>0.33954390533835793</v>
      </c>
      <c r="E115" s="9">
        <f t="shared" si="27"/>
        <v>0.2740042290051759</v>
      </c>
      <c r="F115" s="9">
        <f t="shared" si="28"/>
        <v>0.38645186565646583</v>
      </c>
      <c r="G115" s="9">
        <f t="shared" si="29"/>
        <v>1.0514201221074546</v>
      </c>
      <c r="H115" s="9">
        <f t="shared" si="30"/>
        <v>2.9451272258987915</v>
      </c>
      <c r="I115" s="9">
        <f t="shared" si="31"/>
        <v>3.6495787077107855</v>
      </c>
      <c r="J115" s="9">
        <f t="shared" si="32"/>
        <v>2.5876443843822563</v>
      </c>
      <c r="K115" s="11">
        <f t="shared" si="33"/>
        <v>0.35087719298245612</v>
      </c>
      <c r="L115" s="11">
        <f t="shared" si="34"/>
        <v>0.28409090909090912</v>
      </c>
      <c r="M115" s="11">
        <f t="shared" si="35"/>
        <v>0.39840637450199207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-0.2795683295526028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0.23351569797365562</v>
      </c>
      <c r="Q115" s="11">
        <f>2*'OddsRatio_working_3-way'!K115*'OddsRatio_working_3-way'!L115*'OddsRatio_working_3-way'!M115</f>
        <v>7.9427108154304635E-2</v>
      </c>
      <c r="R115" s="11">
        <f t="shared" si="36"/>
        <v>0</v>
      </c>
      <c r="S115" s="11">
        <f t="shared" si="37"/>
        <v>-0.83527235845116699</v>
      </c>
      <c r="T115" s="11">
        <f t="shared" si="38"/>
        <v>-0.28410624437114523</v>
      </c>
      <c r="U115" s="11">
        <f>'OddsRatio_working_3-way'!S115-'OddsRatio_working_3-way'!R115^2/3</f>
        <v>-0.83527235845116699</v>
      </c>
      <c r="V115" s="11">
        <f>'OddsRatio_working_3-way'!S115*'OddsRatio_working_3-way'!R115/3-2*'OddsRatio_working_3-way'!R115^3/27-'OddsRatio_working_3-way'!T115</f>
        <v>0.28410624437114523</v>
      </c>
      <c r="W115" s="11">
        <f>'OddsRatio_working_3-way'!V115^2+4*'OddsRatio_working_3-way'!U115^3/27</f>
        <v>-5.6173820874354657E-3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0.14691301863527306</v>
      </c>
      <c r="Y115" s="11">
        <f>IF('OddsRatio_working_3-way'!W115&gt;=0,IF('OddsRatio_working_3-way'!V115+SQRT('OddsRatio_working_3-way'!W115)&gt;0,0,PI()),ACOS('OddsRatio_working_3-way'!V115/(2*'OddsRatio_working_3-way'!X115)))</f>
        <v>0.25793061918870719</v>
      </c>
      <c r="Z115" s="11">
        <f>'OddsRatio_working_3-way'!X115^(1/3)*COS('OddsRatio_working_3-way'!Y115/3)</f>
        <v>0.52571006105372731</v>
      </c>
      <c r="AA115" s="11">
        <f>'OddsRatio_working_3-way'!X115^(1/3)*COS(('OddsRatio_working_3-way'!Y115+2*PI())/3)</f>
        <v>-0.30209516805155279</v>
      </c>
      <c r="AB115" s="11">
        <f>'OddsRatio_working_3-way'!X115^(1/3)*COS(('OddsRatio_working_3-way'!Y115+4*PI())/3)</f>
        <v>-0.2236148930021746</v>
      </c>
      <c r="AC115" s="11">
        <f>'OddsRatio_working_3-way'!X115^(1/3)*SIN('OddsRatio_working_3-way'!Y115/3)</f>
        <v>4.5310607925834523E-2</v>
      </c>
      <c r="AD115" s="11">
        <f>'OddsRatio_working_3-way'!X115^(1/3)*SIN(('OddsRatio_working_3-way'!Y115+2*PI())/3)</f>
        <v>0.43262296393467886</v>
      </c>
      <c r="AE115" s="11">
        <f>'OddsRatio_working_3-way'!X115^(1/3)*SIN(('OddsRatio_working_3-way'!Y115+4*PI())/3)</f>
        <v>-0.47793357186051322</v>
      </c>
      <c r="AF115" s="11">
        <f>-'OddsRatio_working_3-way'!U115/(3*'OddsRatio_working_3-way'!X115^(1/3))*COS(('OddsRatio_working_3-way'!Y115)/3)</f>
        <v>0.5257100610537272</v>
      </c>
      <c r="AG115" s="11">
        <f>-'OddsRatio_working_3-way'!U115/(3*'OddsRatio_working_3-way'!X115^(1/3))*COS(('OddsRatio_working_3-way'!Y115+2*PI())/3)</f>
        <v>-0.30209516805155273</v>
      </c>
      <c r="AH115" s="11">
        <f>-'OddsRatio_working_3-way'!U115/(3*'OddsRatio_working_3-way'!X115^(1/3))*COS(('OddsRatio_working_3-way'!Y115+4*PI())/3)</f>
        <v>-0.22361489300217455</v>
      </c>
      <c r="AI115" s="11">
        <f>'OddsRatio_working_3-way'!U115/(3*'OddsRatio_working_3-way'!X115^(1/3))*SIN(('OddsRatio_working_3-way'!Y115)/3)</f>
        <v>-4.5310607925834516E-2</v>
      </c>
      <c r="AJ115" s="11">
        <f>'OddsRatio_working_3-way'!U115/(3*'OddsRatio_working_3-way'!X115^(1/3))*SIN(('OddsRatio_working_3-way'!Y115+2*PI())/3)</f>
        <v>-0.43262296393467875</v>
      </c>
      <c r="AK115" s="11">
        <f>'OddsRatio_working_3-way'!U115/(3*'OddsRatio_working_3-way'!X115^(1/3))*SIN(('OddsRatio_working_3-way'!Y115+4*PI())/3)</f>
        <v>0.47793357186051316</v>
      </c>
      <c r="AL115" s="11">
        <f>'OddsRatio_working_3-way'!Z115+'OddsRatio_working_3-way'!AF115</f>
        <v>1.0514201221074546</v>
      </c>
      <c r="AM115" s="11">
        <f>'OddsRatio_working_3-way'!AA115+'OddsRatio_working_3-way'!AG115</f>
        <v>-0.60419033610310557</v>
      </c>
      <c r="AN115" s="11">
        <f>'OddsRatio_working_3-way'!AB115+'OddsRatio_working_3-way'!AH115</f>
        <v>-0.44722978600434915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1.0514201221074546</v>
      </c>
      <c r="AS115" s="11">
        <f>IF(('OddsRatio_working_3-way'!X115=0),IF(Q115&gt;0,-Q115^(1/3),(-Q115)^(1/3)),'OddsRatio_working_3-way'!AM115-'OddsRatio_working_3-way'!R115/3)</f>
        <v>-0.60419033610310557</v>
      </c>
      <c r="AT115" s="11">
        <f>IF(('OddsRatio_working_3-way'!X115=0),IF(Q115&gt;0,-Q115^(1/3),(-Q115)^(1/3)),'OddsRatio_working_3-way'!AN115-'OddsRatio_working_3-way'!R115/3)</f>
        <v>-0.44722978600434915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2.0099999999999998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3.92</v>
      </c>
      <c r="D116" s="9">
        <f t="shared" si="26"/>
        <v>0.48436711584227832</v>
      </c>
      <c r="E116" s="9">
        <f t="shared" si="27"/>
        <v>0.27039708859312644</v>
      </c>
      <c r="F116" s="9">
        <f t="shared" si="28"/>
        <v>0.24523579556459535</v>
      </c>
      <c r="G116" s="9">
        <f t="shared" si="29"/>
        <v>1.0540096372751955</v>
      </c>
      <c r="H116" s="9">
        <f t="shared" si="30"/>
        <v>2.0645497336479468</v>
      </c>
      <c r="I116" s="9">
        <f t="shared" si="31"/>
        <v>3.6982646714244991</v>
      </c>
      <c r="J116" s="9">
        <f t="shared" si="32"/>
        <v>4.07770814084357</v>
      </c>
      <c r="K116" s="11">
        <f t="shared" si="33"/>
        <v>0.49751243781094534</v>
      </c>
      <c r="L116" s="11">
        <f t="shared" si="34"/>
        <v>0.2808988764044944</v>
      </c>
      <c r="M116" s="11">
        <f t="shared" si="35"/>
        <v>0.25510204081632654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-0.26916095970502896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0.23137294495192012</v>
      </c>
      <c r="Q116" s="11">
        <f>2*'OddsRatio_working_3-way'!K116*'OddsRatio_working_3-way'!L116*'OddsRatio_working_3-way'!M116</f>
        <v>7.1301369784875238E-2</v>
      </c>
      <c r="R116" s="11">
        <f t="shared" si="36"/>
        <v>0</v>
      </c>
      <c r="S116" s="11">
        <f t="shared" si="37"/>
        <v>-0.85960811406483173</v>
      </c>
      <c r="T116" s="11">
        <f t="shared" si="38"/>
        <v>-0.26490234639902371</v>
      </c>
      <c r="U116" s="11">
        <f>'OddsRatio_working_3-way'!S116-'OddsRatio_working_3-way'!R116^2/3</f>
        <v>-0.85960811406483173</v>
      </c>
      <c r="V116" s="11">
        <f>'OddsRatio_working_3-way'!S116*'OddsRatio_working_3-way'!R116/3-2*'OddsRatio_working_3-way'!R116^3/27-'OddsRatio_working_3-way'!T116</f>
        <v>0.26490234639902371</v>
      </c>
      <c r="W116" s="11">
        <f>'OddsRatio_working_3-way'!V116^2+4*'OddsRatio_working_3-way'!U116^3/27</f>
        <v>-2.3928506820335677E-2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0.15338005081173695</v>
      </c>
      <c r="Y116" s="11">
        <f>IF('OddsRatio_working_3-way'!W116&gt;=0,IF('OddsRatio_working_3-way'!V116+SQRT('OddsRatio_working_3-way'!W116)&gt;0,0,PI()),ACOS('OddsRatio_working_3-way'!V116/(2*'OddsRatio_working_3-way'!X116)))</f>
        <v>0.52853075020871332</v>
      </c>
      <c r="Z116" s="11">
        <f>'OddsRatio_working_3-way'!X116^(1/3)*COS('OddsRatio_working_3-way'!Y116/3)</f>
        <v>0.52700481863759785</v>
      </c>
      <c r="AA116" s="11">
        <f>'OddsRatio_working_3-way'!X116^(1/3)*COS(('OddsRatio_working_3-way'!Y116+2*PI())/3)</f>
        <v>-0.34475183618306909</v>
      </c>
      <c r="AB116" s="11">
        <f>'OddsRatio_working_3-way'!X116^(1/3)*COS(('OddsRatio_working_3-way'!Y116+4*PI())/3)</f>
        <v>-0.18225298245452889</v>
      </c>
      <c r="AC116" s="11">
        <f>'OddsRatio_working_3-way'!X116^(1/3)*SIN('OddsRatio_working_3-way'!Y116/3)</f>
        <v>9.3818756943178427E-2</v>
      </c>
      <c r="AD116" s="11">
        <f>'OddsRatio_working_3-way'!X116^(1/3)*SIN(('OddsRatio_working_3-way'!Y116+2*PI())/3)</f>
        <v>0.40949018238538137</v>
      </c>
      <c r="AE116" s="11">
        <f>'OddsRatio_working_3-way'!X116^(1/3)*SIN(('OddsRatio_working_3-way'!Y116+4*PI())/3)</f>
        <v>-0.50330893932855969</v>
      </c>
      <c r="AF116" s="11">
        <f>-'OddsRatio_working_3-way'!U116/(3*'OddsRatio_working_3-way'!X116^(1/3))*COS(('OddsRatio_working_3-way'!Y116)/3)</f>
        <v>0.52700481863759774</v>
      </c>
      <c r="AG116" s="11">
        <f>-'OddsRatio_working_3-way'!U116/(3*'OddsRatio_working_3-way'!X116^(1/3))*COS(('OddsRatio_working_3-way'!Y116+2*PI())/3)</f>
        <v>-0.34475183618306904</v>
      </c>
      <c r="AH116" s="11">
        <f>-'OddsRatio_working_3-way'!U116/(3*'OddsRatio_working_3-way'!X116^(1/3))*COS(('OddsRatio_working_3-way'!Y116+4*PI())/3)</f>
        <v>-0.18225298245452887</v>
      </c>
      <c r="AI116" s="11">
        <f>'OddsRatio_working_3-way'!U116/(3*'OddsRatio_working_3-way'!X116^(1/3))*SIN(('OddsRatio_working_3-way'!Y116)/3)</f>
        <v>-9.38187569431784E-2</v>
      </c>
      <c r="AJ116" s="11">
        <f>'OddsRatio_working_3-way'!U116/(3*'OddsRatio_working_3-way'!X116^(1/3))*SIN(('OddsRatio_working_3-way'!Y116+2*PI())/3)</f>
        <v>-0.40949018238538132</v>
      </c>
      <c r="AK116" s="11">
        <f>'OddsRatio_working_3-way'!U116/(3*'OddsRatio_working_3-way'!X116^(1/3))*SIN(('OddsRatio_working_3-way'!Y116+4*PI())/3)</f>
        <v>0.50330893932855958</v>
      </c>
      <c r="AL116" s="11">
        <f>'OddsRatio_working_3-way'!Z116+'OddsRatio_working_3-way'!AF116</f>
        <v>1.0540096372751955</v>
      </c>
      <c r="AM116" s="11">
        <f>'OddsRatio_working_3-way'!AA116+'OddsRatio_working_3-way'!AG116</f>
        <v>-0.68950367236613808</v>
      </c>
      <c r="AN116" s="11">
        <f>'OddsRatio_working_3-way'!AB116+'OddsRatio_working_3-way'!AH116</f>
        <v>-0.36450596490905773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1.0540096372751955</v>
      </c>
      <c r="AS116" s="11">
        <f>IF(('OddsRatio_working_3-way'!X116=0),IF(Q116&gt;0,-Q116^(1/3),(-Q116)^(1/3)),'OddsRatio_working_3-way'!AM116-'OddsRatio_working_3-way'!R116/3)</f>
        <v>-0.68950367236613808</v>
      </c>
      <c r="AT116" s="11">
        <f>IF(('OddsRatio_working_3-way'!X116=0),IF(Q116&gt;0,-Q116^(1/3),(-Q116)^(1/3)),'OddsRatio_working_3-way'!AN116-'OddsRatio_working_3-way'!R116/3)</f>
        <v>-0.36450596490905773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1.92</v>
      </c>
      <c r="B117" s="4">
        <f>IF('True_Odds_Calculator_3-way'!B118="","",'True_Odds_Calculator_3-way'!B118)</f>
        <v>3.6</v>
      </c>
      <c r="C117" s="4">
        <f>IF('True_Odds_Calculator_3-way'!C118="","",'True_Odds_Calculator_3-way'!C118)</f>
        <v>4.24</v>
      </c>
      <c r="D117" s="9">
        <f t="shared" si="26"/>
        <v>0.50707245362587672</v>
      </c>
      <c r="E117" s="9">
        <f t="shared" si="27"/>
        <v>0.26686218159902869</v>
      </c>
      <c r="F117" s="9">
        <f t="shared" si="28"/>
        <v>0.22606536477509442</v>
      </c>
      <c r="G117" s="9">
        <f t="shared" si="29"/>
        <v>1.056635609852183</v>
      </c>
      <c r="H117" s="9">
        <f t="shared" si="30"/>
        <v>1.9721047610640083</v>
      </c>
      <c r="I117" s="9">
        <f t="shared" si="31"/>
        <v>3.7472525856156746</v>
      </c>
      <c r="J117" s="9">
        <f t="shared" si="32"/>
        <v>4.4234993759210735</v>
      </c>
      <c r="K117" s="11">
        <f t="shared" si="33"/>
        <v>0.52083333333333337</v>
      </c>
      <c r="L117" s="11">
        <f t="shared" si="34"/>
        <v>0.27777777777777779</v>
      </c>
      <c r="M117" s="11">
        <f t="shared" si="35"/>
        <v>0.23584905660377356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-0.26444575471698095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0.23066256114605171</v>
      </c>
      <c r="Q117" s="11">
        <f>2*'OddsRatio_working_3-way'!K117*'OddsRatio_working_3-way'!L117*'OddsRatio_working_3-way'!M117</f>
        <v>6.8243361285814111E-2</v>
      </c>
      <c r="R117" s="11">
        <f t="shared" si="36"/>
        <v>0</v>
      </c>
      <c r="S117" s="11">
        <f t="shared" si="37"/>
        <v>-0.87224906065485841</v>
      </c>
      <c r="T117" s="11">
        <f t="shared" si="38"/>
        <v>-0.25806185226475098</v>
      </c>
      <c r="U117" s="11">
        <f>'OddsRatio_working_3-way'!S117-'OddsRatio_working_3-way'!R117^2/3</f>
        <v>-0.87224906065485841</v>
      </c>
      <c r="V117" s="11">
        <f>'OddsRatio_working_3-way'!S117*'OddsRatio_working_3-way'!R117/3-2*'OddsRatio_working_3-way'!R117^3/27-'OddsRatio_working_3-way'!T117</f>
        <v>0.25806185226475098</v>
      </c>
      <c r="W117" s="11">
        <f>'OddsRatio_working_3-way'!V117^2+4*'OddsRatio_working_3-way'!U117^3/27</f>
        <v>-3.1718621961248222E-2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0.15677574872693351</v>
      </c>
      <c r="Y117" s="11">
        <f>IF('OddsRatio_working_3-way'!W117&gt;=0,IF('OddsRatio_working_3-way'!V117+SQRT('OddsRatio_working_3-way'!W117)&gt;0,0,PI()),ACOS('OddsRatio_working_3-way'!V117/(2*'OddsRatio_working_3-way'!X117)))</f>
        <v>0.60407366779359561</v>
      </c>
      <c r="Z117" s="11">
        <f>'OddsRatio_working_3-way'!X117^(1/3)*COS('OddsRatio_working_3-way'!Y117/3)</f>
        <v>0.52831780492609148</v>
      </c>
      <c r="AA117" s="11">
        <f>'OddsRatio_working_3-way'!X117^(1/3)*COS(('OddsRatio_working_3-way'!Y117+2*PI())/3)</f>
        <v>-0.35755316305903678</v>
      </c>
      <c r="AB117" s="11">
        <f>'OddsRatio_working_3-way'!X117^(1/3)*COS(('OddsRatio_working_3-way'!Y117+4*PI())/3)</f>
        <v>-0.17076464186705489</v>
      </c>
      <c r="AC117" s="11">
        <f>'OddsRatio_working_3-way'!X117^(1/3)*SIN('OddsRatio_working_3-way'!Y117/3)</f>
        <v>0.10784240299172296</v>
      </c>
      <c r="AD117" s="11">
        <f>'OddsRatio_working_3-way'!X117^(1/3)*SIN(('OddsRatio_working_3-way'!Y117+2*PI())/3)</f>
        <v>0.40361543884176521</v>
      </c>
      <c r="AE117" s="11">
        <f>'OddsRatio_working_3-way'!X117^(1/3)*SIN(('OddsRatio_working_3-way'!Y117+4*PI())/3)</f>
        <v>-0.51145784183348808</v>
      </c>
      <c r="AF117" s="11">
        <f>-'OddsRatio_working_3-way'!U117/(3*'OddsRatio_working_3-way'!X117^(1/3))*COS(('OddsRatio_working_3-way'!Y117)/3)</f>
        <v>0.52831780492609137</v>
      </c>
      <c r="AG117" s="11">
        <f>-'OddsRatio_working_3-way'!U117/(3*'OddsRatio_working_3-way'!X117^(1/3))*COS(('OddsRatio_working_3-way'!Y117+2*PI())/3)</f>
        <v>-0.35755316305903673</v>
      </c>
      <c r="AH117" s="11">
        <f>-'OddsRatio_working_3-way'!U117/(3*'OddsRatio_working_3-way'!X117^(1/3))*COS(('OddsRatio_working_3-way'!Y117+4*PI())/3)</f>
        <v>-0.17076464186705487</v>
      </c>
      <c r="AI117" s="11">
        <f>'OddsRatio_working_3-way'!U117/(3*'OddsRatio_working_3-way'!X117^(1/3))*SIN(('OddsRatio_working_3-way'!Y117)/3)</f>
        <v>-0.10784240299172294</v>
      </c>
      <c r="AJ117" s="11">
        <f>'OddsRatio_working_3-way'!U117/(3*'OddsRatio_working_3-way'!X117^(1/3))*SIN(('OddsRatio_working_3-way'!Y117+2*PI())/3)</f>
        <v>-0.40361543884176515</v>
      </c>
      <c r="AK117" s="11">
        <f>'OddsRatio_working_3-way'!U117/(3*'OddsRatio_working_3-way'!X117^(1/3))*SIN(('OddsRatio_working_3-way'!Y117+4*PI())/3)</f>
        <v>0.51145784183348808</v>
      </c>
      <c r="AL117" s="11">
        <f>'OddsRatio_working_3-way'!Z117+'OddsRatio_working_3-way'!AF117</f>
        <v>1.056635609852183</v>
      </c>
      <c r="AM117" s="11">
        <f>'OddsRatio_working_3-way'!AA117+'OddsRatio_working_3-way'!AG117</f>
        <v>-0.71510632611807345</v>
      </c>
      <c r="AN117" s="11">
        <f>'OddsRatio_working_3-way'!AB117+'OddsRatio_working_3-way'!AH117</f>
        <v>-0.34152928373410973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1.056635609852183</v>
      </c>
      <c r="AS117" s="11">
        <f>IF(('OddsRatio_working_3-way'!X117=0),IF(Q117&gt;0,-Q117^(1/3),(-Q117)^(1/3)),'OddsRatio_working_3-way'!AM117-'OddsRatio_working_3-way'!R117/3)</f>
        <v>-0.71510632611807345</v>
      </c>
      <c r="AT117" s="11">
        <f>IF(('OddsRatio_working_3-way'!X117=0),IF(Q117&gt;0,-Q117^(1/3),(-Q117)^(1/3)),'OddsRatio_working_3-way'!AN117-'OddsRatio_working_3-way'!R117/3)</f>
        <v>-0.34152928373410973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3.21</v>
      </c>
      <c r="B118" s="4">
        <f>IF('True_Odds_Calculator_3-way'!B119="","",'True_Odds_Calculator_3-way'!B119)</f>
        <v>3.59</v>
      </c>
      <c r="C118" s="4">
        <f>IF('True_Odds_Calculator_3-way'!C119="","",'True_Odds_Calculator_3-way'!C119)</f>
        <v>2.3199999999999998</v>
      </c>
      <c r="D118" s="9">
        <f t="shared" si="26"/>
        <v>0.3046802561996495</v>
      </c>
      <c r="E118" s="9">
        <f t="shared" si="27"/>
        <v>0.27214352695651617</v>
      </c>
      <c r="F118" s="9">
        <f t="shared" si="28"/>
        <v>0.42317621684383427</v>
      </c>
      <c r="G118" s="9">
        <f t="shared" si="29"/>
        <v>1.0326376982416983</v>
      </c>
      <c r="H118" s="9">
        <f t="shared" si="30"/>
        <v>3.2821293131141536</v>
      </c>
      <c r="I118" s="9">
        <f t="shared" si="31"/>
        <v>3.6745316384459983</v>
      </c>
      <c r="J118" s="9">
        <f t="shared" si="32"/>
        <v>2.3630817616790414</v>
      </c>
      <c r="K118" s="11">
        <f t="shared" si="33"/>
        <v>0.3115264797507788</v>
      </c>
      <c r="L118" s="11">
        <f t="shared" si="34"/>
        <v>0.2785515320334262</v>
      </c>
      <c r="M118" s="11">
        <f t="shared" si="35"/>
        <v>0.43103448275862072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-0.28260412916963273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0.22890957353697605</v>
      </c>
      <c r="Q118" s="11">
        <f>2*'OddsRatio_working_3-way'!K118*'OddsRatio_working_3-way'!L118*'OddsRatio_working_3-way'!M118</f>
        <v>7.4807050175482379E-2</v>
      </c>
      <c r="R118" s="11">
        <f t="shared" si="36"/>
        <v>0</v>
      </c>
      <c r="S118" s="11">
        <f t="shared" si="37"/>
        <v>-0.81000081000081003</v>
      </c>
      <c r="T118" s="11">
        <f t="shared" si="38"/>
        <v>-0.26470614705908829</v>
      </c>
      <c r="U118" s="11">
        <f>'OddsRatio_working_3-way'!S118-'OddsRatio_working_3-way'!R118^2/3</f>
        <v>-0.81000081000081003</v>
      </c>
      <c r="V118" s="11">
        <f>'OddsRatio_working_3-way'!S118*'OddsRatio_working_3-way'!R118/3-2*'OddsRatio_working_3-way'!R118^3/27-'OddsRatio_working_3-way'!T118</f>
        <v>0.26470614705908829</v>
      </c>
      <c r="W118" s="11">
        <f>'OddsRatio_working_3-way'!V118^2+4*'OddsRatio_working_3-way'!U118^3/27</f>
        <v>-8.6628919056047082E-3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0.14029632585751522</v>
      </c>
      <c r="Y118" s="11">
        <f>IF('OddsRatio_working_3-way'!W118&gt;=0,IF('OddsRatio_working_3-way'!V118+SQRT('OddsRatio_working_3-way'!W118)&gt;0,0,PI()),ACOS('OddsRatio_working_3-way'!V118/(2*'OddsRatio_working_3-way'!X118)))</f>
        <v>0.33811286654044026</v>
      </c>
      <c r="Z118" s="11">
        <f>'OddsRatio_working_3-way'!X118^(1/3)*COS('OddsRatio_working_3-way'!Y118/3)</f>
        <v>0.51631884912084913</v>
      </c>
      <c r="AA118" s="11">
        <f>'OddsRatio_working_3-way'!X118^(1/3)*COS(('OddsRatio_working_3-way'!Y118+2*PI())/3)</f>
        <v>-0.30876907810689619</v>
      </c>
      <c r="AB118" s="11">
        <f>'OddsRatio_working_3-way'!X118^(1/3)*COS(('OddsRatio_working_3-way'!Y118+4*PI())/3)</f>
        <v>-0.20754977101395283</v>
      </c>
      <c r="AC118" s="11">
        <f>'OddsRatio_working_3-way'!X118^(1/3)*SIN('OddsRatio_working_3-way'!Y118/3)</f>
        <v>5.8438994197298255E-2</v>
      </c>
      <c r="AD118" s="11">
        <f>'OddsRatio_working_3-way'!X118^(1/3)*SIN(('OddsRatio_working_3-way'!Y118+2*PI())/3)</f>
        <v>0.4179257426927509</v>
      </c>
      <c r="AE118" s="11">
        <f>'OddsRatio_working_3-way'!X118^(1/3)*SIN(('OddsRatio_working_3-way'!Y118+4*PI())/3)</f>
        <v>-0.47636473689004916</v>
      </c>
      <c r="AF118" s="11">
        <f>-'OddsRatio_working_3-way'!U118/(3*'OddsRatio_working_3-way'!X118^(1/3))*COS(('OddsRatio_working_3-way'!Y118)/3)</f>
        <v>0.51631884912084913</v>
      </c>
      <c r="AG118" s="11">
        <f>-'OddsRatio_working_3-way'!U118/(3*'OddsRatio_working_3-way'!X118^(1/3))*COS(('OddsRatio_working_3-way'!Y118+2*PI())/3)</f>
        <v>-0.30876907810689619</v>
      </c>
      <c r="AH118" s="11">
        <f>-'OddsRatio_working_3-way'!U118/(3*'OddsRatio_working_3-way'!X118^(1/3))*COS(('OddsRatio_working_3-way'!Y118+4*PI())/3)</f>
        <v>-0.20754977101395283</v>
      </c>
      <c r="AI118" s="11">
        <f>'OddsRatio_working_3-way'!U118/(3*'OddsRatio_working_3-way'!X118^(1/3))*SIN(('OddsRatio_working_3-way'!Y118)/3)</f>
        <v>-5.8438994197298255E-2</v>
      </c>
      <c r="AJ118" s="11">
        <f>'OddsRatio_working_3-way'!U118/(3*'OddsRatio_working_3-way'!X118^(1/3))*SIN(('OddsRatio_working_3-way'!Y118+2*PI())/3)</f>
        <v>-0.4179257426927509</v>
      </c>
      <c r="AK118" s="11">
        <f>'OddsRatio_working_3-way'!U118/(3*'OddsRatio_working_3-way'!X118^(1/3))*SIN(('OddsRatio_working_3-way'!Y118+4*PI())/3)</f>
        <v>0.47636473689004916</v>
      </c>
      <c r="AL118" s="11">
        <f>'OddsRatio_working_3-way'!Z118+'OddsRatio_working_3-way'!AF118</f>
        <v>1.0326376982416983</v>
      </c>
      <c r="AM118" s="11">
        <f>'OddsRatio_working_3-way'!AA118+'OddsRatio_working_3-way'!AG118</f>
        <v>-0.61753815621379238</v>
      </c>
      <c r="AN118" s="11">
        <f>'OddsRatio_working_3-way'!AB118+'OddsRatio_working_3-way'!AH118</f>
        <v>-0.41509954202790567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1.0326376982416983</v>
      </c>
      <c r="AS118" s="11">
        <f>IF(('OddsRatio_working_3-way'!X118=0),IF(Q118&gt;0,-Q118^(1/3),(-Q118)^(1/3)),'OddsRatio_working_3-way'!AM118-'OddsRatio_working_3-way'!R118/3)</f>
        <v>-0.61753815621379238</v>
      </c>
      <c r="AT118" s="11">
        <f>IF(('OddsRatio_working_3-way'!X118=0),IF(Q118&gt;0,-Q118^(1/3),(-Q118)^(1/3)),'OddsRatio_working_3-way'!AN118-'OddsRatio_working_3-way'!R118/3)</f>
        <v>-0.41509954202790567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5.56</v>
      </c>
      <c r="B119" s="4">
        <f>IF('True_Odds_Calculator_3-way'!B120="","",'True_Odds_Calculator_3-way'!B120)</f>
        <v>4.09</v>
      </c>
      <c r="C119" s="4">
        <f>IF('True_Odds_Calculator_3-way'!C120="","",'True_Odds_Calculator_3-way'!C120)</f>
        <v>1.67</v>
      </c>
      <c r="D119" s="9">
        <f t="shared" si="26"/>
        <v>0.17393659075392315</v>
      </c>
      <c r="E119" s="9">
        <f t="shared" si="27"/>
        <v>0.23706667838301637</v>
      </c>
      <c r="F119" s="9">
        <f t="shared" si="28"/>
        <v>0.58899673086306048</v>
      </c>
      <c r="G119" s="9">
        <f t="shared" si="29"/>
        <v>1.0414959591216859</v>
      </c>
      <c r="H119" s="9">
        <f t="shared" si="30"/>
        <v>5.7492215735948875</v>
      </c>
      <c r="I119" s="9">
        <f t="shared" si="31"/>
        <v>4.2182225136860092</v>
      </c>
      <c r="J119" s="9">
        <f t="shared" si="32"/>
        <v>1.6978022926115293</v>
      </c>
      <c r="K119" s="11">
        <f t="shared" si="33"/>
        <v>0.17985611510791369</v>
      </c>
      <c r="L119" s="11">
        <f t="shared" si="34"/>
        <v>0.24449877750611249</v>
      </c>
      <c r="M119" s="11">
        <f t="shared" si="35"/>
        <v>0.5988023952095809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-0.24858994259287082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0.21908303847530003</v>
      </c>
      <c r="Q119" s="11">
        <f>2*'OddsRatio_working_3-way'!K119*'OddsRatio_working_3-way'!L119*'OddsRatio_working_3-way'!M119</f>
        <v>5.2664191941177906E-2</v>
      </c>
      <c r="R119" s="11">
        <f t="shared" si="36"/>
        <v>0</v>
      </c>
      <c r="S119" s="11">
        <f t="shared" si="37"/>
        <v>-0.88130290465573724</v>
      </c>
      <c r="T119" s="11">
        <f t="shared" si="38"/>
        <v>-0.21185165977301382</v>
      </c>
      <c r="U119" s="11">
        <f>'OddsRatio_working_3-way'!S119-'OddsRatio_working_3-way'!R119^2/3</f>
        <v>-0.88130290465573724</v>
      </c>
      <c r="V119" s="11">
        <f>'OddsRatio_working_3-way'!S119*'OddsRatio_working_3-way'!R119/3-2*'OddsRatio_working_3-way'!R119^3/27-'OddsRatio_working_3-way'!T119</f>
        <v>0.21185165977301382</v>
      </c>
      <c r="W119" s="11">
        <f>'OddsRatio_working_3-way'!V119^2+4*'OddsRatio_working_3-way'!U119^3/27</f>
        <v>-5.6526784157759788E-2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0.15922304317084618</v>
      </c>
      <c r="Y119" s="11">
        <f>IF('OddsRatio_working_3-way'!W119&gt;=0,IF('OddsRatio_working_3-way'!V119+SQRT('OddsRatio_working_3-way'!W119)&gt;0,0,PI()),ACOS('OddsRatio_working_3-way'!V119/(2*'OddsRatio_working_3-way'!X119)))</f>
        <v>0.84294500080365864</v>
      </c>
      <c r="Z119" s="11">
        <f>'OddsRatio_working_3-way'!X119^(1/3)*COS('OddsRatio_working_3-way'!Y119/3)</f>
        <v>0.52074797956084307</v>
      </c>
      <c r="AA119" s="11">
        <f>'OddsRatio_working_3-way'!X119^(1/3)*COS(('OddsRatio_working_3-way'!Y119+2*PI())/3)</f>
        <v>-0.390534976644417</v>
      </c>
      <c r="AB119" s="11">
        <f>'OddsRatio_working_3-way'!X119^(1/3)*COS(('OddsRatio_working_3-way'!Y119+4*PI())/3)</f>
        <v>-0.13021300291642643</v>
      </c>
      <c r="AC119" s="11">
        <f>'OddsRatio_working_3-way'!X119^(1/3)*SIN('OddsRatio_working_3-way'!Y119/3)</f>
        <v>0.15029696160783029</v>
      </c>
      <c r="AD119" s="11">
        <f>'OddsRatio_working_3-way'!X119^(1/3)*SIN(('OddsRatio_working_3-way'!Y119+2*PI())/3)</f>
        <v>0.37583249846519456</v>
      </c>
      <c r="AE119" s="11">
        <f>'OddsRatio_working_3-way'!X119^(1/3)*SIN(('OddsRatio_working_3-way'!Y119+4*PI())/3)</f>
        <v>-0.52612946007302475</v>
      </c>
      <c r="AF119" s="11">
        <f>-'OddsRatio_working_3-way'!U119/(3*'OddsRatio_working_3-way'!X119^(1/3))*COS(('OddsRatio_working_3-way'!Y119)/3)</f>
        <v>0.52074797956084296</v>
      </c>
      <c r="AG119" s="11">
        <f>-'OddsRatio_working_3-way'!U119/(3*'OddsRatio_working_3-way'!X119^(1/3))*COS(('OddsRatio_working_3-way'!Y119+2*PI())/3)</f>
        <v>-0.39053497664441694</v>
      </c>
      <c r="AH119" s="11">
        <f>-'OddsRatio_working_3-way'!U119/(3*'OddsRatio_working_3-way'!X119^(1/3))*COS(('OddsRatio_working_3-way'!Y119+4*PI())/3)</f>
        <v>-0.1302130029164264</v>
      </c>
      <c r="AI119" s="11">
        <f>'OddsRatio_working_3-way'!U119/(3*'OddsRatio_working_3-way'!X119^(1/3))*SIN(('OddsRatio_working_3-way'!Y119)/3)</f>
        <v>-0.15029696160783027</v>
      </c>
      <c r="AJ119" s="11">
        <f>'OddsRatio_working_3-way'!U119/(3*'OddsRatio_working_3-way'!X119^(1/3))*SIN(('OddsRatio_working_3-way'!Y119+2*PI())/3)</f>
        <v>-0.37583249846519451</v>
      </c>
      <c r="AK119" s="11">
        <f>'OddsRatio_working_3-way'!U119/(3*'OddsRatio_working_3-way'!X119^(1/3))*SIN(('OddsRatio_working_3-way'!Y119+4*PI())/3)</f>
        <v>0.52612946007302464</v>
      </c>
      <c r="AL119" s="11">
        <f>'OddsRatio_working_3-way'!Z119+'OddsRatio_working_3-way'!AF119</f>
        <v>1.0414959591216859</v>
      </c>
      <c r="AM119" s="11">
        <f>'OddsRatio_working_3-way'!AA119+'OddsRatio_working_3-way'!AG119</f>
        <v>-0.78106995328883388</v>
      </c>
      <c r="AN119" s="11">
        <f>'OddsRatio_working_3-way'!AB119+'OddsRatio_working_3-way'!AH119</f>
        <v>-0.2604260058328528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1.0414959591216859</v>
      </c>
      <c r="AS119" s="11">
        <f>IF(('OddsRatio_working_3-way'!X119=0),IF(Q119&gt;0,-Q119^(1/3),(-Q119)^(1/3)),'OddsRatio_working_3-way'!AM119-'OddsRatio_working_3-way'!R119/3)</f>
        <v>-0.78106995328883388</v>
      </c>
      <c r="AT119" s="11">
        <f>IF(('OddsRatio_working_3-way'!X119=0),IF(Q119&gt;0,-Q119^(1/3),(-Q119)^(1/3)),'OddsRatio_working_3-way'!AN119-'OddsRatio_working_3-way'!R119/3)</f>
        <v>-0.2604260058328528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4.38</v>
      </c>
      <c r="B120" s="4">
        <f>IF('True_Odds_Calculator_3-way'!B121="","",'True_Odds_Calculator_3-way'!B121)</f>
        <v>3.81</v>
      </c>
      <c r="C120" s="4">
        <f>IF('True_Odds_Calculator_3-way'!C121="","",'True_Odds_Calculator_3-way'!C121)</f>
        <v>1.88</v>
      </c>
      <c r="D120" s="9">
        <f t="shared" si="26"/>
        <v>0.22188038792230891</v>
      </c>
      <c r="E120" s="9">
        <f t="shared" si="27"/>
        <v>0.25539346428751269</v>
      </c>
      <c r="F120" s="9">
        <f t="shared" si="28"/>
        <v>0.52272614779017823</v>
      </c>
      <c r="G120" s="9">
        <f t="shared" si="29"/>
        <v>1.0375540855020233</v>
      </c>
      <c r="H120" s="9">
        <f t="shared" si="30"/>
        <v>4.5069328089968392</v>
      </c>
      <c r="I120" s="9">
        <f t="shared" si="31"/>
        <v>3.9155269802606862</v>
      </c>
      <c r="J120" s="9">
        <f t="shared" si="32"/>
        <v>1.9130475952417805</v>
      </c>
      <c r="K120" s="11">
        <f t="shared" si="33"/>
        <v>0.22831050228310504</v>
      </c>
      <c r="L120" s="11">
        <f t="shared" si="34"/>
        <v>0.26246719160104987</v>
      </c>
      <c r="M120" s="11">
        <f t="shared" si="35"/>
        <v>0.53191489361702127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-0.26640891689762891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0.225352550837878</v>
      </c>
      <c r="Q120" s="11">
        <f>2*'OddsRatio_working_3-way'!K120*'OddsRatio_working_3-way'!L120*'OddsRatio_working_3-way'!M120</f>
        <v>6.3748953560927302E-2</v>
      </c>
      <c r="R120" s="11">
        <f t="shared" si="36"/>
        <v>0</v>
      </c>
      <c r="S120" s="11">
        <f t="shared" si="37"/>
        <v>-0.84588967014370864</v>
      </c>
      <c r="T120" s="11">
        <f t="shared" si="38"/>
        <v>-0.23928986425564602</v>
      </c>
      <c r="U120" s="11">
        <f>'OddsRatio_working_3-way'!S120-'OddsRatio_working_3-way'!R120^2/3</f>
        <v>-0.84588967014370864</v>
      </c>
      <c r="V120" s="11">
        <f>'OddsRatio_working_3-way'!S120*'OddsRatio_working_3-way'!R120/3-2*'OddsRatio_working_3-way'!R120^3/27-'OddsRatio_working_3-way'!T120</f>
        <v>0.23928986425564602</v>
      </c>
      <c r="W120" s="11">
        <f>'OddsRatio_working_3-way'!V120^2+4*'OddsRatio_working_3-way'!U120^3/27</f>
        <v>-3.240834195527531E-2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0.14972306192664575</v>
      </c>
      <c r="Y120" s="11">
        <f>IF('OddsRatio_working_3-way'!W120&gt;=0,IF('OddsRatio_working_3-way'!V120+SQRT('OddsRatio_working_3-way'!W120)&gt;0,0,PI()),ACOS('OddsRatio_working_3-way'!V120/(2*'OddsRatio_working_3-way'!X120)))</f>
        <v>0.64498591043169151</v>
      </c>
      <c r="Z120" s="11">
        <f>'OddsRatio_working_3-way'!X120^(1/3)*COS('OddsRatio_working_3-way'!Y120/3)</f>
        <v>0.51877704275101166</v>
      </c>
      <c r="AA120" s="11">
        <f>'OddsRatio_working_3-way'!X120^(1/3)*COS(('OddsRatio_working_3-way'!Y120+2*PI())/3)</f>
        <v>-0.35749663761373218</v>
      </c>
      <c r="AB120" s="11">
        <f>'OddsRatio_working_3-way'!X120^(1/3)*COS(('OddsRatio_working_3-way'!Y120+4*PI())/3)</f>
        <v>-0.16128040513727945</v>
      </c>
      <c r="AC120" s="11">
        <f>'OddsRatio_working_3-way'!X120^(1/3)*SIN('OddsRatio_working_3-way'!Y120/3)</f>
        <v>0.11328549463965422</v>
      </c>
      <c r="AD120" s="11">
        <f>'OddsRatio_working_3-way'!X120^(1/3)*SIN(('OddsRatio_working_3-way'!Y120+2*PI())/3)</f>
        <v>0.39263135060271487</v>
      </c>
      <c r="AE120" s="11">
        <f>'OddsRatio_working_3-way'!X120^(1/3)*SIN(('OddsRatio_working_3-way'!Y120+4*PI())/3)</f>
        <v>-0.50591684524236902</v>
      </c>
      <c r="AF120" s="11">
        <f>-'OddsRatio_working_3-way'!U120/(3*'OddsRatio_working_3-way'!X120^(1/3))*COS(('OddsRatio_working_3-way'!Y120)/3)</f>
        <v>0.51877704275101177</v>
      </c>
      <c r="AG120" s="11">
        <f>-'OddsRatio_working_3-way'!U120/(3*'OddsRatio_working_3-way'!X120^(1/3))*COS(('OddsRatio_working_3-way'!Y120+2*PI())/3)</f>
        <v>-0.35749663761373224</v>
      </c>
      <c r="AH120" s="11">
        <f>-'OddsRatio_working_3-way'!U120/(3*'OddsRatio_working_3-way'!X120^(1/3))*COS(('OddsRatio_working_3-way'!Y120+4*PI())/3)</f>
        <v>-0.16128040513727948</v>
      </c>
      <c r="AI120" s="11">
        <f>'OddsRatio_working_3-way'!U120/(3*'OddsRatio_working_3-way'!X120^(1/3))*SIN(('OddsRatio_working_3-way'!Y120)/3)</f>
        <v>-0.11328549463965425</v>
      </c>
      <c r="AJ120" s="11">
        <f>'OddsRatio_working_3-way'!U120/(3*'OddsRatio_working_3-way'!X120^(1/3))*SIN(('OddsRatio_working_3-way'!Y120+2*PI())/3)</f>
        <v>-0.39263135060271498</v>
      </c>
      <c r="AK120" s="11">
        <f>'OddsRatio_working_3-way'!U120/(3*'OddsRatio_working_3-way'!X120^(1/3))*SIN(('OddsRatio_working_3-way'!Y120+4*PI())/3)</f>
        <v>0.50591684524236913</v>
      </c>
      <c r="AL120" s="11">
        <f>'OddsRatio_working_3-way'!Z120+'OddsRatio_working_3-way'!AF120</f>
        <v>1.0375540855020233</v>
      </c>
      <c r="AM120" s="11">
        <f>'OddsRatio_working_3-way'!AA120+'OddsRatio_working_3-way'!AG120</f>
        <v>-0.71499327522746436</v>
      </c>
      <c r="AN120" s="11">
        <f>'OddsRatio_working_3-way'!AB120+'OddsRatio_working_3-way'!AH120</f>
        <v>-0.32256081027455896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1.0375540855020233</v>
      </c>
      <c r="AS120" s="11">
        <f>IF(('OddsRatio_working_3-way'!X120=0),IF(Q120&gt;0,-Q120^(1/3),(-Q120)^(1/3)),'OddsRatio_working_3-way'!AM120-'OddsRatio_working_3-way'!R120/3)</f>
        <v>-0.71499327522746436</v>
      </c>
      <c r="AT120" s="11">
        <f>IF(('OddsRatio_working_3-way'!X120=0),IF(Q120&gt;0,-Q120^(1/3),(-Q120)^(1/3)),'OddsRatio_working_3-way'!AN120-'OddsRatio_working_3-way'!R120/3)</f>
        <v>-0.32256081027455896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3.14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2.42</v>
      </c>
      <c r="D121" s="9">
        <f t="shared" si="26"/>
        <v>0.31090525348271214</v>
      </c>
      <c r="E121" s="9">
        <f t="shared" si="27"/>
        <v>0.28435190441135899</v>
      </c>
      <c r="F121" s="9">
        <f t="shared" si="28"/>
        <v>0.40474284210592876</v>
      </c>
      <c r="G121" s="9">
        <f t="shared" si="29"/>
        <v>1.0357074616426001</v>
      </c>
      <c r="H121" s="9">
        <f t="shared" si="30"/>
        <v>3.2164139679151638</v>
      </c>
      <c r="I121" s="9">
        <f t="shared" si="31"/>
        <v>3.5167691317915191</v>
      </c>
      <c r="J121" s="9">
        <f t="shared" si="32"/>
        <v>2.4707045955324922</v>
      </c>
      <c r="K121" s="11">
        <f t="shared" si="33"/>
        <v>0.31847133757961782</v>
      </c>
      <c r="L121" s="11">
        <f t="shared" si="34"/>
        <v>0.29154518950437314</v>
      </c>
      <c r="M121" s="11">
        <f t="shared" si="35"/>
        <v>0.41322314049586778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-0.28331479682767158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0.2298199301378106</v>
      </c>
      <c r="Q121" s="11">
        <f>2*'OddsRatio_working_3-way'!K121*'OddsRatio_working_3-way'!L121*'OddsRatio_working_3-way'!M121</f>
        <v>7.6734534269719726E-2</v>
      </c>
      <c r="R121" s="11">
        <f t="shared" si="36"/>
        <v>0</v>
      </c>
      <c r="S121" s="11">
        <f t="shared" si="37"/>
        <v>-0.81118223513613497</v>
      </c>
      <c r="T121" s="11">
        <f t="shared" si="38"/>
        <v>-0.27084548752458593</v>
      </c>
      <c r="U121" s="11">
        <f>'OddsRatio_working_3-way'!S121-'OddsRatio_working_3-way'!R121^2/3</f>
        <v>-0.81118223513613497</v>
      </c>
      <c r="V121" s="11">
        <f>'OddsRatio_working_3-way'!S121*'OddsRatio_working_3-way'!R121/3-2*'OddsRatio_working_3-way'!R121^3/27-'OddsRatio_working_3-way'!T121</f>
        <v>0.27084548752458593</v>
      </c>
      <c r="W121" s="11">
        <f>'OddsRatio_working_3-way'!V121^2+4*'OddsRatio_working_3-way'!U121^3/27</f>
        <v>-5.7199650628344673E-3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0.14060338116068288</v>
      </c>
      <c r="Y121" s="11">
        <f>IF('OddsRatio_working_3-way'!W121&gt;=0,IF('OddsRatio_working_3-way'!V121+SQRT('OddsRatio_working_3-way'!W121)&gt;0,0,PI()),ACOS('OddsRatio_working_3-way'!V121/(2*'OddsRatio_working_3-way'!X121)))</f>
        <v>0.27230229798483285</v>
      </c>
      <c r="Z121" s="11">
        <f>'OddsRatio_working_3-way'!X121^(1/3)*COS('OddsRatio_working_3-way'!Y121/3)</f>
        <v>0.51785373082130004</v>
      </c>
      <c r="AA121" s="11">
        <f>'OddsRatio_working_3-way'!X121^(1/3)*COS(('OddsRatio_working_3-way'!Y121+2*PI())/3)</f>
        <v>-0.29974590373689181</v>
      </c>
      <c r="AB121" s="11">
        <f>'OddsRatio_working_3-way'!X121^(1/3)*COS(('OddsRatio_working_3-way'!Y121+4*PI())/3)</f>
        <v>-0.21810782708440829</v>
      </c>
      <c r="AC121" s="11">
        <f>'OddsRatio_working_3-way'!X121^(1/3)*SIN('OddsRatio_working_3-way'!Y121/3)</f>
        <v>4.71337655314348E-2</v>
      </c>
      <c r="AD121" s="11">
        <f>'OddsRatio_working_3-way'!X121^(1/3)*SIN(('OddsRatio_working_3-way'!Y121+2*PI())/3)</f>
        <v>0.42490760357007701</v>
      </c>
      <c r="AE121" s="11">
        <f>'OddsRatio_working_3-way'!X121^(1/3)*SIN(('OddsRatio_working_3-way'!Y121+4*PI())/3)</f>
        <v>-0.47204136910151168</v>
      </c>
      <c r="AF121" s="11">
        <f>-'OddsRatio_working_3-way'!U121/(3*'OddsRatio_working_3-way'!X121^(1/3))*COS(('OddsRatio_working_3-way'!Y121)/3)</f>
        <v>0.51785373082130004</v>
      </c>
      <c r="AG121" s="11">
        <f>-'OddsRatio_working_3-way'!U121/(3*'OddsRatio_working_3-way'!X121^(1/3))*COS(('OddsRatio_working_3-way'!Y121+2*PI())/3)</f>
        <v>-0.29974590373689181</v>
      </c>
      <c r="AH121" s="11">
        <f>-'OddsRatio_working_3-way'!U121/(3*'OddsRatio_working_3-way'!X121^(1/3))*COS(('OddsRatio_working_3-way'!Y121+4*PI())/3)</f>
        <v>-0.21810782708440829</v>
      </c>
      <c r="AI121" s="11">
        <f>'OddsRatio_working_3-way'!U121/(3*'OddsRatio_working_3-way'!X121^(1/3))*SIN(('OddsRatio_working_3-way'!Y121)/3)</f>
        <v>-4.71337655314348E-2</v>
      </c>
      <c r="AJ121" s="11">
        <f>'OddsRatio_working_3-way'!U121/(3*'OddsRatio_working_3-way'!X121^(1/3))*SIN(('OddsRatio_working_3-way'!Y121+2*PI())/3)</f>
        <v>-0.42490760357007701</v>
      </c>
      <c r="AK121" s="11">
        <f>'OddsRatio_working_3-way'!U121/(3*'OddsRatio_working_3-way'!X121^(1/3))*SIN(('OddsRatio_working_3-way'!Y121+4*PI())/3)</f>
        <v>0.47204136910151168</v>
      </c>
      <c r="AL121" s="11">
        <f>'OddsRatio_working_3-way'!Z121+'OddsRatio_working_3-way'!AF121</f>
        <v>1.0357074616426001</v>
      </c>
      <c r="AM121" s="11">
        <f>'OddsRatio_working_3-way'!AA121+'OddsRatio_working_3-way'!AG121</f>
        <v>-0.59949180747378361</v>
      </c>
      <c r="AN121" s="11">
        <f>'OddsRatio_working_3-way'!AB121+'OddsRatio_working_3-way'!AH121</f>
        <v>-0.43621565416881658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1.0357074616426001</v>
      </c>
      <c r="AS121" s="11">
        <f>IF(('OddsRatio_working_3-way'!X121=0),IF(Q121&gt;0,-Q121^(1/3),(-Q121)^(1/3)),'OddsRatio_working_3-way'!AM121-'OddsRatio_working_3-way'!R121/3)</f>
        <v>-0.59949180747378361</v>
      </c>
      <c r="AT121" s="11">
        <f>IF(('OddsRatio_working_3-way'!X121=0),IF(Q121&gt;0,-Q121^(1/3),(-Q121)^(1/3)),'OddsRatio_working_3-way'!AN121-'OddsRatio_working_3-way'!R121/3)</f>
        <v>-0.43621565416881658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2.09</v>
      </c>
      <c r="B122" s="4">
        <f>IF('True_Odds_Calculator_3-way'!B123="","",'True_Odds_Calculator_3-way'!B123)</f>
        <v>3.59</v>
      </c>
      <c r="C122" s="4">
        <f>IF('True_Odds_Calculator_3-way'!C123="","",'True_Odds_Calculator_3-way'!C123)</f>
        <v>3.77</v>
      </c>
      <c r="D122" s="9">
        <f t="shared" si="26"/>
        <v>0.4698197036851573</v>
      </c>
      <c r="E122" s="9">
        <f t="shared" si="27"/>
        <v>0.27163396027256576</v>
      </c>
      <c r="F122" s="9">
        <f t="shared" si="28"/>
        <v>0.25854633604227722</v>
      </c>
      <c r="G122" s="9">
        <f t="shared" si="29"/>
        <v>1.0352991536072458</v>
      </c>
      <c r="H122" s="9">
        <f t="shared" si="30"/>
        <v>2.1284760774318974</v>
      </c>
      <c r="I122" s="9">
        <f t="shared" si="31"/>
        <v>3.6814248078427663</v>
      </c>
      <c r="J122" s="9">
        <f t="shared" si="32"/>
        <v>3.8677786554920703</v>
      </c>
      <c r="K122" s="11">
        <f t="shared" si="33"/>
        <v>0.47846889952153115</v>
      </c>
      <c r="L122" s="11">
        <f t="shared" si="34"/>
        <v>0.2785515320334262</v>
      </c>
      <c r="M122" s="11">
        <f t="shared" si="35"/>
        <v>0.26525198938992045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-0.27645467989941708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0.2280224615912072</v>
      </c>
      <c r="Q122" s="11">
        <f>2*'OddsRatio_working_3-way'!K122*'OddsRatio_working_3-way'!L122*'OddsRatio_working_3-way'!M122</f>
        <v>7.0704639253087523E-2</v>
      </c>
      <c r="R122" s="11">
        <f t="shared" si="36"/>
        <v>0</v>
      </c>
      <c r="S122" s="11">
        <f t="shared" si="37"/>
        <v>-0.82480955531000222</v>
      </c>
      <c r="T122" s="11">
        <f t="shared" si="38"/>
        <v>-0.25575490087131858</v>
      </c>
      <c r="U122" s="11">
        <f>'OddsRatio_working_3-way'!S122-'OddsRatio_working_3-way'!R122^2/3</f>
        <v>-0.82480955531000222</v>
      </c>
      <c r="V122" s="11">
        <f>'OddsRatio_working_3-way'!S122*'OddsRatio_working_3-way'!R122/3-2*'OddsRatio_working_3-way'!R122^3/27-'OddsRatio_working_3-way'!T122</f>
        <v>0.25575490087131858</v>
      </c>
      <c r="W122" s="11">
        <f>'OddsRatio_working_3-way'!V122^2+4*'OddsRatio_working_3-way'!U122^3/27</f>
        <v>-1.7719334459253694E-2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0.14416128448629306</v>
      </c>
      <c r="Y122" s="11">
        <f>IF('OddsRatio_working_3-way'!W122&gt;=0,IF('OddsRatio_working_3-way'!V122+SQRT('OddsRatio_working_3-way'!W122)&gt;0,0,PI()),ACOS('OddsRatio_working_3-way'!V122/(2*'OddsRatio_working_3-way'!X122)))</f>
        <v>0.47989298941776948</v>
      </c>
      <c r="Z122" s="11">
        <f>'OddsRatio_working_3-way'!X122^(1/3)*COS('OddsRatio_working_3-way'!Y122/3)</f>
        <v>0.51764957680362289</v>
      </c>
      <c r="AA122" s="11">
        <f>'OddsRatio_working_3-way'!X122^(1/3)*COS(('OddsRatio_working_3-way'!Y122+2*PI())/3)</f>
        <v>-0.33115441963115688</v>
      </c>
      <c r="AB122" s="11">
        <f>'OddsRatio_working_3-way'!X122^(1/3)*COS(('OddsRatio_working_3-way'!Y122+4*PI())/3)</f>
        <v>-0.18649515717246615</v>
      </c>
      <c r="AC122" s="11">
        <f>'OddsRatio_working_3-way'!X122^(1/3)*SIN('OddsRatio_working_3-way'!Y122/3)</f>
        <v>8.3519064121297865E-2</v>
      </c>
      <c r="AD122" s="11">
        <f>'OddsRatio_working_3-way'!X122^(1/3)*SIN(('OddsRatio_working_3-way'!Y122+2*PI())/3)</f>
        <v>0.40653815170955238</v>
      </c>
      <c r="AE122" s="11">
        <f>'OddsRatio_working_3-way'!X122^(1/3)*SIN(('OddsRatio_working_3-way'!Y122+4*PI())/3)</f>
        <v>-0.49005721583085021</v>
      </c>
      <c r="AF122" s="11">
        <f>-'OddsRatio_working_3-way'!U122/(3*'OddsRatio_working_3-way'!X122^(1/3))*COS(('OddsRatio_working_3-way'!Y122)/3)</f>
        <v>0.51764957680362289</v>
      </c>
      <c r="AG122" s="11">
        <f>-'OddsRatio_working_3-way'!U122/(3*'OddsRatio_working_3-way'!X122^(1/3))*COS(('OddsRatio_working_3-way'!Y122+2*PI())/3)</f>
        <v>-0.33115441963115688</v>
      </c>
      <c r="AH122" s="11">
        <f>-'OddsRatio_working_3-way'!U122/(3*'OddsRatio_working_3-way'!X122^(1/3))*COS(('OddsRatio_working_3-way'!Y122+4*PI())/3)</f>
        <v>-0.18649515717246615</v>
      </c>
      <c r="AI122" s="11">
        <f>'OddsRatio_working_3-way'!U122/(3*'OddsRatio_working_3-way'!X122^(1/3))*SIN(('OddsRatio_working_3-way'!Y122)/3)</f>
        <v>-8.3519064121297865E-2</v>
      </c>
      <c r="AJ122" s="11">
        <f>'OddsRatio_working_3-way'!U122/(3*'OddsRatio_working_3-way'!X122^(1/3))*SIN(('OddsRatio_working_3-way'!Y122+2*PI())/3)</f>
        <v>-0.40653815170955238</v>
      </c>
      <c r="AK122" s="11">
        <f>'OddsRatio_working_3-way'!U122/(3*'OddsRatio_working_3-way'!X122^(1/3))*SIN(('OddsRatio_working_3-way'!Y122+4*PI())/3)</f>
        <v>0.49005721583085021</v>
      </c>
      <c r="AL122" s="11">
        <f>'OddsRatio_working_3-way'!Z122+'OddsRatio_working_3-way'!AF122</f>
        <v>1.0352991536072458</v>
      </c>
      <c r="AM122" s="11">
        <f>'OddsRatio_working_3-way'!AA122+'OddsRatio_working_3-way'!AG122</f>
        <v>-0.66230883926231376</v>
      </c>
      <c r="AN122" s="11">
        <f>'OddsRatio_working_3-way'!AB122+'OddsRatio_working_3-way'!AH122</f>
        <v>-0.37299031434493229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1.0352991536072458</v>
      </c>
      <c r="AS122" s="11">
        <f>IF(('OddsRatio_working_3-way'!X122=0),IF(Q122&gt;0,-Q122^(1/3),(-Q122)^(1/3)),'OddsRatio_working_3-way'!AM122-'OddsRatio_working_3-way'!R122/3)</f>
        <v>-0.66230883926231376</v>
      </c>
      <c r="AT122" s="11">
        <f>IF(('OddsRatio_working_3-way'!X122=0),IF(Q122&gt;0,-Q122^(1/3),(-Q122)^(1/3)),'OddsRatio_working_3-way'!AN122-'OddsRatio_working_3-way'!R122/3)</f>
        <v>-0.37299031434493229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2.36</v>
      </c>
      <c r="B123" s="4">
        <f>IF('True_Odds_Calculator_3-way'!B124="","",'True_Odds_Calculator_3-way'!B124)</f>
        <v>3.27</v>
      </c>
      <c r="C123" s="4">
        <f>IF('True_Odds_Calculator_3-way'!C124="","",'True_Odds_Calculator_3-way'!C124)</f>
        <v>3.43</v>
      </c>
      <c r="D123" s="9">
        <f t="shared" si="26"/>
        <v>0.41594415382711258</v>
      </c>
      <c r="E123" s="9">
        <f t="shared" si="27"/>
        <v>0.29906782693224537</v>
      </c>
      <c r="F123" s="9">
        <f t="shared" si="28"/>
        <v>0.28498801924064232</v>
      </c>
      <c r="G123" s="9">
        <f t="shared" si="29"/>
        <v>1.0324771345309063</v>
      </c>
      <c r="H123" s="9">
        <f t="shared" si="30"/>
        <v>2.4041689029620321</v>
      </c>
      <c r="I123" s="9">
        <f t="shared" si="31"/>
        <v>3.3437230953851573</v>
      </c>
      <c r="J123" s="9">
        <f t="shared" si="32"/>
        <v>3.508919436910102</v>
      </c>
      <c r="K123" s="11">
        <f t="shared" si="33"/>
        <v>0.42372881355932207</v>
      </c>
      <c r="L123" s="11">
        <f t="shared" si="34"/>
        <v>0.3058103975535168</v>
      </c>
      <c r="M123" s="11">
        <f t="shared" si="35"/>
        <v>0.29154518950437314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-0.28341130085550459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0.22893845544970987</v>
      </c>
      <c r="Q123" s="11">
        <f>2*'OddsRatio_working_3-way'!K123*'OddsRatio_working_3-way'!L123*'OddsRatio_working_3-way'!M123</f>
        <v>7.5557246023006577E-2</v>
      </c>
      <c r="R123" s="11">
        <f t="shared" si="36"/>
        <v>0</v>
      </c>
      <c r="S123" s="11">
        <f t="shared" si="37"/>
        <v>-0.80779578922448347</v>
      </c>
      <c r="T123" s="11">
        <f t="shared" si="38"/>
        <v>-0.26659927037111675</v>
      </c>
      <c r="U123" s="11">
        <f>'OddsRatio_working_3-way'!S123-'OddsRatio_working_3-way'!R123^2/3</f>
        <v>-0.80779578922448347</v>
      </c>
      <c r="V123" s="11">
        <f>'OddsRatio_working_3-way'!S123*'OddsRatio_working_3-way'!R123/3-2*'OddsRatio_working_3-way'!R123^3/27-'OddsRatio_working_3-way'!T123</f>
        <v>0.26659927037111675</v>
      </c>
      <c r="W123" s="11">
        <f>'OddsRatio_working_3-way'!V123^2+4*'OddsRatio_working_3-way'!U123^3/27</f>
        <v>-7.0158286651423318E-3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0.13972383442665942</v>
      </c>
      <c r="Y123" s="11">
        <f>IF('OddsRatio_working_3-way'!W123&gt;=0,IF('OddsRatio_working_3-way'!V123+SQRT('OddsRatio_working_3-way'!W123)&gt;0,0,PI()),ACOS('OddsRatio_working_3-way'!V123/(2*'OddsRatio_working_3-way'!X123)))</f>
        <v>0.3044159831272335</v>
      </c>
      <c r="Z123" s="11">
        <f>'OddsRatio_working_3-way'!X123^(1/3)*COS('OddsRatio_working_3-way'!Y123/3)</f>
        <v>0.51623856726545325</v>
      </c>
      <c r="AA123" s="11">
        <f>'OddsRatio_working_3-way'!X123^(1/3)*COS(('OddsRatio_working_3-way'!Y123+2*PI())/3)</f>
        <v>-0.30364129541719209</v>
      </c>
      <c r="AB123" s="11">
        <f>'OddsRatio_working_3-way'!X123^(1/3)*COS(('OddsRatio_working_3-way'!Y123+4*PI())/3)</f>
        <v>-0.2125972718482613</v>
      </c>
      <c r="AC123" s="11">
        <f>'OddsRatio_working_3-way'!X123^(1/3)*SIN('OddsRatio_working_3-way'!Y123/3)</f>
        <v>5.2564291515629004E-2</v>
      </c>
      <c r="AD123" s="11">
        <f>'OddsRatio_working_3-way'!X123^(1/3)*SIN(('OddsRatio_working_3-way'!Y123+2*PI())/3)</f>
        <v>0.42079356790734984</v>
      </c>
      <c r="AE123" s="11">
        <f>'OddsRatio_working_3-way'!X123^(1/3)*SIN(('OddsRatio_working_3-way'!Y123+4*PI())/3)</f>
        <v>-0.47335785942297864</v>
      </c>
      <c r="AF123" s="11">
        <f>-'OddsRatio_working_3-way'!U123/(3*'OddsRatio_working_3-way'!X123^(1/3))*COS(('OddsRatio_working_3-way'!Y123)/3)</f>
        <v>0.51623856726545303</v>
      </c>
      <c r="AG123" s="11">
        <f>-'OddsRatio_working_3-way'!U123/(3*'OddsRatio_working_3-way'!X123^(1/3))*COS(('OddsRatio_working_3-way'!Y123+2*PI())/3)</f>
        <v>-0.30364129541719193</v>
      </c>
      <c r="AH123" s="11">
        <f>-'OddsRatio_working_3-way'!U123/(3*'OddsRatio_working_3-way'!X123^(1/3))*COS(('OddsRatio_working_3-way'!Y123+4*PI())/3)</f>
        <v>-0.21259727184826122</v>
      </c>
      <c r="AI123" s="11">
        <f>'OddsRatio_working_3-way'!U123/(3*'OddsRatio_working_3-way'!X123^(1/3))*SIN(('OddsRatio_working_3-way'!Y123)/3)</f>
        <v>-5.2564291515628976E-2</v>
      </c>
      <c r="AJ123" s="11">
        <f>'OddsRatio_working_3-way'!U123/(3*'OddsRatio_working_3-way'!X123^(1/3))*SIN(('OddsRatio_working_3-way'!Y123+2*PI())/3)</f>
        <v>-0.42079356790734962</v>
      </c>
      <c r="AK123" s="11">
        <f>'OddsRatio_working_3-way'!U123/(3*'OddsRatio_working_3-way'!X123^(1/3))*SIN(('OddsRatio_working_3-way'!Y123+4*PI())/3)</f>
        <v>0.47335785942297848</v>
      </c>
      <c r="AL123" s="11">
        <f>'OddsRatio_working_3-way'!Z123+'OddsRatio_working_3-way'!AF123</f>
        <v>1.0324771345309063</v>
      </c>
      <c r="AM123" s="11">
        <f>'OddsRatio_working_3-way'!AA123+'OddsRatio_working_3-way'!AG123</f>
        <v>-0.60728259083438396</v>
      </c>
      <c r="AN123" s="11">
        <f>'OddsRatio_working_3-way'!AB123+'OddsRatio_working_3-way'!AH123</f>
        <v>-0.42519454369652254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1.0324771345309063</v>
      </c>
      <c r="AS123" s="11">
        <f>IF(('OddsRatio_working_3-way'!X123=0),IF(Q123&gt;0,-Q123^(1/3),(-Q123)^(1/3)),'OddsRatio_working_3-way'!AM123-'OddsRatio_working_3-way'!R123/3)</f>
        <v>-0.60728259083438396</v>
      </c>
      <c r="AT123" s="11">
        <f>IF(('OddsRatio_working_3-way'!X123=0),IF(Q123&gt;0,-Q123^(1/3),(-Q123)^(1/3)),'OddsRatio_working_3-way'!AN123-'OddsRatio_working_3-way'!R123/3)</f>
        <v>-0.42519454369652254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2.75</v>
      </c>
      <c r="B124" s="4">
        <f>IF('True_Odds_Calculator_3-way'!B125="","",'True_Odds_Calculator_3-way'!B125)</f>
        <v>3.22</v>
      </c>
      <c r="C124" s="4">
        <f>IF('True_Odds_Calculator_3-way'!C125="","",'True_Odds_Calculator_3-way'!C125)</f>
        <v>2.87</v>
      </c>
      <c r="D124" s="9">
        <f t="shared" si="26"/>
        <v>0.35584508504781082</v>
      </c>
      <c r="E124" s="9">
        <f t="shared" si="27"/>
        <v>0.30336282858398228</v>
      </c>
      <c r="F124" s="9">
        <f t="shared" si="28"/>
        <v>0.34079208636820685</v>
      </c>
      <c r="G124" s="9">
        <f t="shared" si="29"/>
        <v>1.0344066513673118</v>
      </c>
      <c r="H124" s="9">
        <f t="shared" si="30"/>
        <v>2.8102116398927963</v>
      </c>
      <c r="I124" s="9">
        <f t="shared" si="31"/>
        <v>3.2963827660354315</v>
      </c>
      <c r="J124" s="9">
        <f t="shared" si="32"/>
        <v>2.9343404380568736</v>
      </c>
      <c r="K124" s="11">
        <f t="shared" si="33"/>
        <v>0.36363636363636365</v>
      </c>
      <c r="L124" s="11">
        <f t="shared" si="34"/>
        <v>0.3105590062111801</v>
      </c>
      <c r="M124" s="11">
        <f t="shared" si="35"/>
        <v>0.34843205574912889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-0.28586577791243739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0.22979595771596978</v>
      </c>
      <c r="Q124" s="11">
        <f>2*'OddsRatio_working_3-way'!K124*'OddsRatio_working_3-way'!L124*'OddsRatio_working_3-way'!M124</f>
        <v>7.8697245793140344E-2</v>
      </c>
      <c r="R124" s="11">
        <f t="shared" si="36"/>
        <v>0</v>
      </c>
      <c r="S124" s="11">
        <f t="shared" si="37"/>
        <v>-0.80385962738903927</v>
      </c>
      <c r="T124" s="11">
        <f t="shared" si="38"/>
        <v>-0.27529439294145186</v>
      </c>
      <c r="U124" s="11">
        <f>'OddsRatio_working_3-way'!S124-'OddsRatio_working_3-way'!R124^2/3</f>
        <v>-0.80385962738903927</v>
      </c>
      <c r="V124" s="11">
        <f>'OddsRatio_working_3-way'!S124*'OddsRatio_working_3-way'!R124/3-2*'OddsRatio_working_3-way'!R124^3/27-'OddsRatio_working_3-way'!T124</f>
        <v>0.27529439294145186</v>
      </c>
      <c r="W124" s="11">
        <f>'OddsRatio_working_3-way'!V124^2+4*'OddsRatio_working_3-way'!U124^3/27</f>
        <v>-1.1680037660130593E-3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0.13870382704797257</v>
      </c>
      <c r="Y124" s="11">
        <f>IF('OddsRatio_working_3-way'!W124&gt;=0,IF('OddsRatio_working_3-way'!V124+SQRT('OddsRatio_working_3-way'!W124)&gt;0,0,PI()),ACOS('OddsRatio_working_3-way'!V124/(2*'OddsRatio_working_3-way'!X124)))</f>
        <v>0.1235117995782522</v>
      </c>
      <c r="Z124" s="11">
        <f>'OddsRatio_working_3-way'!X124^(1/3)*COS('OddsRatio_working_3-way'!Y124/3)</f>
        <v>0.5172033256836559</v>
      </c>
      <c r="AA124" s="11">
        <f>'OddsRatio_working_3-way'!X124^(1/3)*COS(('OddsRatio_working_3-way'!Y124+2*PI())/3)</f>
        <v>-0.27705286262895229</v>
      </c>
      <c r="AB124" s="11">
        <f>'OddsRatio_working_3-way'!X124^(1/3)*COS(('OddsRatio_working_3-way'!Y124+4*PI())/3)</f>
        <v>-0.24015046305470339</v>
      </c>
      <c r="AC124" s="11">
        <f>'OddsRatio_working_3-way'!X124^(1/3)*SIN('OddsRatio_working_3-way'!Y124/3)</f>
        <v>2.1305610327935678E-2</v>
      </c>
      <c r="AD124" s="11">
        <f>'OddsRatio_working_3-way'!X124^(1/3)*SIN(('OddsRatio_working_3-way'!Y124+2*PI())/3)</f>
        <v>0.4372584137998749</v>
      </c>
      <c r="AE124" s="11">
        <f>'OddsRatio_working_3-way'!X124^(1/3)*SIN(('OddsRatio_working_3-way'!Y124+4*PI())/3)</f>
        <v>-0.45856402412781061</v>
      </c>
      <c r="AF124" s="11">
        <f>-'OddsRatio_working_3-way'!U124/(3*'OddsRatio_working_3-way'!X124^(1/3))*COS(('OddsRatio_working_3-way'!Y124)/3)</f>
        <v>0.51720332568365601</v>
      </c>
      <c r="AG124" s="11">
        <f>-'OddsRatio_working_3-way'!U124/(3*'OddsRatio_working_3-way'!X124^(1/3))*COS(('OddsRatio_working_3-way'!Y124+2*PI())/3)</f>
        <v>-0.27705286262895235</v>
      </c>
      <c r="AH124" s="11">
        <f>-'OddsRatio_working_3-way'!U124/(3*'OddsRatio_working_3-way'!X124^(1/3))*COS(('OddsRatio_working_3-way'!Y124+4*PI())/3)</f>
        <v>-0.24015046305470344</v>
      </c>
      <c r="AI124" s="11">
        <f>'OddsRatio_working_3-way'!U124/(3*'OddsRatio_working_3-way'!X124^(1/3))*SIN(('OddsRatio_working_3-way'!Y124)/3)</f>
        <v>-2.1305610327935681E-2</v>
      </c>
      <c r="AJ124" s="11">
        <f>'OddsRatio_working_3-way'!U124/(3*'OddsRatio_working_3-way'!X124^(1/3))*SIN(('OddsRatio_working_3-way'!Y124+2*PI())/3)</f>
        <v>-0.43725841379987501</v>
      </c>
      <c r="AK124" s="11">
        <f>'OddsRatio_working_3-way'!U124/(3*'OddsRatio_working_3-way'!X124^(1/3))*SIN(('OddsRatio_working_3-way'!Y124+4*PI())/3)</f>
        <v>0.45856402412781072</v>
      </c>
      <c r="AL124" s="11">
        <f>'OddsRatio_working_3-way'!Z124+'OddsRatio_working_3-way'!AF124</f>
        <v>1.0344066513673118</v>
      </c>
      <c r="AM124" s="11">
        <f>'OddsRatio_working_3-way'!AA124+'OddsRatio_working_3-way'!AG124</f>
        <v>-0.55410572525790469</v>
      </c>
      <c r="AN124" s="11">
        <f>'OddsRatio_working_3-way'!AB124+'OddsRatio_working_3-way'!AH124</f>
        <v>-0.48030092610940683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1.0344066513673118</v>
      </c>
      <c r="AS124" s="11">
        <f>IF(('OddsRatio_working_3-way'!X124=0),IF(Q124&gt;0,-Q124^(1/3),(-Q124)^(1/3)),'OddsRatio_working_3-way'!AM124-'OddsRatio_working_3-way'!R124/3)</f>
        <v>-0.55410572525790469</v>
      </c>
      <c r="AT124" s="11">
        <f>IF(('OddsRatio_working_3-way'!X124=0),IF(Q124&gt;0,-Q124^(1/3),(-Q124)^(1/3)),'OddsRatio_working_3-way'!AN124-'OddsRatio_working_3-way'!R124/3)</f>
        <v>-0.48030092610940683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3.61</v>
      </c>
      <c r="C125" s="4">
        <f>IF('True_Odds_Calculator_3-way'!C126="","",'True_Odds_Calculator_3-way'!C126)</f>
        <v>3.72</v>
      </c>
      <c r="D125" s="9">
        <f t="shared" si="26"/>
        <v>0.4676569442885673</v>
      </c>
      <c r="E125" s="9">
        <f t="shared" si="27"/>
        <v>0.27020294526162758</v>
      </c>
      <c r="F125" s="9">
        <f t="shared" si="28"/>
        <v>0.26214011044980517</v>
      </c>
      <c r="G125" s="9">
        <f t="shared" si="29"/>
        <v>1.0348359804667391</v>
      </c>
      <c r="H125" s="9">
        <f t="shared" si="30"/>
        <v>2.1383195785134133</v>
      </c>
      <c r="I125" s="9">
        <f t="shared" si="31"/>
        <v>3.7009219090181893</v>
      </c>
      <c r="J125" s="9">
        <f t="shared" si="32"/>
        <v>3.81475386686953</v>
      </c>
      <c r="K125" s="11">
        <f t="shared" si="33"/>
        <v>0.47619047619047616</v>
      </c>
      <c r="L125" s="11">
        <f t="shared" si="34"/>
        <v>0.2770083102493075</v>
      </c>
      <c r="M125" s="11">
        <f t="shared" si="35"/>
        <v>0.26881720430107525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-0.27690618736995298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0.22800351189235113</v>
      </c>
      <c r="Q125" s="11">
        <f>2*'OddsRatio_working_3-way'!K125*'OddsRatio_working_3-way'!L125*'OddsRatio_working_3-way'!M125</f>
        <v>7.0918666218460699E-2</v>
      </c>
      <c r="R125" s="11">
        <f t="shared" si="36"/>
        <v>0</v>
      </c>
      <c r="S125" s="11">
        <f t="shared" si="37"/>
        <v>-0.8233962341467409</v>
      </c>
      <c r="T125" s="11">
        <f t="shared" si="38"/>
        <v>-0.25611080377814649</v>
      </c>
      <c r="U125" s="11">
        <f>'OddsRatio_working_3-way'!S125-'OddsRatio_working_3-way'!R125^2/3</f>
        <v>-0.8233962341467409</v>
      </c>
      <c r="V125" s="11">
        <f>'OddsRatio_working_3-way'!S125*'OddsRatio_working_3-way'!R125/3-2*'OddsRatio_working_3-way'!R125^3/27-'OddsRatio_working_3-way'!T125</f>
        <v>0.25611080377814649</v>
      </c>
      <c r="W125" s="11">
        <f>'OddsRatio_working_3-way'!V125^2+4*'OddsRatio_working_3-way'!U125^3/27</f>
        <v>-1.711055949685901E-2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0.14379091009930642</v>
      </c>
      <c r="Y125" s="11">
        <f>IF('OddsRatio_working_3-way'!W125&gt;=0,IF('OddsRatio_working_3-way'!V125+SQRT('OddsRatio_working_3-way'!W125)&gt;0,0,PI()),ACOS('OddsRatio_working_3-way'!V125/(2*'OddsRatio_working_3-way'!X125)))</f>
        <v>0.47220668943613942</v>
      </c>
      <c r="Z125" s="11">
        <f>'OddsRatio_working_3-way'!X125^(1/3)*COS('OddsRatio_working_3-way'!Y125/3)</f>
        <v>0.51741799023336965</v>
      </c>
      <c r="AA125" s="11">
        <f>'OddsRatio_working_3-way'!X125^(1/3)*COS(('OddsRatio_working_3-way'!Y125+2*PI())/3)</f>
        <v>-0.32982879597292136</v>
      </c>
      <c r="AB125" s="11">
        <f>'OddsRatio_working_3-way'!X125^(1/3)*COS(('OddsRatio_working_3-way'!Y125+4*PI())/3)</f>
        <v>-0.18758919426044807</v>
      </c>
      <c r="AC125" s="11">
        <f>'OddsRatio_working_3-way'!X125^(1/3)*SIN('OddsRatio_working_3-way'!Y125/3)</f>
        <v>8.2122072338121646E-2</v>
      </c>
      <c r="AD125" s="11">
        <f>'OddsRatio_working_3-way'!X125^(1/3)*SIN(('OddsRatio_working_3-way'!Y125+2*PI())/3)</f>
        <v>0.40703608774812583</v>
      </c>
      <c r="AE125" s="11">
        <f>'OddsRatio_working_3-way'!X125^(1/3)*SIN(('OddsRatio_working_3-way'!Y125+4*PI())/3)</f>
        <v>-0.48915816008624746</v>
      </c>
      <c r="AF125" s="11">
        <f>-'OddsRatio_working_3-way'!U125/(3*'OddsRatio_working_3-way'!X125^(1/3))*COS(('OddsRatio_working_3-way'!Y125)/3)</f>
        <v>0.51741799023336954</v>
      </c>
      <c r="AG125" s="11">
        <f>-'OddsRatio_working_3-way'!U125/(3*'OddsRatio_working_3-way'!X125^(1/3))*COS(('OddsRatio_working_3-way'!Y125+2*PI())/3)</f>
        <v>-0.32982879597292131</v>
      </c>
      <c r="AH125" s="11">
        <f>-'OddsRatio_working_3-way'!U125/(3*'OddsRatio_working_3-way'!X125^(1/3))*COS(('OddsRatio_working_3-way'!Y125+4*PI())/3)</f>
        <v>-0.18758919426044804</v>
      </c>
      <c r="AI125" s="11">
        <f>'OddsRatio_working_3-way'!U125/(3*'OddsRatio_working_3-way'!X125^(1/3))*SIN(('OddsRatio_working_3-way'!Y125)/3)</f>
        <v>-8.2122072338121632E-2</v>
      </c>
      <c r="AJ125" s="11">
        <f>'OddsRatio_working_3-way'!U125/(3*'OddsRatio_working_3-way'!X125^(1/3))*SIN(('OddsRatio_working_3-way'!Y125+2*PI())/3)</f>
        <v>-0.40703608774812572</v>
      </c>
      <c r="AK125" s="11">
        <f>'OddsRatio_working_3-way'!U125/(3*'OddsRatio_working_3-way'!X125^(1/3))*SIN(('OddsRatio_working_3-way'!Y125+4*PI())/3)</f>
        <v>0.48915816008624735</v>
      </c>
      <c r="AL125" s="11">
        <f>'OddsRatio_working_3-way'!Z125+'OddsRatio_working_3-way'!AF125</f>
        <v>1.0348359804667391</v>
      </c>
      <c r="AM125" s="11">
        <f>'OddsRatio_working_3-way'!AA125+'OddsRatio_working_3-way'!AG125</f>
        <v>-0.65965759194584273</v>
      </c>
      <c r="AN125" s="11">
        <f>'OddsRatio_working_3-way'!AB125+'OddsRatio_working_3-way'!AH125</f>
        <v>-0.37517838852089613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1.0348359804667391</v>
      </c>
      <c r="AS125" s="11">
        <f>IF(('OddsRatio_working_3-way'!X125=0),IF(Q125&gt;0,-Q125^(1/3),(-Q125)^(1/3)),'OddsRatio_working_3-way'!AM125-'OddsRatio_working_3-way'!R125/3)</f>
        <v>-0.65965759194584273</v>
      </c>
      <c r="AT125" s="11">
        <f>IF(('OddsRatio_working_3-way'!X125=0),IF(Q125&gt;0,-Q125^(1/3),(-Q125)^(1/3)),'OddsRatio_working_3-way'!AN125-'OddsRatio_working_3-way'!R125/3)</f>
        <v>-0.37517838852089613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1.55</v>
      </c>
      <c r="B126" s="4">
        <f>IF('True_Odds_Calculator_3-way'!B127="","",'True_Odds_Calculator_3-way'!B127)</f>
        <v>4.47</v>
      </c>
      <c r="C126" s="4">
        <f>IF('True_Odds_Calculator_3-way'!C127="","",'True_Odds_Calculator_3-way'!C127)</f>
        <v>6.39</v>
      </c>
      <c r="D126" s="9">
        <f t="shared" si="26"/>
        <v>0.6341642876879523</v>
      </c>
      <c r="E126" s="9">
        <f t="shared" si="27"/>
        <v>0.21553681647257994</v>
      </c>
      <c r="F126" s="9">
        <f t="shared" si="28"/>
        <v>0.15029889583946779</v>
      </c>
      <c r="G126" s="9">
        <f t="shared" si="29"/>
        <v>1.0488699119157228</v>
      </c>
      <c r="H126" s="9">
        <f t="shared" si="30"/>
        <v>1.5768784515536474</v>
      </c>
      <c r="I126" s="9">
        <f t="shared" si="31"/>
        <v>4.639578594347558</v>
      </c>
      <c r="J126" s="9">
        <f t="shared" si="32"/>
        <v>6.6534088252257453</v>
      </c>
      <c r="K126" s="11">
        <f t="shared" si="33"/>
        <v>0.64516129032258063</v>
      </c>
      <c r="L126" s="11">
        <f t="shared" si="34"/>
        <v>0.2237136465324385</v>
      </c>
      <c r="M126" s="11">
        <f t="shared" si="35"/>
        <v>0.1564945226917058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-0.23234902265178314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0.21254433983242424</v>
      </c>
      <c r="Q126" s="11">
        <f>2*'OddsRatio_working_3-way'!K126*'OddsRatio_working_3-way'!L126*'OddsRatio_working_3-way'!M126</f>
        <v>4.5174142366083803E-2</v>
      </c>
      <c r="R126" s="11">
        <f t="shared" si="36"/>
        <v>0</v>
      </c>
      <c r="S126" s="11">
        <f t="shared" si="37"/>
        <v>-0.914763218741661</v>
      </c>
      <c r="T126" s="11">
        <f t="shared" si="38"/>
        <v>-0.19442363841480578</v>
      </c>
      <c r="U126" s="11">
        <f>'OddsRatio_working_3-way'!S126-'OddsRatio_working_3-way'!R126^2/3</f>
        <v>-0.914763218741661</v>
      </c>
      <c r="V126" s="11">
        <f>'OddsRatio_working_3-way'!S126*'OddsRatio_working_3-way'!R126/3-2*'OddsRatio_working_3-way'!R126^3/27-'OddsRatio_working_3-way'!T126</f>
        <v>0.19442363841480578</v>
      </c>
      <c r="W126" s="11">
        <f>'OddsRatio_working_3-way'!V126^2+4*'OddsRatio_working_3-way'!U126^3/27</f>
        <v>-7.5601865317269035E-2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0.16837637638020972</v>
      </c>
      <c r="Y126" s="11">
        <f>IF('OddsRatio_working_3-way'!W126&gt;=0,IF('OddsRatio_working_3-way'!V126+SQRT('OddsRatio_working_3-way'!W126)&gt;0,0,PI()),ACOS('OddsRatio_working_3-way'!V126/(2*'OddsRatio_working_3-way'!X126)))</f>
        <v>0.95531899682408361</v>
      </c>
      <c r="Z126" s="11">
        <f>'OddsRatio_working_3-way'!X126^(1/3)*COS('OddsRatio_working_3-way'!Y126/3)</f>
        <v>0.52443495595786138</v>
      </c>
      <c r="AA126" s="11">
        <f>'OddsRatio_working_3-way'!X126^(1/3)*COS(('OddsRatio_working_3-way'!Y126+2*PI())/3)</f>
        <v>-0.41193984575516596</v>
      </c>
      <c r="AB126" s="11">
        <f>'OddsRatio_working_3-way'!X126^(1/3)*COS(('OddsRatio_working_3-way'!Y126+4*PI())/3)</f>
        <v>-0.11249511020269552</v>
      </c>
      <c r="AC126" s="11">
        <f>'OddsRatio_working_3-way'!X126^(1/3)*SIN('OddsRatio_working_3-way'!Y126/3)</f>
        <v>0.17288449867863526</v>
      </c>
      <c r="AD126" s="11">
        <f>'OddsRatio_working_3-way'!X126^(1/3)*SIN(('OddsRatio_working_3-way'!Y126+2*PI())/3)</f>
        <v>0.36773174515276363</v>
      </c>
      <c r="AE126" s="11">
        <f>'OddsRatio_working_3-way'!X126^(1/3)*SIN(('OddsRatio_working_3-way'!Y126+4*PI())/3)</f>
        <v>-0.54061624383139872</v>
      </c>
      <c r="AF126" s="11">
        <f>-'OddsRatio_working_3-way'!U126/(3*'OddsRatio_working_3-way'!X126^(1/3))*COS(('OddsRatio_working_3-way'!Y126)/3)</f>
        <v>0.52443495595786138</v>
      </c>
      <c r="AG126" s="11">
        <f>-'OddsRatio_working_3-way'!U126/(3*'OddsRatio_working_3-way'!X126^(1/3))*COS(('OddsRatio_working_3-way'!Y126+2*PI())/3)</f>
        <v>-0.41193984575516596</v>
      </c>
      <c r="AH126" s="11">
        <f>-'OddsRatio_working_3-way'!U126/(3*'OddsRatio_working_3-way'!X126^(1/3))*COS(('OddsRatio_working_3-way'!Y126+4*PI())/3)</f>
        <v>-0.11249511020269552</v>
      </c>
      <c r="AI126" s="11">
        <f>'OddsRatio_working_3-way'!U126/(3*'OddsRatio_working_3-way'!X126^(1/3))*SIN(('OddsRatio_working_3-way'!Y126)/3)</f>
        <v>-0.17288449867863526</v>
      </c>
      <c r="AJ126" s="11">
        <f>'OddsRatio_working_3-way'!U126/(3*'OddsRatio_working_3-way'!X126^(1/3))*SIN(('OddsRatio_working_3-way'!Y126+2*PI())/3)</f>
        <v>-0.36773174515276363</v>
      </c>
      <c r="AK126" s="11">
        <f>'OddsRatio_working_3-way'!U126/(3*'OddsRatio_working_3-way'!X126^(1/3))*SIN(('OddsRatio_working_3-way'!Y126+4*PI())/3)</f>
        <v>0.54061624383139872</v>
      </c>
      <c r="AL126" s="11">
        <f>'OddsRatio_working_3-way'!Z126+'OddsRatio_working_3-way'!AF126</f>
        <v>1.0488699119157228</v>
      </c>
      <c r="AM126" s="11">
        <f>'OddsRatio_working_3-way'!AA126+'OddsRatio_working_3-way'!AG126</f>
        <v>-0.82387969151033191</v>
      </c>
      <c r="AN126" s="11">
        <f>'OddsRatio_working_3-way'!AB126+'OddsRatio_working_3-way'!AH126</f>
        <v>-0.22499022040539104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1.0488699119157228</v>
      </c>
      <c r="AS126" s="11">
        <f>IF(('OddsRatio_working_3-way'!X126=0),IF(Q126&gt;0,-Q126^(1/3),(-Q126)^(1/3)),'OddsRatio_working_3-way'!AM126-'OddsRatio_working_3-way'!R126/3)</f>
        <v>-0.82387969151033191</v>
      </c>
      <c r="AT126" s="11">
        <f>IF(('OddsRatio_working_3-way'!X126=0),IF(Q126&gt;0,-Q126^(1/3),(-Q126)^(1/3)),'OddsRatio_working_3-way'!AN126-'OddsRatio_working_3-way'!R126/3)</f>
        <v>-0.22499022040539104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2.82</v>
      </c>
      <c r="D127" s="9">
        <f t="shared" si="26"/>
        <v>0.38991800769577495</v>
      </c>
      <c r="E127" s="9">
        <f t="shared" si="27"/>
        <v>0.26657786109315706</v>
      </c>
      <c r="F127" s="9">
        <f t="shared" si="28"/>
        <v>0.34350413121106793</v>
      </c>
      <c r="G127" s="9">
        <f t="shared" si="29"/>
        <v>1.0500951314511355</v>
      </c>
      <c r="H127" s="9">
        <f t="shared" si="30"/>
        <v>2.5646417458621924</v>
      </c>
      <c r="I127" s="9">
        <f t="shared" si="31"/>
        <v>3.7512492444019747</v>
      </c>
      <c r="J127" s="9">
        <f t="shared" si="32"/>
        <v>2.9111731392410669</v>
      </c>
      <c r="K127" s="11">
        <f t="shared" si="33"/>
        <v>0.40160642570281119</v>
      </c>
      <c r="L127" s="11">
        <f t="shared" si="34"/>
        <v>0.27624309392265195</v>
      </c>
      <c r="M127" s="11">
        <f t="shared" si="35"/>
        <v>0.3546099290780142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-0.27951294225135337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0.23329082955386449</v>
      </c>
      <c r="Q127" s="11">
        <f>2*'OddsRatio_working_3-way'!K127*'OddsRatio_working_3-way'!L127*'OddsRatio_working_3-way'!M127</f>
        <v>7.8681561400966119E-2</v>
      </c>
      <c r="R127" s="11">
        <f t="shared" si="36"/>
        <v>0</v>
      </c>
      <c r="S127" s="11">
        <f t="shared" si="37"/>
        <v>-0.83463337216090905</v>
      </c>
      <c r="T127" s="11">
        <f t="shared" si="38"/>
        <v>-0.2814952351301549</v>
      </c>
      <c r="U127" s="11">
        <f>'OddsRatio_working_3-way'!S127-'OddsRatio_working_3-way'!R127^2/3</f>
        <v>-0.83463337216090905</v>
      </c>
      <c r="V127" s="11">
        <f>'OddsRatio_working_3-way'!S127*'OddsRatio_working_3-way'!R127/3-2*'OddsRatio_working_3-way'!R127^3/27-'OddsRatio_working_3-way'!T127</f>
        <v>0.2814952351301549</v>
      </c>
      <c r="W127" s="11">
        <f>'OddsRatio_working_3-way'!V127^2+4*'OddsRatio_working_3-way'!U127^3/27</f>
        <v>-6.8961874697446857E-3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0.14674446741762182</v>
      </c>
      <c r="Y127" s="11">
        <f>IF('OddsRatio_working_3-way'!W127&gt;=0,IF('OddsRatio_working_3-way'!V127+SQRT('OddsRatio_working_3-way'!W127)&gt;0,0,PI()),ACOS('OddsRatio_working_3-way'!V127/(2*'OddsRatio_working_3-way'!X127)))</f>
        <v>0.28687051426006782</v>
      </c>
      <c r="Z127" s="11">
        <f>'OddsRatio_working_3-way'!X127^(1/3)*COS('OddsRatio_working_3-way'!Y127/3)</f>
        <v>0.52504756572556766</v>
      </c>
      <c r="AA127" s="11">
        <f>'OddsRatio_working_3-way'!X127^(1/3)*COS(('OddsRatio_working_3-way'!Y127+2*PI())/3)</f>
        <v>-0.3061372364576212</v>
      </c>
      <c r="AB127" s="11">
        <f>'OddsRatio_working_3-way'!X127^(1/3)*COS(('OddsRatio_working_3-way'!Y127+4*PI())/3)</f>
        <v>-0.21891032926794657</v>
      </c>
      <c r="AC127" s="11">
        <f>'OddsRatio_working_3-way'!X127^(1/3)*SIN('OddsRatio_working_3-way'!Y127/3)</f>
        <v>5.0360478346537195E-2</v>
      </c>
      <c r="AD127" s="11">
        <f>'OddsRatio_working_3-way'!X127^(1/3)*SIN(('OddsRatio_working_3-way'!Y127+2*PI())/3)</f>
        <v>0.42952429094025268</v>
      </c>
      <c r="AE127" s="11">
        <f>'OddsRatio_working_3-way'!X127^(1/3)*SIN(('OddsRatio_working_3-way'!Y127+4*PI())/3)</f>
        <v>-0.47988476928678986</v>
      </c>
      <c r="AF127" s="11">
        <f>-'OddsRatio_working_3-way'!U127/(3*'OddsRatio_working_3-way'!X127^(1/3))*COS(('OddsRatio_working_3-way'!Y127)/3)</f>
        <v>0.52504756572556777</v>
      </c>
      <c r="AG127" s="11">
        <f>-'OddsRatio_working_3-way'!U127/(3*'OddsRatio_working_3-way'!X127^(1/3))*COS(('OddsRatio_working_3-way'!Y127+2*PI())/3)</f>
        <v>-0.30613723645762125</v>
      </c>
      <c r="AH127" s="11">
        <f>-'OddsRatio_working_3-way'!U127/(3*'OddsRatio_working_3-way'!X127^(1/3))*COS(('OddsRatio_working_3-way'!Y127+4*PI())/3)</f>
        <v>-0.2189103292679466</v>
      </c>
      <c r="AI127" s="11">
        <f>'OddsRatio_working_3-way'!U127/(3*'OddsRatio_working_3-way'!X127^(1/3))*SIN(('OddsRatio_working_3-way'!Y127)/3)</f>
        <v>-5.0360478346537202E-2</v>
      </c>
      <c r="AJ127" s="11">
        <f>'OddsRatio_working_3-way'!U127/(3*'OddsRatio_working_3-way'!X127^(1/3))*SIN(('OddsRatio_working_3-way'!Y127+2*PI())/3)</f>
        <v>-0.42952429094025274</v>
      </c>
      <c r="AK127" s="11">
        <f>'OddsRatio_working_3-way'!U127/(3*'OddsRatio_working_3-way'!X127^(1/3))*SIN(('OddsRatio_working_3-way'!Y127+4*PI())/3)</f>
        <v>0.47988476928678997</v>
      </c>
      <c r="AL127" s="11">
        <f>'OddsRatio_working_3-way'!Z127+'OddsRatio_working_3-way'!AF127</f>
        <v>1.0500951314511355</v>
      </c>
      <c r="AM127" s="11">
        <f>'OddsRatio_working_3-way'!AA127+'OddsRatio_working_3-way'!AG127</f>
        <v>-0.61227447291524251</v>
      </c>
      <c r="AN127" s="11">
        <f>'OddsRatio_working_3-way'!AB127+'OddsRatio_working_3-way'!AH127</f>
        <v>-0.43782065853589314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1.0500951314511355</v>
      </c>
      <c r="AS127" s="11">
        <f>IF(('OddsRatio_working_3-way'!X127=0),IF(Q127&gt;0,-Q127^(1/3),(-Q127)^(1/3)),'OddsRatio_working_3-way'!AM127-'OddsRatio_working_3-way'!R127/3)</f>
        <v>-0.61227447291524251</v>
      </c>
      <c r="AT127" s="11">
        <f>IF(('OddsRatio_working_3-way'!X127=0),IF(Q127&gt;0,-Q127^(1/3),(-Q127)^(1/3)),'OddsRatio_working_3-way'!AN127-'OddsRatio_working_3-way'!R127/3)</f>
        <v>-0.43782065853589314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1.58</v>
      </c>
      <c r="B128" s="4">
        <f>IF('True_Odds_Calculator_3-way'!B129="","",'True_Odds_Calculator_3-way'!B129)</f>
        <v>4.3499999999999996</v>
      </c>
      <c r="C128" s="4">
        <f>IF('True_Odds_Calculator_3-way'!C129="","",'True_Odds_Calculator_3-way'!C129)</f>
        <v>5.67</v>
      </c>
      <c r="D128" s="9">
        <f t="shared" si="26"/>
        <v>0.61621715533838151</v>
      </c>
      <c r="E128" s="9">
        <f t="shared" si="27"/>
        <v>0.21752214182657864</v>
      </c>
      <c r="F128" s="9">
        <f t="shared" si="28"/>
        <v>0.16626070283503958</v>
      </c>
      <c r="G128" s="9">
        <f t="shared" si="29"/>
        <v>1.0738009385637055</v>
      </c>
      <c r="H128" s="9">
        <f t="shared" si="30"/>
        <v>1.6228045443669497</v>
      </c>
      <c r="I128" s="9">
        <f t="shared" si="31"/>
        <v>4.5972331441884124</v>
      </c>
      <c r="J128" s="9">
        <f t="shared" si="32"/>
        <v>6.0146503830925058</v>
      </c>
      <c r="K128" s="11">
        <f t="shared" si="33"/>
        <v>0.63291139240506322</v>
      </c>
      <c r="L128" s="11">
        <f t="shared" si="34"/>
        <v>0.22988505747126439</v>
      </c>
      <c r="M128" s="11">
        <f t="shared" si="35"/>
        <v>0.17636684303350969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-0.23284144099896553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0.22068308600148165</v>
      </c>
      <c r="Q128" s="11">
        <f>2*'OddsRatio_working_3-way'!K128*'OddsRatio_working_3-way'!L128*'OddsRatio_working_3-way'!M128</f>
        <v>5.1321647907321313E-2</v>
      </c>
      <c r="R128" s="11">
        <f t="shared" si="36"/>
        <v>0</v>
      </c>
      <c r="S128" s="11">
        <f t="shared" si="37"/>
        <v>-0.94778268445118452</v>
      </c>
      <c r="T128" s="11">
        <f t="shared" si="38"/>
        <v>-0.22041457777934523</v>
      </c>
      <c r="U128" s="11">
        <f>'OddsRatio_working_3-way'!S128-'OddsRatio_working_3-way'!R128^2/3</f>
        <v>-0.94778268445118452</v>
      </c>
      <c r="V128" s="11">
        <f>'OddsRatio_working_3-way'!S128*'OddsRatio_working_3-way'!R128/3-2*'OddsRatio_working_3-way'!R128^3/27-'OddsRatio_working_3-way'!T128</f>
        <v>0.22041457777934523</v>
      </c>
      <c r="W128" s="11">
        <f>'OddsRatio_working_3-way'!V128^2+4*'OddsRatio_working_3-way'!U128^3/27</f>
        <v>-7.7548616752970576E-2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0.17757477498973326</v>
      </c>
      <c r="Y128" s="11">
        <f>IF('OddsRatio_working_3-way'!W128&gt;=0,IF('OddsRatio_working_3-way'!V128+SQRT('OddsRatio_working_3-way'!W128)&gt;0,0,PI()),ACOS('OddsRatio_working_3-way'!V128/(2*'OddsRatio_working_3-way'!X128)))</f>
        <v>0.90125719125841275</v>
      </c>
      <c r="Z128" s="11">
        <f>'OddsRatio_working_3-way'!X128^(1/3)*COS('OddsRatio_working_3-way'!Y128/3)</f>
        <v>0.53690046928185275</v>
      </c>
      <c r="AA128" s="11">
        <f>'OddsRatio_working_3-way'!X128^(1/3)*COS(('OddsRatio_working_3-way'!Y128+2*PI())/3)</f>
        <v>-0.41249566385161285</v>
      </c>
      <c r="AB128" s="11">
        <f>'OddsRatio_working_3-way'!X128^(1/3)*COS(('OddsRatio_working_3-way'!Y128+4*PI())/3)</f>
        <v>-0.12440480543023996</v>
      </c>
      <c r="AC128" s="11">
        <f>'OddsRatio_working_3-way'!X128^(1/3)*SIN('OddsRatio_working_3-way'!Y128/3)</f>
        <v>0.16632933466065003</v>
      </c>
      <c r="AD128" s="11">
        <f>'OddsRatio_working_3-way'!X128^(1/3)*SIN(('OddsRatio_working_3-way'!Y128+2*PI())/3)</f>
        <v>0.38180477837154603</v>
      </c>
      <c r="AE128" s="11">
        <f>'OddsRatio_working_3-way'!X128^(1/3)*SIN(('OddsRatio_working_3-way'!Y128+4*PI())/3)</f>
        <v>-0.54813411303219606</v>
      </c>
      <c r="AF128" s="11">
        <f>-'OddsRatio_working_3-way'!U128/(3*'OddsRatio_working_3-way'!X128^(1/3))*COS(('OddsRatio_working_3-way'!Y128)/3)</f>
        <v>0.53690046928185275</v>
      </c>
      <c r="AG128" s="11">
        <f>-'OddsRatio_working_3-way'!U128/(3*'OddsRatio_working_3-way'!X128^(1/3))*COS(('OddsRatio_working_3-way'!Y128+2*PI())/3)</f>
        <v>-0.41249566385161285</v>
      </c>
      <c r="AH128" s="11">
        <f>-'OddsRatio_working_3-way'!U128/(3*'OddsRatio_working_3-way'!X128^(1/3))*COS(('OddsRatio_working_3-way'!Y128+4*PI())/3)</f>
        <v>-0.12440480543023996</v>
      </c>
      <c r="AI128" s="11">
        <f>'OddsRatio_working_3-way'!U128/(3*'OddsRatio_working_3-way'!X128^(1/3))*SIN(('OddsRatio_working_3-way'!Y128)/3)</f>
        <v>-0.16632933466065003</v>
      </c>
      <c r="AJ128" s="11">
        <f>'OddsRatio_working_3-way'!U128/(3*'OddsRatio_working_3-way'!X128^(1/3))*SIN(('OddsRatio_working_3-way'!Y128+2*PI())/3)</f>
        <v>-0.38180477837154603</v>
      </c>
      <c r="AK128" s="11">
        <f>'OddsRatio_working_3-way'!U128/(3*'OddsRatio_working_3-way'!X128^(1/3))*SIN(('OddsRatio_working_3-way'!Y128+4*PI())/3)</f>
        <v>0.54813411303219606</v>
      </c>
      <c r="AL128" s="11">
        <f>'OddsRatio_working_3-way'!Z128+'OddsRatio_working_3-way'!AF128</f>
        <v>1.0738009385637055</v>
      </c>
      <c r="AM128" s="11">
        <f>'OddsRatio_working_3-way'!AA128+'OddsRatio_working_3-way'!AG128</f>
        <v>-0.8249913277032257</v>
      </c>
      <c r="AN128" s="11">
        <f>'OddsRatio_working_3-way'!AB128+'OddsRatio_working_3-way'!AH128</f>
        <v>-0.24880961086047992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1.0738009385637055</v>
      </c>
      <c r="AS128" s="11">
        <f>IF(('OddsRatio_working_3-way'!X128=0),IF(Q128&gt;0,-Q128^(1/3),(-Q128)^(1/3)),'OddsRatio_working_3-way'!AM128-'OddsRatio_working_3-way'!R128/3)</f>
        <v>-0.8249913277032257</v>
      </c>
      <c r="AT128" s="11">
        <f>IF(('OddsRatio_working_3-way'!X128=0),IF(Q128&gt;0,-Q128^(1/3),(-Q128)^(1/3)),'OddsRatio_working_3-way'!AN128-'OddsRatio_working_3-way'!R128/3)</f>
        <v>-0.24880961086047992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3.89</v>
      </c>
      <c r="B129" s="4">
        <f>IF('True_Odds_Calculator_3-way'!B130="","",'True_Odds_Calculator_3-way'!B130)</f>
        <v>3.63</v>
      </c>
      <c r="C129" s="4">
        <f>IF('True_Odds_Calculator_3-way'!C130="","",'True_Odds_Calculator_3-way'!C130)</f>
        <v>1.99</v>
      </c>
      <c r="D129" s="9">
        <f t="shared" si="26"/>
        <v>0.24667331725326955</v>
      </c>
      <c r="E129" s="9">
        <f t="shared" si="27"/>
        <v>0.26460658813599963</v>
      </c>
      <c r="F129" s="9">
        <f t="shared" si="28"/>
        <v>0.48872009461073085</v>
      </c>
      <c r="G129" s="9">
        <f t="shared" si="29"/>
        <v>1.0567282879771933</v>
      </c>
      <c r="H129" s="9">
        <f t="shared" si="30"/>
        <v>4.0539447522540888</v>
      </c>
      <c r="I129" s="9">
        <f t="shared" si="31"/>
        <v>3.7791953973800183</v>
      </c>
      <c r="J129" s="9">
        <f t="shared" si="32"/>
        <v>2.0461610050974217</v>
      </c>
      <c r="K129" s="11">
        <f t="shared" si="33"/>
        <v>0.25706940874035988</v>
      </c>
      <c r="L129" s="11">
        <f t="shared" si="34"/>
        <v>0.27548209366391185</v>
      </c>
      <c r="M129" s="11">
        <f t="shared" si="35"/>
        <v>0.50251256281407031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-0.26778082983273466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0.23167100667244528</v>
      </c>
      <c r="Q129" s="11">
        <f>2*'OddsRatio_working_3-way'!K129*'OddsRatio_working_3-way'!L129*'OddsRatio_working_3-way'!M129</f>
        <v>7.1173888378631422E-2</v>
      </c>
      <c r="R129" s="11">
        <f t="shared" si="36"/>
        <v>0</v>
      </c>
      <c r="S129" s="11">
        <f t="shared" si="37"/>
        <v>-0.86515157495461925</v>
      </c>
      <c r="T129" s="11">
        <f t="shared" si="38"/>
        <v>-0.26579157448682617</v>
      </c>
      <c r="U129" s="11">
        <f>'OddsRatio_working_3-way'!S129-'OddsRatio_working_3-way'!R129^2/3</f>
        <v>-0.86515157495461925</v>
      </c>
      <c r="V129" s="11">
        <f>'OddsRatio_working_3-way'!S129*'OddsRatio_working_3-way'!R129/3-2*'OddsRatio_working_3-way'!R129^3/27-'OddsRatio_working_3-way'!T129</f>
        <v>0.26579157448682617</v>
      </c>
      <c r="W129" s="11">
        <f>'OddsRatio_working_3-way'!V129^2+4*'OddsRatio_working_3-way'!U129^3/27</f>
        <v>-2.5288901322151919E-2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0.15486612152948268</v>
      </c>
      <c r="Y129" s="11">
        <f>IF('OddsRatio_working_3-way'!W129&gt;=0,IF('OddsRatio_working_3-way'!V129+SQRT('OddsRatio_working_3-way'!W129)&gt;0,0,PI()),ACOS('OddsRatio_working_3-way'!V129/(2*'OddsRatio_working_3-way'!X129)))</f>
        <v>0.53917340005279946</v>
      </c>
      <c r="Z129" s="11">
        <f>'OddsRatio_working_3-way'!X129^(1/3)*COS('OddsRatio_working_3-way'!Y129/3)</f>
        <v>0.52836414398859666</v>
      </c>
      <c r="AA129" s="11">
        <f>'OddsRatio_working_3-way'!X129^(1/3)*COS(('OddsRatio_working_3-way'!Y129+2*PI())/3)</f>
        <v>-0.34731685562337211</v>
      </c>
      <c r="AB129" s="11">
        <f>'OddsRatio_working_3-way'!X129^(1/3)*COS(('OddsRatio_working_3-way'!Y129+4*PI())/3)</f>
        <v>-0.18104728836522466</v>
      </c>
      <c r="AC129" s="11">
        <f>'OddsRatio_working_3-way'!X129^(1/3)*SIN('OddsRatio_working_3-way'!Y129/3)</f>
        <v>9.5995779414534188E-2</v>
      </c>
      <c r="AD129" s="11">
        <f>'OddsRatio_working_3-way'!X129^(1/3)*SIN(('OddsRatio_working_3-way'!Y129+2*PI())/3)</f>
        <v>0.40957888143567667</v>
      </c>
      <c r="AE129" s="11">
        <f>'OddsRatio_working_3-way'!X129^(1/3)*SIN(('OddsRatio_working_3-way'!Y129+4*PI())/3)</f>
        <v>-0.50557466085021074</v>
      </c>
      <c r="AF129" s="11">
        <f>-'OddsRatio_working_3-way'!U129/(3*'OddsRatio_working_3-way'!X129^(1/3))*COS(('OddsRatio_working_3-way'!Y129)/3)</f>
        <v>0.52836414398859677</v>
      </c>
      <c r="AG129" s="11">
        <f>-'OddsRatio_working_3-way'!U129/(3*'OddsRatio_working_3-way'!X129^(1/3))*COS(('OddsRatio_working_3-way'!Y129+2*PI())/3)</f>
        <v>-0.34731685562337217</v>
      </c>
      <c r="AH129" s="11">
        <f>-'OddsRatio_working_3-way'!U129/(3*'OddsRatio_working_3-way'!X129^(1/3))*COS(('OddsRatio_working_3-way'!Y129+4*PI())/3)</f>
        <v>-0.18104728836522468</v>
      </c>
      <c r="AI129" s="11">
        <f>'OddsRatio_working_3-way'!U129/(3*'OddsRatio_working_3-way'!X129^(1/3))*SIN(('OddsRatio_working_3-way'!Y129)/3)</f>
        <v>-9.5995779414534202E-2</v>
      </c>
      <c r="AJ129" s="11">
        <f>'OddsRatio_working_3-way'!U129/(3*'OddsRatio_working_3-way'!X129^(1/3))*SIN(('OddsRatio_working_3-way'!Y129+2*PI())/3)</f>
        <v>-0.40957888143567672</v>
      </c>
      <c r="AK129" s="11">
        <f>'OddsRatio_working_3-way'!U129/(3*'OddsRatio_working_3-way'!X129^(1/3))*SIN(('OddsRatio_working_3-way'!Y129+4*PI())/3)</f>
        <v>0.50557466085021086</v>
      </c>
      <c r="AL129" s="11">
        <f>'OddsRatio_working_3-way'!Z129+'OddsRatio_working_3-way'!AF129</f>
        <v>1.0567282879771933</v>
      </c>
      <c r="AM129" s="11">
        <f>'OddsRatio_working_3-way'!AA129+'OddsRatio_working_3-way'!AG129</f>
        <v>-0.69463371124674422</v>
      </c>
      <c r="AN129" s="11">
        <f>'OddsRatio_working_3-way'!AB129+'OddsRatio_working_3-way'!AH129</f>
        <v>-0.36209457673044931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1.0567282879771933</v>
      </c>
      <c r="AS129" s="11">
        <f>IF(('OddsRatio_working_3-way'!X129=0),IF(Q129&gt;0,-Q129^(1/3),(-Q129)^(1/3)),'OddsRatio_working_3-way'!AM129-'OddsRatio_working_3-way'!R129/3)</f>
        <v>-0.69463371124674422</v>
      </c>
      <c r="AT129" s="11">
        <f>IF(('OddsRatio_working_3-way'!X129=0),IF(Q129&gt;0,-Q129^(1/3),(-Q129)^(1/3)),'OddsRatio_working_3-way'!AN129-'OddsRatio_working_3-way'!R129/3)</f>
        <v>-0.36209457673044931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4.24</v>
      </c>
      <c r="B130" s="4">
        <f>IF('True_Odds_Calculator_3-way'!B131="","",'True_Odds_Calculator_3-way'!B131)</f>
        <v>4.22</v>
      </c>
      <c r="C130" s="4">
        <f>IF('True_Odds_Calculator_3-way'!C131="","",'True_Odds_Calculator_3-way'!C131)</f>
        <v>1.78</v>
      </c>
      <c r="D130" s="9">
        <f t="shared" si="26"/>
        <v>0.22565347587660806</v>
      </c>
      <c r="E130" s="9">
        <f t="shared" si="27"/>
        <v>0.22673726112377138</v>
      </c>
      <c r="F130" s="9">
        <f t="shared" si="28"/>
        <v>0.54760926299962054</v>
      </c>
      <c r="G130" s="9">
        <f t="shared" si="29"/>
        <v>1.0591276728638226</v>
      </c>
      <c r="H130" s="9">
        <f t="shared" si="30"/>
        <v>4.4315736600787856</v>
      </c>
      <c r="I130" s="9">
        <f t="shared" si="31"/>
        <v>4.4103911066215087</v>
      </c>
      <c r="J130" s="9">
        <f t="shared" si="32"/>
        <v>1.8261195848337812</v>
      </c>
      <c r="K130" s="11">
        <f t="shared" si="33"/>
        <v>0.23584905660377356</v>
      </c>
      <c r="L130" s="11">
        <f t="shared" si="34"/>
        <v>0.23696682464454977</v>
      </c>
      <c r="M130" s="11">
        <f t="shared" si="35"/>
        <v>0.5617977528089888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-0.25550368888571828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0.2273213655960542</v>
      </c>
      <c r="Q130" s="11">
        <f>2*'OddsRatio_working_3-way'!K130*'OddsRatio_working_3-way'!L130*'OddsRatio_working_3-way'!M130</f>
        <v>6.2795957346976308E-2</v>
      </c>
      <c r="R130" s="11">
        <f t="shared" si="36"/>
        <v>0</v>
      </c>
      <c r="S130" s="11">
        <f t="shared" si="37"/>
        <v>-0.88969895733180793</v>
      </c>
      <c r="T130" s="11">
        <f t="shared" si="38"/>
        <v>-0.24577319263309616</v>
      </c>
      <c r="U130" s="11">
        <f>'OddsRatio_working_3-way'!S130-'OddsRatio_working_3-way'!R130^2/3</f>
        <v>-0.88969895733180793</v>
      </c>
      <c r="V130" s="11">
        <f>'OddsRatio_working_3-way'!S130*'OddsRatio_working_3-way'!R130/3-2*'OddsRatio_working_3-way'!R130^3/27-'OddsRatio_working_3-way'!T130</f>
        <v>0.24577319263309616</v>
      </c>
      <c r="W130" s="11">
        <f>'OddsRatio_working_3-way'!V130^2+4*'OddsRatio_working_3-way'!U130^3/27</f>
        <v>-4.3929445079757205E-2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0.16150379817269175</v>
      </c>
      <c r="Y130" s="11">
        <f>IF('OddsRatio_working_3-way'!W130&gt;=0,IF('OddsRatio_working_3-way'!V130+SQRT('OddsRatio_working_3-way'!W130)&gt;0,0,PI()),ACOS('OddsRatio_working_3-way'!V130/(2*'OddsRatio_working_3-way'!X130)))</f>
        <v>0.70611299395699079</v>
      </c>
      <c r="Z130" s="11">
        <f>'OddsRatio_working_3-way'!X130^(1/3)*COS('OddsRatio_working_3-way'!Y130/3)</f>
        <v>0.52956383643191129</v>
      </c>
      <c r="AA130" s="11">
        <f>'OddsRatio_working_3-way'!X130^(1/3)*COS(('OddsRatio_working_3-way'!Y130+2*PI())/3)</f>
        <v>-0.37476531101045385</v>
      </c>
      <c r="AB130" s="11">
        <f>'OddsRatio_working_3-way'!X130^(1/3)*COS(('OddsRatio_working_3-way'!Y130+4*PI())/3)</f>
        <v>-0.15479852542145764</v>
      </c>
      <c r="AC130" s="11">
        <f>'OddsRatio_working_3-way'!X130^(1/3)*SIN('OddsRatio_working_3-way'!Y130/3)</f>
        <v>0.12699788287258384</v>
      </c>
      <c r="AD130" s="11">
        <f>'OddsRatio_working_3-way'!X130^(1/3)*SIN(('OddsRatio_working_3-way'!Y130+2*PI())/3)</f>
        <v>0.3951167938392906</v>
      </c>
      <c r="AE130" s="11">
        <f>'OddsRatio_working_3-way'!X130^(1/3)*SIN(('OddsRatio_working_3-way'!Y130+4*PI())/3)</f>
        <v>-0.52211467671187428</v>
      </c>
      <c r="AF130" s="11">
        <f>-'OddsRatio_working_3-way'!U130/(3*'OddsRatio_working_3-way'!X130^(1/3))*COS(('OddsRatio_working_3-way'!Y130)/3)</f>
        <v>0.52956383643191118</v>
      </c>
      <c r="AG130" s="11">
        <f>-'OddsRatio_working_3-way'!U130/(3*'OddsRatio_working_3-way'!X130^(1/3))*COS(('OddsRatio_working_3-way'!Y130+2*PI())/3)</f>
        <v>-0.37476531101045374</v>
      </c>
      <c r="AH130" s="11">
        <f>-'OddsRatio_working_3-way'!U130/(3*'OddsRatio_working_3-way'!X130^(1/3))*COS(('OddsRatio_working_3-way'!Y130+4*PI())/3)</f>
        <v>-0.15479852542145761</v>
      </c>
      <c r="AI130" s="11">
        <f>'OddsRatio_working_3-way'!U130/(3*'OddsRatio_working_3-way'!X130^(1/3))*SIN(('OddsRatio_working_3-way'!Y130)/3)</f>
        <v>-0.12699788287258382</v>
      </c>
      <c r="AJ130" s="11">
        <f>'OddsRatio_working_3-way'!U130/(3*'OddsRatio_working_3-way'!X130^(1/3))*SIN(('OddsRatio_working_3-way'!Y130+2*PI())/3)</f>
        <v>-0.39511679383929049</v>
      </c>
      <c r="AK130" s="11">
        <f>'OddsRatio_working_3-way'!U130/(3*'OddsRatio_working_3-way'!X130^(1/3))*SIN(('OddsRatio_working_3-way'!Y130+4*PI())/3)</f>
        <v>0.52211467671187417</v>
      </c>
      <c r="AL130" s="11">
        <f>'OddsRatio_working_3-way'!Z130+'OddsRatio_working_3-way'!AF130</f>
        <v>1.0591276728638226</v>
      </c>
      <c r="AM130" s="11">
        <f>'OddsRatio_working_3-way'!AA130+'OddsRatio_working_3-way'!AG130</f>
        <v>-0.74953062202090759</v>
      </c>
      <c r="AN130" s="11">
        <f>'OddsRatio_working_3-way'!AB130+'OddsRatio_working_3-way'!AH130</f>
        <v>-0.30959705084291522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1.0591276728638226</v>
      </c>
      <c r="AS130" s="11">
        <f>IF(('OddsRatio_working_3-way'!X130=0),IF(Q130&gt;0,-Q130^(1/3),(-Q130)^(1/3)),'OddsRatio_working_3-way'!AM130-'OddsRatio_working_3-way'!R130/3)</f>
        <v>-0.74953062202090759</v>
      </c>
      <c r="AT130" s="11">
        <f>IF(('OddsRatio_working_3-way'!X130=0),IF(Q130&gt;0,-Q130^(1/3),(-Q130)^(1/3)),'OddsRatio_working_3-way'!AN130-'OddsRatio_working_3-way'!R130/3)</f>
        <v>-0.30959705084291522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2.4900000000000002</v>
      </c>
      <c r="B131" s="4">
        <f>IF('True_Odds_Calculator_3-way'!B132="","",'True_Odds_Calculator_3-way'!B132)</f>
        <v>3.09</v>
      </c>
      <c r="C131" s="4">
        <f>IF('True_Odds_Calculator_3-way'!C132="","",'True_Odds_Calculator_3-way'!C132)</f>
        <v>3.25</v>
      </c>
      <c r="D131" s="9">
        <f t="shared" si="26"/>
        <v>0.38980464663979397</v>
      </c>
      <c r="E131" s="9">
        <f t="shared" si="27"/>
        <v>0.31291608080203925</v>
      </c>
      <c r="F131" s="9">
        <f t="shared" si="28"/>
        <v>0.29727927255816672</v>
      </c>
      <c r="G131" s="9">
        <f t="shared" si="29"/>
        <v>1.0505956927971549</v>
      </c>
      <c r="H131" s="9">
        <f t="shared" si="30"/>
        <v>2.565387582267761</v>
      </c>
      <c r="I131" s="9">
        <f t="shared" si="31"/>
        <v>3.1957449979460533</v>
      </c>
      <c r="J131" s="9">
        <f t="shared" si="32"/>
        <v>3.3638403087935989</v>
      </c>
      <c r="K131" s="11">
        <f t="shared" si="33"/>
        <v>0.40160642570281119</v>
      </c>
      <c r="L131" s="11">
        <f t="shared" si="34"/>
        <v>0.3236245954692557</v>
      </c>
      <c r="M131" s="11">
        <f t="shared" si="35"/>
        <v>0.30769230769230771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-0.28020371253497933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0.23314567705724565</v>
      </c>
      <c r="Q131" s="11">
        <f>2*'OddsRatio_working_3-way'!K131*'OddsRatio_working_3-way'!L131*'OddsRatio_working_3-way'!M131</f>
        <v>7.9981364342108299E-2</v>
      </c>
      <c r="R131" s="11">
        <f t="shared" si="36"/>
        <v>0</v>
      </c>
      <c r="S131" s="11">
        <f t="shared" si="37"/>
        <v>-0.83205777306801676</v>
      </c>
      <c r="T131" s="11">
        <f t="shared" si="38"/>
        <v>-0.28544005937153238</v>
      </c>
      <c r="U131" s="11">
        <f>'OddsRatio_working_3-way'!S131-'OddsRatio_working_3-way'!R131^2/3</f>
        <v>-0.83205777306801676</v>
      </c>
      <c r="V131" s="11">
        <f>'OddsRatio_working_3-way'!S131*'OddsRatio_working_3-way'!R131/3-2*'OddsRatio_working_3-way'!R131^3/27-'OddsRatio_working_3-way'!T131</f>
        <v>0.28544005937153238</v>
      </c>
      <c r="W131" s="11">
        <f>'OddsRatio_working_3-way'!V131^2+4*'OddsRatio_working_3-way'!U131^3/27</f>
        <v>-3.8647654013634486E-3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0.14606573254479246</v>
      </c>
      <c r="Y131" s="11">
        <f>IF('OddsRatio_working_3-way'!W131&gt;=0,IF('OddsRatio_working_3-way'!V131+SQRT('OddsRatio_working_3-way'!W131)&gt;0,0,PI()),ACOS('OddsRatio_working_3-way'!V131/(2*'OddsRatio_working_3-way'!X131)))</f>
        <v>0.21444552630659386</v>
      </c>
      <c r="Z131" s="11">
        <f>'OddsRatio_working_3-way'!X131^(1/3)*COS('OddsRatio_working_3-way'!Y131/3)</f>
        <v>0.52529784639857746</v>
      </c>
      <c r="AA131" s="11">
        <f>'OddsRatio_working_3-way'!X131^(1/3)*COS(('OddsRatio_working_3-way'!Y131+2*PI())/3)</f>
        <v>-0.29522303398940225</v>
      </c>
      <c r="AB131" s="11">
        <f>'OddsRatio_working_3-way'!X131^(1/3)*COS(('OddsRatio_working_3-way'!Y131+4*PI())/3)</f>
        <v>-0.23007481240917529</v>
      </c>
      <c r="AC131" s="11">
        <f>'OddsRatio_working_3-way'!X131^(1/3)*SIN('OddsRatio_working_3-way'!Y131/3)</f>
        <v>3.7613343266569538E-2</v>
      </c>
      <c r="AD131" s="11">
        <f>'OddsRatio_working_3-way'!X131^(1/3)*SIN(('OddsRatio_working_3-way'!Y131+2*PI())/3)</f>
        <v>0.43611460790113932</v>
      </c>
      <c r="AE131" s="11">
        <f>'OddsRatio_working_3-way'!X131^(1/3)*SIN(('OddsRatio_working_3-way'!Y131+4*PI())/3)</f>
        <v>-0.47372795116770877</v>
      </c>
      <c r="AF131" s="11">
        <f>-'OddsRatio_working_3-way'!U131/(3*'OddsRatio_working_3-way'!X131^(1/3))*COS(('OddsRatio_working_3-way'!Y131)/3)</f>
        <v>0.52529784639857746</v>
      </c>
      <c r="AG131" s="11">
        <f>-'OddsRatio_working_3-way'!U131/(3*'OddsRatio_working_3-way'!X131^(1/3))*COS(('OddsRatio_working_3-way'!Y131+2*PI())/3)</f>
        <v>-0.29522303398940225</v>
      </c>
      <c r="AH131" s="11">
        <f>-'OddsRatio_working_3-way'!U131/(3*'OddsRatio_working_3-way'!X131^(1/3))*COS(('OddsRatio_working_3-way'!Y131+4*PI())/3)</f>
        <v>-0.23007481240917529</v>
      </c>
      <c r="AI131" s="11">
        <f>'OddsRatio_working_3-way'!U131/(3*'OddsRatio_working_3-way'!X131^(1/3))*SIN(('OddsRatio_working_3-way'!Y131)/3)</f>
        <v>-3.7613343266569538E-2</v>
      </c>
      <c r="AJ131" s="11">
        <f>'OddsRatio_working_3-way'!U131/(3*'OddsRatio_working_3-way'!X131^(1/3))*SIN(('OddsRatio_working_3-way'!Y131+2*PI())/3)</f>
        <v>-0.43611460790113932</v>
      </c>
      <c r="AK131" s="11">
        <f>'OddsRatio_working_3-way'!U131/(3*'OddsRatio_working_3-way'!X131^(1/3))*SIN(('OddsRatio_working_3-way'!Y131+4*PI())/3)</f>
        <v>0.47372795116770877</v>
      </c>
      <c r="AL131" s="11">
        <f>'OddsRatio_working_3-way'!Z131+'OddsRatio_working_3-way'!AF131</f>
        <v>1.0505956927971549</v>
      </c>
      <c r="AM131" s="11">
        <f>'OddsRatio_working_3-way'!AA131+'OddsRatio_working_3-way'!AG131</f>
        <v>-0.5904460679788045</v>
      </c>
      <c r="AN131" s="11">
        <f>'OddsRatio_working_3-way'!AB131+'OddsRatio_working_3-way'!AH131</f>
        <v>-0.46014962481835059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1.0505956927971549</v>
      </c>
      <c r="AS131" s="11">
        <f>IF(('OddsRatio_working_3-way'!X131=0),IF(Q131&gt;0,-Q131^(1/3),(-Q131)^(1/3)),'OddsRatio_working_3-way'!AM131-'OddsRatio_working_3-way'!R131/3)</f>
        <v>-0.5904460679788045</v>
      </c>
      <c r="AT131" s="11">
        <f>IF(('OddsRatio_working_3-way'!X131=0),IF(Q131&gt;0,-Q131^(1/3),(-Q131)^(1/3)),'OddsRatio_working_3-way'!AN131-'OddsRatio_working_3-way'!R131/3)</f>
        <v>-0.46014962481835059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8.74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1.38</v>
      </c>
      <c r="D132" s="9">
        <f t="shared" ref="D132:D195" si="39">(K132/(AR132+K132-(AR132*K132)))</f>
        <v>0.10643737118909725</v>
      </c>
      <c r="E132" s="9">
        <f t="shared" ref="E132:E195" si="40">(L132/(AR132+L132-(AR132*L132)))</f>
        <v>0.18543121487361935</v>
      </c>
      <c r="F132" s="9">
        <f t="shared" ref="F132:F195" si="41">(M132/(AR132+M132-(AR132*M132)))</f>
        <v>0.70813141393728329</v>
      </c>
      <c r="G132" s="9">
        <f t="shared" ref="G132:G195" si="42">AR132</f>
        <v>1.0846506896371917</v>
      </c>
      <c r="H132" s="9">
        <f t="shared" ref="H132:H195" si="43">IF(A132="","",1/D132)</f>
        <v>9.3951963377918659</v>
      </c>
      <c r="I132" s="9">
        <f t="shared" ref="I132:I195" si="44">IF(B132="","",1/E132)</f>
        <v>5.3928352930306263</v>
      </c>
      <c r="J132" s="9">
        <f t="shared" ref="J132:J195" si="45">IF(C132="","",1/F132)</f>
        <v>1.4121672620621326</v>
      </c>
      <c r="K132" s="11">
        <f t="shared" ref="K132:K195" si="46">1/A132</f>
        <v>0.11441647597254004</v>
      </c>
      <c r="L132" s="11">
        <f t="shared" ref="L132:L195" si="47">1/B132</f>
        <v>0.19801980198019803</v>
      </c>
      <c r="M132" s="11">
        <f t="shared" ref="M132:M195" si="48">1/C132</f>
        <v>0.7246376811594204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-0.19556794998970584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0.19980607154337959</v>
      </c>
      <c r="Q132" s="11">
        <f>2*'OddsRatio_working_3-way'!K132*'OddsRatio_working_3-way'!L132*'OddsRatio_working_3-way'!M132</f>
        <v>3.2835837558484737E-2</v>
      </c>
      <c r="R132" s="11">
        <f t="shared" ref="R132:R195" si="49">O132/N132</f>
        <v>0</v>
      </c>
      <c r="S132" s="11">
        <f t="shared" ref="S132:S195" si="50">P132/N132</f>
        <v>-1.0216708389789679</v>
      </c>
      <c r="T132" s="11">
        <f t="shared" ref="T132:T195" si="51">Q132/N132</f>
        <v>-0.16789989136877043</v>
      </c>
      <c r="U132" s="11">
        <f>'OddsRatio_working_3-way'!S132-'OddsRatio_working_3-way'!R132^2/3</f>
        <v>-1.0216708389789679</v>
      </c>
      <c r="V132" s="11">
        <f>'OddsRatio_working_3-way'!S132*'OddsRatio_working_3-way'!R132/3-2*'OddsRatio_working_3-way'!R132^3/27-'OddsRatio_working_3-way'!T132</f>
        <v>0.16789989136877043</v>
      </c>
      <c r="W132" s="11">
        <f>'OddsRatio_working_3-way'!V132^2+4*'OddsRatio_working_3-way'!U132^3/27</f>
        <v>-0.12979948868524327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0.19873969294462052</v>
      </c>
      <c r="Y132" s="11">
        <f>IF('OddsRatio_working_3-way'!W132&gt;=0,IF('OddsRatio_working_3-way'!V132+SQRT('OddsRatio_working_3-way'!W132)&gt;0,0,PI()),ACOS('OddsRatio_working_3-way'!V132/(2*'OddsRatio_working_3-way'!X132)))</f>
        <v>1.1346920609626576</v>
      </c>
      <c r="Z132" s="11">
        <f>'OddsRatio_working_3-way'!X132^(1/3)*COS('OddsRatio_working_3-way'!Y132/3)</f>
        <v>0.54232534481859584</v>
      </c>
      <c r="AA132" s="11">
        <f>'OddsRatio_working_3-way'!X132^(1/3)*COS(('OddsRatio_working_3-way'!Y132+2*PI())/3)</f>
        <v>-0.45779097953414261</v>
      </c>
      <c r="AB132" s="11">
        <f>'OddsRatio_working_3-way'!X132^(1/3)*COS(('OddsRatio_working_3-way'!Y132+4*PI())/3)</f>
        <v>-8.4534365284452892E-2</v>
      </c>
      <c r="AC132" s="11">
        <f>'OddsRatio_working_3-way'!X132^(1/3)*SIN('OddsRatio_working_3-way'!Y132/3)</f>
        <v>0.21549980671386657</v>
      </c>
      <c r="AD132" s="11">
        <f>'OddsRatio_working_3-way'!X132^(1/3)*SIN(('OddsRatio_working_3-way'!Y132+2*PI())/3)</f>
        <v>0.36191762237212616</v>
      </c>
      <c r="AE132" s="11">
        <f>'OddsRatio_working_3-way'!X132^(1/3)*SIN(('OddsRatio_working_3-way'!Y132+4*PI())/3)</f>
        <v>-0.5774174290859927</v>
      </c>
      <c r="AF132" s="11">
        <f>-'OddsRatio_working_3-way'!U132/(3*'OddsRatio_working_3-way'!X132^(1/3))*COS(('OddsRatio_working_3-way'!Y132)/3)</f>
        <v>0.54232534481859573</v>
      </c>
      <c r="AG132" s="11">
        <f>-'OddsRatio_working_3-way'!U132/(3*'OddsRatio_working_3-way'!X132^(1/3))*COS(('OddsRatio_working_3-way'!Y132+2*PI())/3)</f>
        <v>-0.45779097953414249</v>
      </c>
      <c r="AH132" s="11">
        <f>-'OddsRatio_working_3-way'!U132/(3*'OddsRatio_working_3-way'!X132^(1/3))*COS(('OddsRatio_working_3-way'!Y132+4*PI())/3)</f>
        <v>-8.4534365284452878E-2</v>
      </c>
      <c r="AI132" s="11">
        <f>'OddsRatio_working_3-way'!U132/(3*'OddsRatio_working_3-way'!X132^(1/3))*SIN(('OddsRatio_working_3-way'!Y132)/3)</f>
        <v>-0.21549980671386651</v>
      </c>
      <c r="AJ132" s="11">
        <f>'OddsRatio_working_3-way'!U132/(3*'OddsRatio_working_3-way'!X132^(1/3))*SIN(('OddsRatio_working_3-way'!Y132+2*PI())/3)</f>
        <v>-0.3619176223721261</v>
      </c>
      <c r="AK132" s="11">
        <f>'OddsRatio_working_3-way'!U132/(3*'OddsRatio_working_3-way'!X132^(1/3))*SIN(('OddsRatio_working_3-way'!Y132+4*PI())/3)</f>
        <v>0.57741742908599258</v>
      </c>
      <c r="AL132" s="11">
        <f>'OddsRatio_working_3-way'!Z132+'OddsRatio_working_3-way'!AF132</f>
        <v>1.0846506896371917</v>
      </c>
      <c r="AM132" s="11">
        <f>'OddsRatio_working_3-way'!AA132+'OddsRatio_working_3-way'!AG132</f>
        <v>-0.9155819590682851</v>
      </c>
      <c r="AN132" s="11">
        <f>'OddsRatio_working_3-way'!AB132+'OddsRatio_working_3-way'!AH132</f>
        <v>-0.16906873056890576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1.0846506896371917</v>
      </c>
      <c r="AS132" s="11">
        <f>IF(('OddsRatio_working_3-way'!X132=0),IF(Q132&gt;0,-Q132^(1/3),(-Q132)^(1/3)),'OddsRatio_working_3-way'!AM132-'OddsRatio_working_3-way'!R132/3)</f>
        <v>-0.9155819590682851</v>
      </c>
      <c r="AT132" s="11">
        <f>IF(('OddsRatio_working_3-way'!X132=0),IF(Q132&gt;0,-Q132^(1/3),(-Q132)^(1/3)),'OddsRatio_working_3-way'!AN132-'OddsRatio_working_3-way'!R132/3)</f>
        <v>-0.16906873056890576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2.48</v>
      </c>
      <c r="B133" s="4">
        <f>IF('True_Odds_Calculator_3-way'!B134="","",'True_Odds_Calculator_3-way'!B134)</f>
        <v>3.17</v>
      </c>
      <c r="C133" s="4">
        <f>IF('True_Odds_Calculator_3-way'!C134="","",'True_Odds_Calculator_3-way'!C134)</f>
        <v>3.19</v>
      </c>
      <c r="D133" s="9">
        <f t="shared" si="39"/>
        <v>0.39167362082191265</v>
      </c>
      <c r="E133" s="9">
        <f t="shared" si="40"/>
        <v>0.30513405603982219</v>
      </c>
      <c r="F133" s="9">
        <f t="shared" si="41"/>
        <v>0.30319232313826511</v>
      </c>
      <c r="G133" s="9">
        <f t="shared" si="42"/>
        <v>1.0494230793995198</v>
      </c>
      <c r="H133" s="9">
        <f t="shared" si="43"/>
        <v>2.5531461575112893</v>
      </c>
      <c r="I133" s="9">
        <f t="shared" si="44"/>
        <v>3.2772480822969587</v>
      </c>
      <c r="J133" s="9">
        <f t="shared" si="45"/>
        <v>3.2982365438849484</v>
      </c>
      <c r="K133" s="11">
        <f t="shared" si="46"/>
        <v>0.40322580645161293</v>
      </c>
      <c r="L133" s="11">
        <f t="shared" si="47"/>
        <v>0.31545741324921134</v>
      </c>
      <c r="M133" s="11">
        <f t="shared" si="48"/>
        <v>0.31347962382445144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-0.28045548490452221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0.2328687548507678</v>
      </c>
      <c r="Q133" s="11">
        <f>2*'OddsRatio_working_3-way'!K133*'OddsRatio_working_3-way'!L133*'OddsRatio_working_3-way'!M133</f>
        <v>7.9749573579030078E-2</v>
      </c>
      <c r="R133" s="11">
        <f t="shared" si="49"/>
        <v>0</v>
      </c>
      <c r="S133" s="11">
        <f t="shared" si="50"/>
        <v>-0.83032341096857221</v>
      </c>
      <c r="T133" s="11">
        <f t="shared" si="51"/>
        <v>-0.28435733252348366</v>
      </c>
      <c r="U133" s="11">
        <f>'OddsRatio_working_3-way'!S133-'OddsRatio_working_3-way'!R133^2/3</f>
        <v>-0.83032341096857221</v>
      </c>
      <c r="V133" s="11">
        <f>'OddsRatio_working_3-way'!S133*'OddsRatio_working_3-way'!R133/3-2*'OddsRatio_working_3-way'!R133^3/27-'OddsRatio_working_3-way'!T133</f>
        <v>0.28435733252348366</v>
      </c>
      <c r="W133" s="11">
        <f>'OddsRatio_working_3-way'!V133^2+4*'OddsRatio_working_3-way'!U133^3/27</f>
        <v>-3.9491524657978561E-3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0.14560927599716039</v>
      </c>
      <c r="Y133" s="11">
        <f>IF('OddsRatio_working_3-way'!W133&gt;=0,IF('OddsRatio_working_3-way'!V133+SQRT('OddsRatio_working_3-way'!W133)&gt;0,0,PI()),ACOS('OddsRatio_working_3-way'!V133/(2*'OddsRatio_working_3-way'!X133)))</f>
        <v>0.21750163209698048</v>
      </c>
      <c r="Z133" s="11">
        <f>'OddsRatio_working_3-way'!X133^(1/3)*COS('OddsRatio_working_3-way'!Y133/3)</f>
        <v>0.52471153969975992</v>
      </c>
      <c r="AA133" s="11">
        <f>'OddsRatio_working_3-way'!X133^(1/3)*COS(('OddsRatio_working_3-way'!Y133+2*PI())/3)</f>
        <v>-0.29535884276095153</v>
      </c>
      <c r="AB133" s="11">
        <f>'OddsRatio_working_3-way'!X133^(1/3)*COS(('OddsRatio_working_3-way'!Y133+4*PI())/3)</f>
        <v>-0.22935269693880869</v>
      </c>
      <c r="AC133" s="11">
        <f>'OddsRatio_working_3-way'!X133^(1/3)*SIN('OddsRatio_working_3-way'!Y133/3)</f>
        <v>3.8108666058584088E-2</v>
      </c>
      <c r="AD133" s="11">
        <f>'OddsRatio_working_3-way'!X133^(1/3)*SIN(('OddsRatio_working_3-way'!Y133+2*PI())/3)</f>
        <v>0.43535919000954704</v>
      </c>
      <c r="AE133" s="11">
        <f>'OddsRatio_working_3-way'!X133^(1/3)*SIN(('OddsRatio_working_3-way'!Y133+4*PI())/3)</f>
        <v>-0.47346785606813097</v>
      </c>
      <c r="AF133" s="11">
        <f>-'OddsRatio_working_3-way'!U133/(3*'OddsRatio_working_3-way'!X133^(1/3))*COS(('OddsRatio_working_3-way'!Y133)/3)</f>
        <v>0.52471153969975992</v>
      </c>
      <c r="AG133" s="11">
        <f>-'OddsRatio_working_3-way'!U133/(3*'OddsRatio_working_3-way'!X133^(1/3))*COS(('OddsRatio_working_3-way'!Y133+2*PI())/3)</f>
        <v>-0.29535884276095153</v>
      </c>
      <c r="AH133" s="11">
        <f>-'OddsRatio_working_3-way'!U133/(3*'OddsRatio_working_3-way'!X133^(1/3))*COS(('OddsRatio_working_3-way'!Y133+4*PI())/3)</f>
        <v>-0.22935269693880869</v>
      </c>
      <c r="AI133" s="11">
        <f>'OddsRatio_working_3-way'!U133/(3*'OddsRatio_working_3-way'!X133^(1/3))*SIN(('OddsRatio_working_3-way'!Y133)/3)</f>
        <v>-3.8108666058584088E-2</v>
      </c>
      <c r="AJ133" s="11">
        <f>'OddsRatio_working_3-way'!U133/(3*'OddsRatio_working_3-way'!X133^(1/3))*SIN(('OddsRatio_working_3-way'!Y133+2*PI())/3)</f>
        <v>-0.43535919000954704</v>
      </c>
      <c r="AK133" s="11">
        <f>'OddsRatio_working_3-way'!U133/(3*'OddsRatio_working_3-way'!X133^(1/3))*SIN(('OddsRatio_working_3-way'!Y133+4*PI())/3)</f>
        <v>0.47346785606813097</v>
      </c>
      <c r="AL133" s="11">
        <f>'OddsRatio_working_3-way'!Z133+'OddsRatio_working_3-way'!AF133</f>
        <v>1.0494230793995198</v>
      </c>
      <c r="AM133" s="11">
        <f>'OddsRatio_working_3-way'!AA133+'OddsRatio_working_3-way'!AG133</f>
        <v>-0.59071768552190307</v>
      </c>
      <c r="AN133" s="11">
        <f>'OddsRatio_working_3-way'!AB133+'OddsRatio_working_3-way'!AH133</f>
        <v>-0.45870539387761738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1.0494230793995198</v>
      </c>
      <c r="AS133" s="11">
        <f>IF(('OddsRatio_working_3-way'!X133=0),IF(Q133&gt;0,-Q133^(1/3),(-Q133)^(1/3)),'OddsRatio_working_3-way'!AM133-'OddsRatio_working_3-way'!R133/3)</f>
        <v>-0.59071768552190307</v>
      </c>
      <c r="AT133" s="11">
        <f>IF(('OddsRatio_working_3-way'!X133=0),IF(Q133&gt;0,-Q133^(1/3),(-Q133)^(1/3)),'OddsRatio_working_3-way'!AN133-'OddsRatio_working_3-way'!R133/3)</f>
        <v>-0.45870539387761738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4.41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2.0499999999999998</v>
      </c>
      <c r="D134" s="9">
        <f t="shared" si="39"/>
        <v>0.220670760185006</v>
      </c>
      <c r="E134" s="9">
        <f t="shared" si="40"/>
        <v>0.30027688497817423</v>
      </c>
      <c r="F134" s="9">
        <f t="shared" si="41"/>
        <v>0.47905235483681996</v>
      </c>
      <c r="G134" s="9">
        <f t="shared" si="42"/>
        <v>1.0356709646279159</v>
      </c>
      <c r="H134" s="9">
        <f t="shared" si="43"/>
        <v>4.5316379893811929</v>
      </c>
      <c r="I134" s="9">
        <f t="shared" si="44"/>
        <v>3.3302596704128109</v>
      </c>
      <c r="J134" s="9">
        <f t="shared" si="45"/>
        <v>2.0874545128593116</v>
      </c>
      <c r="K134" s="11">
        <f t="shared" si="46"/>
        <v>0.22675736961451246</v>
      </c>
      <c r="L134" s="11">
        <f t="shared" si="47"/>
        <v>0.30769230769230771</v>
      </c>
      <c r="M134" s="11">
        <f t="shared" si="48"/>
        <v>0.48780487804878053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-0.27418922540873769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0.22837402628343395</v>
      </c>
      <c r="Q134" s="11">
        <f>2*'OddsRatio_working_3-way'!K134*'OddsRatio_working_3-way'!L134*'OddsRatio_working_3-way'!M134</f>
        <v>6.8069754480904313E-2</v>
      </c>
      <c r="R134" s="11">
        <f t="shared" si="49"/>
        <v>0</v>
      </c>
      <c r="S134" s="11">
        <f t="shared" si="50"/>
        <v>-0.83290663935825204</v>
      </c>
      <c r="T134" s="11">
        <f t="shared" si="51"/>
        <v>-0.24825831277444174</v>
      </c>
      <c r="U134" s="11">
        <f>'OddsRatio_working_3-way'!S134-'OddsRatio_working_3-way'!R134^2/3</f>
        <v>-0.83290663935825204</v>
      </c>
      <c r="V134" s="11">
        <f>'OddsRatio_working_3-way'!S134*'OddsRatio_working_3-way'!R134/3-2*'OddsRatio_working_3-way'!R134^3/27-'OddsRatio_working_3-way'!T134</f>
        <v>0.24825831277444174</v>
      </c>
      <c r="W134" s="11">
        <f>'OddsRatio_working_3-way'!V134^2+4*'OddsRatio_working_3-way'!U134^3/27</f>
        <v>-2.3970063918234578E-2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0.14628931418583443</v>
      </c>
      <c r="Y134" s="11">
        <f>IF('OddsRatio_working_3-way'!W134&gt;=0,IF('OddsRatio_working_3-way'!V134+SQRT('OddsRatio_working_3-way'!W134)&gt;0,0,PI()),ACOS('OddsRatio_working_3-way'!V134/(2*'OddsRatio_working_3-way'!X134)))</f>
        <v>0.55761746641578425</v>
      </c>
      <c r="Z134" s="11">
        <f>'OddsRatio_working_3-way'!X134^(1/3)*COS('OddsRatio_working_3-way'!Y134/3)</f>
        <v>0.51783548231395804</v>
      </c>
      <c r="AA134" s="11">
        <f>'OddsRatio_working_3-way'!X134^(1/3)*COS(('OddsRatio_working_3-way'!Y134+2*PI())/3)</f>
        <v>-0.34324727205847227</v>
      </c>
      <c r="AB134" s="11">
        <f>'OddsRatio_working_3-way'!X134^(1/3)*COS(('OddsRatio_working_3-way'!Y134+4*PI())/3)</f>
        <v>-0.17458821025548582</v>
      </c>
      <c r="AC134" s="11">
        <f>'OddsRatio_working_3-way'!X134^(1/3)*SIN('OddsRatio_working_3-way'!Y134/3)</f>
        <v>9.7375354733223923E-2</v>
      </c>
      <c r="AD134" s="11">
        <f>'OddsRatio_working_3-way'!X134^(1/3)*SIN(('OddsRatio_working_3-way'!Y134+2*PI())/3)</f>
        <v>0.399771005298243</v>
      </c>
      <c r="AE134" s="11">
        <f>'OddsRatio_working_3-way'!X134^(1/3)*SIN(('OddsRatio_working_3-way'!Y134+4*PI())/3)</f>
        <v>-0.49714636003146701</v>
      </c>
      <c r="AF134" s="11">
        <f>-'OddsRatio_working_3-way'!U134/(3*'OddsRatio_working_3-way'!X134^(1/3))*COS(('OddsRatio_working_3-way'!Y134)/3)</f>
        <v>0.51783548231395793</v>
      </c>
      <c r="AG134" s="11">
        <f>-'OddsRatio_working_3-way'!U134/(3*'OddsRatio_working_3-way'!X134^(1/3))*COS(('OddsRatio_working_3-way'!Y134+2*PI())/3)</f>
        <v>-0.34324727205847222</v>
      </c>
      <c r="AH134" s="11">
        <f>-'OddsRatio_working_3-way'!U134/(3*'OddsRatio_working_3-way'!X134^(1/3))*COS(('OddsRatio_working_3-way'!Y134+4*PI())/3)</f>
        <v>-0.17458821025548577</v>
      </c>
      <c r="AI134" s="11">
        <f>'OddsRatio_working_3-way'!U134/(3*'OddsRatio_working_3-way'!X134^(1/3))*SIN(('OddsRatio_working_3-way'!Y134)/3)</f>
        <v>-9.7375354733223909E-2</v>
      </c>
      <c r="AJ134" s="11">
        <f>'OddsRatio_working_3-way'!U134/(3*'OddsRatio_working_3-way'!X134^(1/3))*SIN(('OddsRatio_working_3-way'!Y134+2*PI())/3)</f>
        <v>-0.39977100529824294</v>
      </c>
      <c r="AK134" s="11">
        <f>'OddsRatio_working_3-way'!U134/(3*'OddsRatio_working_3-way'!X134^(1/3))*SIN(('OddsRatio_working_3-way'!Y134+4*PI())/3)</f>
        <v>0.49714636003146689</v>
      </c>
      <c r="AL134" s="11">
        <f>'OddsRatio_working_3-way'!Z134+'OddsRatio_working_3-way'!AF134</f>
        <v>1.0356709646279159</v>
      </c>
      <c r="AM134" s="11">
        <f>'OddsRatio_working_3-way'!AA134+'OddsRatio_working_3-way'!AG134</f>
        <v>-0.68649454411694455</v>
      </c>
      <c r="AN134" s="11">
        <f>'OddsRatio_working_3-way'!AB134+'OddsRatio_working_3-way'!AH134</f>
        <v>-0.34917642051097159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1.0356709646279159</v>
      </c>
      <c r="AS134" s="11">
        <f>IF(('OddsRatio_working_3-way'!X134=0),IF(Q134&gt;0,-Q134^(1/3),(-Q134)^(1/3)),'OddsRatio_working_3-way'!AM134-'OddsRatio_working_3-way'!R134/3)</f>
        <v>-0.68649454411694455</v>
      </c>
      <c r="AT134" s="11">
        <f>IF(('OddsRatio_working_3-way'!X134=0),IF(Q134&gt;0,-Q134^(1/3),(-Q134)^(1/3)),'OddsRatio_working_3-way'!AN134-'OddsRatio_working_3-way'!R134/3)</f>
        <v>-0.34917642051097159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1.75</v>
      </c>
      <c r="B135" s="4">
        <f>IF('True_Odds_Calculator_3-way'!B136="","",'True_Odds_Calculator_3-way'!B136)</f>
        <v>4.2</v>
      </c>
      <c r="C135" s="4">
        <f>IF('True_Odds_Calculator_3-way'!C136="","",'True_Odds_Calculator_3-way'!C136)</f>
        <v>4.62</v>
      </c>
      <c r="D135" s="9">
        <f t="shared" si="39"/>
        <v>0.56065957958111812</v>
      </c>
      <c r="E135" s="9">
        <f t="shared" si="40"/>
        <v>0.23023344366397716</v>
      </c>
      <c r="F135" s="9">
        <f t="shared" si="41"/>
        <v>0.20910697675490439</v>
      </c>
      <c r="G135" s="9">
        <f t="shared" si="42"/>
        <v>1.0448180117832482</v>
      </c>
      <c r="H135" s="9">
        <f t="shared" si="43"/>
        <v>1.7836135088374363</v>
      </c>
      <c r="I135" s="9">
        <f t="shared" si="44"/>
        <v>4.3434176377063949</v>
      </c>
      <c r="J135" s="9">
        <f t="shared" si="45"/>
        <v>4.7822412026553582</v>
      </c>
      <c r="K135" s="11">
        <f t="shared" si="46"/>
        <v>0.5714285714285714</v>
      </c>
      <c r="L135" s="11">
        <f t="shared" si="47"/>
        <v>0.23809523809523808</v>
      </c>
      <c r="M135" s="11">
        <f t="shared" si="48"/>
        <v>0.21645021645021645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-0.25585299054686794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0.2229289984392025</v>
      </c>
      <c r="Q135" s="11">
        <f>2*'OddsRatio_working_3-way'!K135*'OddsRatio_working_3-way'!L135*'OddsRatio_working_3-way'!M135</f>
        <v>5.8898018081691546E-2</v>
      </c>
      <c r="R135" s="11">
        <f t="shared" si="49"/>
        <v>0</v>
      </c>
      <c r="S135" s="11">
        <f t="shared" si="50"/>
        <v>-0.87131675874769843</v>
      </c>
      <c r="T135" s="11">
        <f t="shared" si="51"/>
        <v>-0.23020257826887672</v>
      </c>
      <c r="U135" s="11">
        <f>'OddsRatio_working_3-way'!S135-'OddsRatio_working_3-way'!R135^2/3</f>
        <v>-0.87131675874769843</v>
      </c>
      <c r="V135" s="11">
        <f>'OddsRatio_working_3-way'!S135*'OddsRatio_working_3-way'!R135/3-2*'OddsRatio_working_3-way'!R135^3/27-'OddsRatio_working_3-way'!T135</f>
        <v>0.23020257826887672</v>
      </c>
      <c r="W135" s="11">
        <f>'OddsRatio_working_3-way'!V135^2+4*'OddsRatio_working_3-way'!U135^3/27</f>
        <v>-4.5006401362711432E-2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0.15652446167001322</v>
      </c>
      <c r="Y135" s="11">
        <f>IF('OddsRatio_working_3-way'!W135&gt;=0,IF('OddsRatio_working_3-way'!V135+SQRT('OddsRatio_working_3-way'!W135)&gt;0,0,PI()),ACOS('OddsRatio_working_3-way'!V135/(2*'OddsRatio_working_3-way'!X135)))</f>
        <v>0.74460365340710333</v>
      </c>
      <c r="Z135" s="11">
        <f>'OddsRatio_working_3-way'!X135^(1/3)*COS('OddsRatio_working_3-way'!Y135/3)</f>
        <v>0.52240900589162409</v>
      </c>
      <c r="AA135" s="11">
        <f>'OddsRatio_working_3-way'!X135^(1/3)*COS(('OddsRatio_working_3-way'!Y135+2*PI())/3)</f>
        <v>-0.37585969301332905</v>
      </c>
      <c r="AB135" s="11">
        <f>'OddsRatio_working_3-way'!X135^(1/3)*COS(('OddsRatio_working_3-way'!Y135+4*PI())/3)</f>
        <v>-0.14654931287829503</v>
      </c>
      <c r="AC135" s="11">
        <f>'OddsRatio_working_3-way'!X135^(1/3)*SIN('OddsRatio_working_3-way'!Y135/3)</f>
        <v>0.1323924096989374</v>
      </c>
      <c r="AD135" s="11">
        <f>'OddsRatio_working_3-way'!X135^(1/3)*SIN(('OddsRatio_working_3-way'!Y135+2*PI())/3)</f>
        <v>0.3862232654184522</v>
      </c>
      <c r="AE135" s="11">
        <f>'OddsRatio_working_3-way'!X135^(1/3)*SIN(('OddsRatio_working_3-way'!Y135+4*PI())/3)</f>
        <v>-0.51861567511738949</v>
      </c>
      <c r="AF135" s="11">
        <f>-'OddsRatio_working_3-way'!U135/(3*'OddsRatio_working_3-way'!X135^(1/3))*COS(('OddsRatio_working_3-way'!Y135)/3)</f>
        <v>0.52240900589162409</v>
      </c>
      <c r="AG135" s="11">
        <f>-'OddsRatio_working_3-way'!U135/(3*'OddsRatio_working_3-way'!X135^(1/3))*COS(('OddsRatio_working_3-way'!Y135+2*PI())/3)</f>
        <v>-0.37585969301332905</v>
      </c>
      <c r="AH135" s="11">
        <f>-'OddsRatio_working_3-way'!U135/(3*'OddsRatio_working_3-way'!X135^(1/3))*COS(('OddsRatio_working_3-way'!Y135+4*PI())/3)</f>
        <v>-0.14654931287829503</v>
      </c>
      <c r="AI135" s="11">
        <f>'OddsRatio_working_3-way'!U135/(3*'OddsRatio_working_3-way'!X135^(1/3))*SIN(('OddsRatio_working_3-way'!Y135)/3)</f>
        <v>-0.1323924096989374</v>
      </c>
      <c r="AJ135" s="11">
        <f>'OddsRatio_working_3-way'!U135/(3*'OddsRatio_working_3-way'!X135^(1/3))*SIN(('OddsRatio_working_3-way'!Y135+2*PI())/3)</f>
        <v>-0.3862232654184522</v>
      </c>
      <c r="AK135" s="11">
        <f>'OddsRatio_working_3-way'!U135/(3*'OddsRatio_working_3-way'!X135^(1/3))*SIN(('OddsRatio_working_3-way'!Y135+4*PI())/3)</f>
        <v>0.51861567511738949</v>
      </c>
      <c r="AL135" s="11">
        <f>'OddsRatio_working_3-way'!Z135+'OddsRatio_working_3-way'!AF135</f>
        <v>1.0448180117832482</v>
      </c>
      <c r="AM135" s="11">
        <f>'OddsRatio_working_3-way'!AA135+'OddsRatio_working_3-way'!AG135</f>
        <v>-0.75171938602665811</v>
      </c>
      <c r="AN135" s="11">
        <f>'OddsRatio_working_3-way'!AB135+'OddsRatio_working_3-way'!AH135</f>
        <v>-0.29309862575659007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1.0448180117832482</v>
      </c>
      <c r="AS135" s="11">
        <f>IF(('OddsRatio_working_3-way'!X135=0),IF(Q135&gt;0,-Q135^(1/3),(-Q135)^(1/3)),'OddsRatio_working_3-way'!AM135-'OddsRatio_working_3-way'!R135/3)</f>
        <v>-0.75171938602665811</v>
      </c>
      <c r="AT135" s="11">
        <f>IF(('OddsRatio_working_3-way'!X135=0),IF(Q135&gt;0,-Q135^(1/3),(-Q135)^(1/3)),'OddsRatio_working_3-way'!AN135-'OddsRatio_working_3-way'!R135/3)</f>
        <v>-0.29309862575659007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1.44</v>
      </c>
      <c r="B136" s="4">
        <f>IF('True_Odds_Calculator_3-way'!B137="","",'True_Odds_Calculator_3-way'!B137)</f>
        <v>4.68</v>
      </c>
      <c r="C136" s="4">
        <f>IF('True_Odds_Calculator_3-way'!C137="","",'True_Odds_Calculator_3-way'!C137)</f>
        <v>8.3699999999999992</v>
      </c>
      <c r="D136" s="9">
        <f t="shared" si="39"/>
        <v>0.68218184392561976</v>
      </c>
      <c r="E136" s="9">
        <f t="shared" si="40"/>
        <v>0.20422788042714921</v>
      </c>
      <c r="F136" s="9">
        <f t="shared" si="41"/>
        <v>0.11359027564723077</v>
      </c>
      <c r="G136" s="9">
        <f t="shared" si="42"/>
        <v>1.0588291047465819</v>
      </c>
      <c r="H136" s="9">
        <f t="shared" si="43"/>
        <v>1.4658848060884964</v>
      </c>
      <c r="I136" s="9">
        <f t="shared" si="44"/>
        <v>4.8964911054674207</v>
      </c>
      <c r="J136" s="9">
        <f t="shared" si="45"/>
        <v>8.803570501982307</v>
      </c>
      <c r="K136" s="11">
        <f t="shared" si="46"/>
        <v>0.69444444444444442</v>
      </c>
      <c r="L136" s="11">
        <f t="shared" si="47"/>
        <v>0.21367521367521369</v>
      </c>
      <c r="M136" s="11">
        <f t="shared" si="48"/>
        <v>0.11947431302270013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-0.21156030275902826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0.20369774700718546</v>
      </c>
      <c r="Q136" s="11">
        <f>2*'OddsRatio_working_3-way'!K136*'OddsRatio_working_3-way'!L136*'OddsRatio_working_3-way'!M136</f>
        <v>3.5456526894201132E-2</v>
      </c>
      <c r="R136" s="11">
        <f t="shared" si="49"/>
        <v>0</v>
      </c>
      <c r="S136" s="11">
        <f t="shared" si="50"/>
        <v>-0.96283539185137945</v>
      </c>
      <c r="T136" s="11">
        <f t="shared" si="51"/>
        <v>-0.16759536846847339</v>
      </c>
      <c r="U136" s="11">
        <f>'OddsRatio_working_3-way'!S136-'OddsRatio_working_3-way'!R136^2/3</f>
        <v>-0.96283539185137945</v>
      </c>
      <c r="V136" s="11">
        <f>'OddsRatio_working_3-way'!S136*'OddsRatio_working_3-way'!R136/3-2*'OddsRatio_working_3-way'!R136^3/27-'OddsRatio_working_3-way'!T136</f>
        <v>0.16759536846847339</v>
      </c>
      <c r="W136" s="11">
        <f>'OddsRatio_working_3-way'!V136^2+4*'OddsRatio_working_3-way'!U136^3/27</f>
        <v>-0.10414860251130846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0.18182189777594984</v>
      </c>
      <c r="Y136" s="11">
        <f>IF('OddsRatio_working_3-way'!W136&gt;=0,IF('OddsRatio_working_3-way'!V136+SQRT('OddsRatio_working_3-way'!W136)&gt;0,0,PI()),ACOS('OddsRatio_working_3-way'!V136/(2*'OddsRatio_working_3-way'!X136)))</f>
        <v>1.091812221487888</v>
      </c>
      <c r="Z136" s="11">
        <f>'OddsRatio_working_3-way'!X136^(1/3)*COS('OddsRatio_working_3-way'!Y136/3)</f>
        <v>0.52941455237329094</v>
      </c>
      <c r="AA136" s="11">
        <f>'OddsRatio_working_3-way'!X136^(1/3)*COS(('OddsRatio_working_3-way'!Y136+2*PI())/3)</f>
        <v>-0.43934696744950219</v>
      </c>
      <c r="AB136" s="11">
        <f>'OddsRatio_working_3-way'!X136^(1/3)*COS(('OddsRatio_working_3-way'!Y136+4*PI())/3)</f>
        <v>-9.0067584923788746E-2</v>
      </c>
      <c r="AC136" s="11">
        <f>'OddsRatio_working_3-way'!X136^(1/3)*SIN('OddsRatio_working_3-way'!Y136/3)</f>
        <v>0.20165654552360693</v>
      </c>
      <c r="AD136" s="11">
        <f>'OddsRatio_working_3-way'!X136^(1/3)*SIN(('OddsRatio_working_3-way'!Y136+2*PI())/3)</f>
        <v>0.35765817872663352</v>
      </c>
      <c r="AE136" s="11">
        <f>'OddsRatio_working_3-way'!X136^(1/3)*SIN(('OddsRatio_working_3-way'!Y136+4*PI())/3)</f>
        <v>-0.55931472425024054</v>
      </c>
      <c r="AF136" s="11">
        <f>-'OddsRatio_working_3-way'!U136/(3*'OddsRatio_working_3-way'!X136^(1/3))*COS(('OddsRatio_working_3-way'!Y136)/3)</f>
        <v>0.52941455237329094</v>
      </c>
      <c r="AG136" s="11">
        <f>-'OddsRatio_working_3-way'!U136/(3*'OddsRatio_working_3-way'!X136^(1/3))*COS(('OddsRatio_working_3-way'!Y136+2*PI())/3)</f>
        <v>-0.43934696744950219</v>
      </c>
      <c r="AH136" s="11">
        <f>-'OddsRatio_working_3-way'!U136/(3*'OddsRatio_working_3-way'!X136^(1/3))*COS(('OddsRatio_working_3-way'!Y136+4*PI())/3)</f>
        <v>-9.0067584923788746E-2</v>
      </c>
      <c r="AI136" s="11">
        <f>'OddsRatio_working_3-way'!U136/(3*'OddsRatio_working_3-way'!X136^(1/3))*SIN(('OddsRatio_working_3-way'!Y136)/3)</f>
        <v>-0.20165654552360693</v>
      </c>
      <c r="AJ136" s="11">
        <f>'OddsRatio_working_3-way'!U136/(3*'OddsRatio_working_3-way'!X136^(1/3))*SIN(('OddsRatio_working_3-way'!Y136+2*PI())/3)</f>
        <v>-0.35765817872663352</v>
      </c>
      <c r="AK136" s="11">
        <f>'OddsRatio_working_3-way'!U136/(3*'OddsRatio_working_3-way'!X136^(1/3))*SIN(('OddsRatio_working_3-way'!Y136+4*PI())/3)</f>
        <v>0.55931472425024054</v>
      </c>
      <c r="AL136" s="11">
        <f>'OddsRatio_working_3-way'!Z136+'OddsRatio_working_3-way'!AF136</f>
        <v>1.0588291047465819</v>
      </c>
      <c r="AM136" s="11">
        <f>'OddsRatio_working_3-way'!AA136+'OddsRatio_working_3-way'!AG136</f>
        <v>-0.87869393489900438</v>
      </c>
      <c r="AN136" s="11">
        <f>'OddsRatio_working_3-way'!AB136+'OddsRatio_working_3-way'!AH136</f>
        <v>-0.18013516984757749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1.0588291047465819</v>
      </c>
      <c r="AS136" s="11">
        <f>IF(('OddsRatio_working_3-way'!X136=0),IF(Q136&gt;0,-Q136^(1/3),(-Q136)^(1/3)),'OddsRatio_working_3-way'!AM136-'OddsRatio_working_3-way'!R136/3)</f>
        <v>-0.87869393489900438</v>
      </c>
      <c r="AT136" s="11">
        <f>IF(('OddsRatio_working_3-way'!X136=0),IF(Q136&gt;0,-Q136^(1/3),(-Q136)^(1/3)),'OddsRatio_working_3-way'!AN136-'OddsRatio_working_3-way'!R136/3)</f>
        <v>-0.18013516984757749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3.5</v>
      </c>
      <c r="C137" s="4">
        <f>IF('True_Odds_Calculator_3-way'!C138="","",'True_Odds_Calculator_3-way'!C138)</f>
        <v>5.91</v>
      </c>
      <c r="D137" s="9">
        <f t="shared" si="39"/>
        <v>0.56617825822629786</v>
      </c>
      <c r="E137" s="9">
        <f t="shared" si="40"/>
        <v>0.27318563746423685</v>
      </c>
      <c r="F137" s="9">
        <f t="shared" si="41"/>
        <v>0.16063610430946534</v>
      </c>
      <c r="G137" s="9">
        <f t="shared" si="42"/>
        <v>1.0642058188449406</v>
      </c>
      <c r="H137" s="9">
        <f t="shared" si="43"/>
        <v>1.7662281895683574</v>
      </c>
      <c r="I137" s="9">
        <f t="shared" si="44"/>
        <v>3.6605145471123515</v>
      </c>
      <c r="J137" s="9">
        <f t="shared" si="45"/>
        <v>6.2252505705286572</v>
      </c>
      <c r="K137" s="11">
        <f t="shared" si="46"/>
        <v>0.58139534883720934</v>
      </c>
      <c r="L137" s="11">
        <f t="shared" si="47"/>
        <v>0.2857142857142857</v>
      </c>
      <c r="M137" s="11">
        <f t="shared" si="48"/>
        <v>0.16920473773265651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-0.24841054353508618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0.22851071723695976</v>
      </c>
      <c r="Q137" s="11">
        <f>2*'OddsRatio_working_3-way'!K137*'OddsRatio_working_3-way'!L137*'OddsRatio_working_3-way'!M137</f>
        <v>5.6214198582277913E-2</v>
      </c>
      <c r="R137" s="11">
        <f t="shared" si="49"/>
        <v>0</v>
      </c>
      <c r="S137" s="11">
        <f t="shared" si="50"/>
        <v>-0.91989137813985056</v>
      </c>
      <c r="T137" s="11">
        <f t="shared" si="51"/>
        <v>-0.22629554197782295</v>
      </c>
      <c r="U137" s="11">
        <f>'OddsRatio_working_3-way'!S137-'OddsRatio_working_3-way'!R137^2/3</f>
        <v>-0.91989137813985056</v>
      </c>
      <c r="V137" s="11">
        <f>'OddsRatio_working_3-way'!S137*'OddsRatio_working_3-way'!R137/3-2*'OddsRatio_working_3-way'!R137^3/27-'OddsRatio_working_3-way'!T137</f>
        <v>0.22629554197782295</v>
      </c>
      <c r="W137" s="11">
        <f>'OddsRatio_working_3-way'!V137^2+4*'OddsRatio_working_3-way'!U137^3/27</f>
        <v>-6.4110656560350393E-2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0.16979423494290599</v>
      </c>
      <c r="Y137" s="11">
        <f>IF('OddsRatio_working_3-way'!W137&gt;=0,IF('OddsRatio_working_3-way'!V137+SQRT('OddsRatio_working_3-way'!W137)&gt;0,0,PI()),ACOS('OddsRatio_working_3-way'!V137/(2*'OddsRatio_working_3-way'!X137)))</f>
        <v>0.84145092767894814</v>
      </c>
      <c r="Z137" s="11">
        <f>'OddsRatio_working_3-way'!X137^(1/3)*COS('OddsRatio_working_3-way'!Y137/3)</f>
        <v>0.5321029094224704</v>
      </c>
      <c r="AA137" s="11">
        <f>'OddsRatio_working_3-way'!X137^(1/3)*COS(('OddsRatio_working_3-way'!Y137+2*PI())/3)</f>
        <v>-0.39880202861986042</v>
      </c>
      <c r="AB137" s="11">
        <f>'OddsRatio_working_3-way'!X137^(1/3)*COS(('OddsRatio_working_3-way'!Y137+4*PI())/3)</f>
        <v>-0.13330088080260966</v>
      </c>
      <c r="AC137" s="11">
        <f>'OddsRatio_working_3-way'!X137^(1/3)*SIN('OddsRatio_working_3-way'!Y137/3)</f>
        <v>0.15328715916244431</v>
      </c>
      <c r="AD137" s="11">
        <f>'OddsRatio_working_3-way'!X137^(1/3)*SIN(('OddsRatio_working_3-way'!Y137+2*PI())/3)</f>
        <v>0.38417105740624746</v>
      </c>
      <c r="AE137" s="11">
        <f>'OddsRatio_working_3-way'!X137^(1/3)*SIN(('OddsRatio_working_3-way'!Y137+4*PI())/3)</f>
        <v>-0.53745821656869175</v>
      </c>
      <c r="AF137" s="11">
        <f>-'OddsRatio_working_3-way'!U137/(3*'OddsRatio_working_3-way'!X137^(1/3))*COS(('OddsRatio_working_3-way'!Y137)/3)</f>
        <v>0.53210290942247018</v>
      </c>
      <c r="AG137" s="11">
        <f>-'OddsRatio_working_3-way'!U137/(3*'OddsRatio_working_3-way'!X137^(1/3))*COS(('OddsRatio_working_3-way'!Y137+2*PI())/3)</f>
        <v>-0.39880202861986025</v>
      </c>
      <c r="AH137" s="11">
        <f>-'OddsRatio_working_3-way'!U137/(3*'OddsRatio_working_3-way'!X137^(1/3))*COS(('OddsRatio_working_3-way'!Y137+4*PI())/3)</f>
        <v>-0.1333008808026096</v>
      </c>
      <c r="AI137" s="11">
        <f>'OddsRatio_working_3-way'!U137/(3*'OddsRatio_working_3-way'!X137^(1/3))*SIN(('OddsRatio_working_3-way'!Y137)/3)</f>
        <v>-0.15328715916244426</v>
      </c>
      <c r="AJ137" s="11">
        <f>'OddsRatio_working_3-way'!U137/(3*'OddsRatio_working_3-way'!X137^(1/3))*SIN(('OddsRatio_working_3-way'!Y137+2*PI())/3)</f>
        <v>-0.3841710574062473</v>
      </c>
      <c r="AK137" s="11">
        <f>'OddsRatio_working_3-way'!U137/(3*'OddsRatio_working_3-way'!X137^(1/3))*SIN(('OddsRatio_working_3-way'!Y137+4*PI())/3)</f>
        <v>0.53745821656869153</v>
      </c>
      <c r="AL137" s="11">
        <f>'OddsRatio_working_3-way'!Z137+'OddsRatio_working_3-way'!AF137</f>
        <v>1.0642058188449406</v>
      </c>
      <c r="AM137" s="11">
        <f>'OddsRatio_working_3-way'!AA137+'OddsRatio_working_3-way'!AG137</f>
        <v>-0.79760405723972072</v>
      </c>
      <c r="AN137" s="11">
        <f>'OddsRatio_working_3-way'!AB137+'OddsRatio_working_3-way'!AH137</f>
        <v>-0.26660176160521926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1.0642058188449406</v>
      </c>
      <c r="AS137" s="11">
        <f>IF(('OddsRatio_working_3-way'!X137=0),IF(Q137&gt;0,-Q137^(1/3),(-Q137)^(1/3)),'OddsRatio_working_3-way'!AM137-'OddsRatio_working_3-way'!R137/3)</f>
        <v>-0.79760405723972072</v>
      </c>
      <c r="AT137" s="11">
        <f>IF(('OddsRatio_working_3-way'!X137=0),IF(Q137&gt;0,-Q137^(1/3),(-Q137)^(1/3)),'OddsRatio_working_3-way'!AN137-'OddsRatio_working_3-way'!R137/3)</f>
        <v>-0.26660176160521926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2.0699999999999998</v>
      </c>
      <c r="B138" s="4">
        <f>IF('True_Odds_Calculator_3-way'!B139="","",'True_Odds_Calculator_3-way'!B139)</f>
        <v>3.04</v>
      </c>
      <c r="C138" s="4">
        <f>IF('True_Odds_Calculator_3-way'!C139="","",'True_Odds_Calculator_3-way'!C139)</f>
        <v>4.51</v>
      </c>
      <c r="D138" s="9">
        <f t="shared" si="39"/>
        <v>0.46989300578858062</v>
      </c>
      <c r="E138" s="9">
        <f t="shared" si="40"/>
        <v>0.31737426784960121</v>
      </c>
      <c r="F138" s="9">
        <f t="shared" si="41"/>
        <v>0.21273272636181823</v>
      </c>
      <c r="G138" s="9">
        <f t="shared" si="42"/>
        <v>1.0543402248825084</v>
      </c>
      <c r="H138" s="9">
        <f t="shared" si="43"/>
        <v>2.1281440406242838</v>
      </c>
      <c r="I138" s="9">
        <f t="shared" si="44"/>
        <v>3.1508540587603173</v>
      </c>
      <c r="J138" s="9">
        <f t="shared" si="45"/>
        <v>4.700734189337604</v>
      </c>
      <c r="K138" s="11">
        <f t="shared" si="46"/>
        <v>0.48309178743961356</v>
      </c>
      <c r="L138" s="11">
        <f t="shared" si="47"/>
        <v>0.32894736842105265</v>
      </c>
      <c r="M138" s="11">
        <f t="shared" si="48"/>
        <v>0.22172949002217296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-0.26996072800336901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0.23325852147641507</v>
      </c>
      <c r="Q138" s="11">
        <f>2*'OddsRatio_working_3-way'!K138*'OddsRatio_working_3-way'!L138*'OddsRatio_working_3-way'!M138</f>
        <v>7.0470852409793089E-2</v>
      </c>
      <c r="R138" s="11">
        <f t="shared" si="49"/>
        <v>0</v>
      </c>
      <c r="S138" s="11">
        <f t="shared" si="50"/>
        <v>-0.86404612701112615</v>
      </c>
      <c r="T138" s="11">
        <f t="shared" si="51"/>
        <v>-0.26104112598523455</v>
      </c>
      <c r="U138" s="11">
        <f>'OddsRatio_working_3-way'!S138-'OddsRatio_working_3-way'!R138^2/3</f>
        <v>-0.86404612701112615</v>
      </c>
      <c r="V138" s="11">
        <f>'OddsRatio_working_3-way'!S138*'OddsRatio_working_3-way'!R138/3-2*'OddsRatio_working_3-way'!R138^3/27-'OddsRatio_working_3-way'!T138</f>
        <v>0.26104112598523455</v>
      </c>
      <c r="W138" s="11">
        <f>'OddsRatio_working_3-way'!V138^2+4*'OddsRatio_working_3-way'!U138^3/27</f>
        <v>-2.7424323196656081E-2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0.1545693959458786</v>
      </c>
      <c r="Y138" s="11">
        <f>IF('OddsRatio_working_3-way'!W138&gt;=0,IF('OddsRatio_working_3-way'!V138+SQRT('OddsRatio_working_3-way'!W138)&gt;0,0,PI()),ACOS('OddsRatio_working_3-way'!V138/(2*'OddsRatio_working_3-way'!X138)))</f>
        <v>0.56532600555399304</v>
      </c>
      <c r="Z138" s="11">
        <f>'OddsRatio_working_3-way'!X138^(1/3)*COS('OddsRatio_working_3-way'!Y138/3)</f>
        <v>0.52717011244125433</v>
      </c>
      <c r="AA138" s="11">
        <f>'OddsRatio_working_3-way'!X138^(1/3)*COS(('OddsRatio_working_3-way'!Y138+2*PI())/3)</f>
        <v>-0.35064989507241645</v>
      </c>
      <c r="AB138" s="11">
        <f>'OddsRatio_working_3-way'!X138^(1/3)*COS(('OddsRatio_working_3-way'!Y138+4*PI())/3)</f>
        <v>-0.17652021736883769</v>
      </c>
      <c r="AC138" s="11">
        <f>'OddsRatio_working_3-way'!X138^(1/3)*SIN('OddsRatio_working_3-way'!Y138/3)</f>
        <v>0.10053381629606389</v>
      </c>
      <c r="AD138" s="11">
        <f>'OddsRatio_working_3-way'!X138^(1/3)*SIN(('OddsRatio_working_3-way'!Y138+2*PI())/3)</f>
        <v>0.4062758013419932</v>
      </c>
      <c r="AE138" s="11">
        <f>'OddsRatio_working_3-way'!X138^(1/3)*SIN(('OddsRatio_working_3-way'!Y138+4*PI())/3)</f>
        <v>-0.5068096176380571</v>
      </c>
      <c r="AF138" s="11">
        <f>-'OddsRatio_working_3-way'!U138/(3*'OddsRatio_working_3-way'!X138^(1/3))*COS(('OddsRatio_working_3-way'!Y138)/3)</f>
        <v>0.52717011244125422</v>
      </c>
      <c r="AG138" s="11">
        <f>-'OddsRatio_working_3-way'!U138/(3*'OddsRatio_working_3-way'!X138^(1/3))*COS(('OddsRatio_working_3-way'!Y138+2*PI())/3)</f>
        <v>-0.3506498950724164</v>
      </c>
      <c r="AH138" s="11">
        <f>-'OddsRatio_working_3-way'!U138/(3*'OddsRatio_working_3-way'!X138^(1/3))*COS(('OddsRatio_working_3-way'!Y138+4*PI())/3)</f>
        <v>-0.17652021736883766</v>
      </c>
      <c r="AI138" s="11">
        <f>'OddsRatio_working_3-way'!U138/(3*'OddsRatio_working_3-way'!X138^(1/3))*SIN(('OddsRatio_working_3-way'!Y138)/3)</f>
        <v>-0.10053381629606387</v>
      </c>
      <c r="AJ138" s="11">
        <f>'OddsRatio_working_3-way'!U138/(3*'OddsRatio_working_3-way'!X138^(1/3))*SIN(('OddsRatio_working_3-way'!Y138+2*PI())/3)</f>
        <v>-0.40627580134199309</v>
      </c>
      <c r="AK138" s="11">
        <f>'OddsRatio_working_3-way'!U138/(3*'OddsRatio_working_3-way'!X138^(1/3))*SIN(('OddsRatio_working_3-way'!Y138+4*PI())/3)</f>
        <v>0.50680961763805699</v>
      </c>
      <c r="AL138" s="11">
        <f>'OddsRatio_working_3-way'!Z138+'OddsRatio_working_3-way'!AF138</f>
        <v>1.0543402248825084</v>
      </c>
      <c r="AM138" s="11">
        <f>'OddsRatio_working_3-way'!AA138+'OddsRatio_working_3-way'!AG138</f>
        <v>-0.70129979014483279</v>
      </c>
      <c r="AN138" s="11">
        <f>'OddsRatio_working_3-way'!AB138+'OddsRatio_working_3-way'!AH138</f>
        <v>-0.35304043473767532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1.0543402248825084</v>
      </c>
      <c r="AS138" s="11">
        <f>IF(('OddsRatio_working_3-way'!X138=0),IF(Q138&gt;0,-Q138^(1/3),(-Q138)^(1/3)),'OddsRatio_working_3-way'!AM138-'OddsRatio_working_3-way'!R138/3)</f>
        <v>-0.70129979014483279</v>
      </c>
      <c r="AT138" s="11">
        <f>IF(('OddsRatio_working_3-way'!X138=0),IF(Q138&gt;0,-Q138^(1/3),(-Q138)^(1/3)),'OddsRatio_working_3-way'!AN138-'OddsRatio_working_3-way'!R138/3)</f>
        <v>-0.35304043473767532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2.65</v>
      </c>
      <c r="B139" s="4">
        <f>IF('True_Odds_Calculator_3-way'!B140="","",'True_Odds_Calculator_3-way'!B140)</f>
        <v>2.81</v>
      </c>
      <c r="C139" s="4">
        <f>IF('True_Odds_Calculator_3-way'!C140="","",'True_Odds_Calculator_3-way'!C140)</f>
        <v>3.34</v>
      </c>
      <c r="D139" s="9">
        <f t="shared" si="39"/>
        <v>0.36596469885919991</v>
      </c>
      <c r="E139" s="9">
        <f t="shared" si="40"/>
        <v>0.3447676231028266</v>
      </c>
      <c r="F139" s="9">
        <f t="shared" si="41"/>
        <v>0.28926767803797349</v>
      </c>
      <c r="G139" s="9">
        <f t="shared" si="42"/>
        <v>1.0500024184601826</v>
      </c>
      <c r="H139" s="9">
        <f t="shared" si="43"/>
        <v>2.7325039904593007</v>
      </c>
      <c r="I139" s="9">
        <f t="shared" si="44"/>
        <v>2.9005043774129304</v>
      </c>
      <c r="J139" s="9">
        <f t="shared" si="45"/>
        <v>3.457005659196827</v>
      </c>
      <c r="K139" s="11">
        <f t="shared" si="46"/>
        <v>0.37735849056603776</v>
      </c>
      <c r="L139" s="11">
        <f t="shared" si="47"/>
        <v>0.35587188612099646</v>
      </c>
      <c r="M139" s="11">
        <f t="shared" si="48"/>
        <v>0.29940119760479045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-0.28098278699433188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0.23320042249483441</v>
      </c>
      <c r="Q139" s="11">
        <f>2*'OddsRatio_working_3-way'!K139*'OddsRatio_working_3-way'!L139*'OddsRatio_working_3-way'!M139</f>
        <v>8.041393879132222E-2</v>
      </c>
      <c r="R139" s="11">
        <f t="shared" si="49"/>
        <v>0</v>
      </c>
      <c r="S139" s="11">
        <f t="shared" si="50"/>
        <v>-0.82994558132679719</v>
      </c>
      <c r="T139" s="11">
        <f t="shared" si="51"/>
        <v>-0.28618813149199906</v>
      </c>
      <c r="U139" s="11">
        <f>'OddsRatio_working_3-way'!S139-'OddsRatio_working_3-way'!R139^2/3</f>
        <v>-0.82994558132679719</v>
      </c>
      <c r="V139" s="11">
        <f>'OddsRatio_working_3-way'!S139*'OddsRatio_working_3-way'!R139/3-2*'OddsRatio_working_3-way'!R139^3/27-'OddsRatio_working_3-way'!T139</f>
        <v>0.28618813149199906</v>
      </c>
      <c r="W139" s="11">
        <f>'OddsRatio_working_3-way'!V139^2+4*'OddsRatio_working_3-way'!U139^3/27</f>
        <v>-2.7888778822733051E-3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0.14550990042704573</v>
      </c>
      <c r="Y139" s="11">
        <f>IF('OddsRatio_working_3-way'!W139&gt;=0,IF('OddsRatio_working_3-way'!V139+SQRT('OddsRatio_working_3-way'!W139)&gt;0,0,PI()),ACOS('OddsRatio_working_3-way'!V139/(2*'OddsRatio_working_3-way'!X139)))</f>
        <v>0.18247569874007152</v>
      </c>
      <c r="Z139" s="11">
        <f>'OddsRatio_working_3-way'!X139^(1/3)*COS('OddsRatio_working_3-way'!Y139/3)</f>
        <v>0.5250012092300913</v>
      </c>
      <c r="AA139" s="11">
        <f>'OddsRatio_working_3-way'!X139^(1/3)*COS(('OddsRatio_working_3-way'!Y139+2*PI())/3)</f>
        <v>-0.29018982746267541</v>
      </c>
      <c r="AB139" s="11">
        <f>'OddsRatio_working_3-way'!X139^(1/3)*COS(('OddsRatio_working_3-way'!Y139+4*PI())/3)</f>
        <v>-0.23481138176741603</v>
      </c>
      <c r="AC139" s="11">
        <f>'OddsRatio_working_3-way'!X139^(1/3)*SIN('OddsRatio_working_3-way'!Y139/3)</f>
        <v>3.1972760529461131E-2</v>
      </c>
      <c r="AD139" s="11">
        <f>'OddsRatio_working_3-way'!X139^(1/3)*SIN(('OddsRatio_working_3-way'!Y139+2*PI())/3)</f>
        <v>0.43867800394607781</v>
      </c>
      <c r="AE139" s="11">
        <f>'OddsRatio_working_3-way'!X139^(1/3)*SIN(('OddsRatio_working_3-way'!Y139+4*PI())/3)</f>
        <v>-0.47065076447553889</v>
      </c>
      <c r="AF139" s="11">
        <f>-'OddsRatio_working_3-way'!U139/(3*'OddsRatio_working_3-way'!X139^(1/3))*COS(('OddsRatio_working_3-way'!Y139)/3)</f>
        <v>0.52500120923009141</v>
      </c>
      <c r="AG139" s="11">
        <f>-'OddsRatio_working_3-way'!U139/(3*'OddsRatio_working_3-way'!X139^(1/3))*COS(('OddsRatio_working_3-way'!Y139+2*PI())/3)</f>
        <v>-0.29018982746267546</v>
      </c>
      <c r="AH139" s="11">
        <f>-'OddsRatio_working_3-way'!U139/(3*'OddsRatio_working_3-way'!X139^(1/3))*COS(('OddsRatio_working_3-way'!Y139+4*PI())/3)</f>
        <v>-0.23481138176741606</v>
      </c>
      <c r="AI139" s="11">
        <f>'OddsRatio_working_3-way'!U139/(3*'OddsRatio_working_3-way'!X139^(1/3))*SIN(('OddsRatio_working_3-way'!Y139)/3)</f>
        <v>-3.1972760529461138E-2</v>
      </c>
      <c r="AJ139" s="11">
        <f>'OddsRatio_working_3-way'!U139/(3*'OddsRatio_working_3-way'!X139^(1/3))*SIN(('OddsRatio_working_3-way'!Y139+2*PI())/3)</f>
        <v>-0.43867800394607787</v>
      </c>
      <c r="AK139" s="11">
        <f>'OddsRatio_working_3-way'!U139/(3*'OddsRatio_working_3-way'!X139^(1/3))*SIN(('OddsRatio_working_3-way'!Y139+4*PI())/3)</f>
        <v>0.470650764475539</v>
      </c>
      <c r="AL139" s="11">
        <f>'OddsRatio_working_3-way'!Z139+'OddsRatio_working_3-way'!AF139</f>
        <v>1.0500024184601826</v>
      </c>
      <c r="AM139" s="11">
        <f>'OddsRatio_working_3-way'!AA139+'OddsRatio_working_3-way'!AG139</f>
        <v>-0.58037965492535082</v>
      </c>
      <c r="AN139" s="11">
        <f>'OddsRatio_working_3-way'!AB139+'OddsRatio_working_3-way'!AH139</f>
        <v>-0.46962276353483212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1.0500024184601826</v>
      </c>
      <c r="AS139" s="11">
        <f>IF(('OddsRatio_working_3-way'!X139=0),IF(Q139&gt;0,-Q139^(1/3),(-Q139)^(1/3)),'OddsRatio_working_3-way'!AM139-'OddsRatio_working_3-way'!R139/3)</f>
        <v>-0.58037965492535082</v>
      </c>
      <c r="AT139" s="11">
        <f>IF(('OddsRatio_working_3-way'!X139=0),IF(Q139&gt;0,-Q139^(1/3),(-Q139)^(1/3)),'OddsRatio_working_3-way'!AN139-'OddsRatio_working_3-way'!R139/3)</f>
        <v>-0.46962276353483212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3.14</v>
      </c>
      <c r="B140" s="4">
        <f>IF('True_Odds_Calculator_3-way'!B141="","",'True_Odds_Calculator_3-way'!B141)</f>
        <v>2.91</v>
      </c>
      <c r="C140" s="4">
        <f>IF('True_Odds_Calculator_3-way'!C141="","",'True_Odds_Calculator_3-way'!C141)</f>
        <v>2.7</v>
      </c>
      <c r="D140" s="9">
        <f t="shared" si="39"/>
        <v>0.30805144175466087</v>
      </c>
      <c r="E140" s="9">
        <f t="shared" si="40"/>
        <v>0.33280131044496308</v>
      </c>
      <c r="F140" s="9">
        <f t="shared" si="41"/>
        <v>0.35914724780037616</v>
      </c>
      <c r="G140" s="9">
        <f t="shared" si="42"/>
        <v>1.0496313405853543</v>
      </c>
      <c r="H140" s="9">
        <f t="shared" si="43"/>
        <v>3.246211068852658</v>
      </c>
      <c r="I140" s="9">
        <f t="shared" si="44"/>
        <v>3.0047958605180272</v>
      </c>
      <c r="J140" s="9">
        <f t="shared" si="45"/>
        <v>2.7843732789951026</v>
      </c>
      <c r="K140" s="11">
        <f t="shared" si="46"/>
        <v>0.31847133757961782</v>
      </c>
      <c r="L140" s="11">
        <f t="shared" si="47"/>
        <v>0.3436426116838488</v>
      </c>
      <c r="M140" s="11">
        <f t="shared" si="48"/>
        <v>0.37037037037037035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-0.28164993851075248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0.23306735281695334</v>
      </c>
      <c r="Q140" s="11">
        <f>2*'OddsRatio_working_3-way'!K140*'OddsRatio_working_3-way'!L140*'OddsRatio_working_3-way'!M140</f>
        <v>8.1066905327635941E-2</v>
      </c>
      <c r="R140" s="11">
        <f t="shared" si="49"/>
        <v>0</v>
      </c>
      <c r="S140" s="11">
        <f t="shared" si="50"/>
        <v>-0.82750720291052215</v>
      </c>
      <c r="T140" s="11">
        <f t="shared" si="51"/>
        <v>-0.28782859231670332</v>
      </c>
      <c r="U140" s="11">
        <f>'OddsRatio_working_3-way'!S140-'OddsRatio_working_3-way'!R140^2/3</f>
        <v>-0.82750720291052215</v>
      </c>
      <c r="V140" s="11">
        <f>'OddsRatio_working_3-way'!S140*'OddsRatio_working_3-way'!R140/3-2*'OddsRatio_working_3-way'!R140^3/27-'OddsRatio_working_3-way'!T140</f>
        <v>0.28782859231670332</v>
      </c>
      <c r="W140" s="11">
        <f>'OddsRatio_working_3-way'!V140^2+4*'OddsRatio_working_3-way'!U140^3/27</f>
        <v>-1.1029375513245399E-3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0.14486910998064731</v>
      </c>
      <c r="Y140" s="11">
        <f>IF('OddsRatio_working_3-way'!W140&gt;=0,IF('OddsRatio_working_3-way'!V140+SQRT('OddsRatio_working_3-way'!W140)&gt;0,0,PI()),ACOS('OddsRatio_working_3-way'!V140/(2*'OddsRatio_working_3-way'!X140)))</f>
        <v>0.11487493295339246</v>
      </c>
      <c r="Z140" s="11">
        <f>'OddsRatio_working_3-way'!X140^(1/3)*COS('OddsRatio_working_3-way'!Y140/3)</f>
        <v>0.52481567029267717</v>
      </c>
      <c r="AA140" s="11">
        <f>'OddsRatio_working_3-way'!X140^(1/3)*COS(('OddsRatio_working_3-way'!Y140+2*PI())/3)</f>
        <v>-0.27982004032163266</v>
      </c>
      <c r="AB140" s="11">
        <f>'OddsRatio_working_3-way'!X140^(1/3)*COS(('OddsRatio_working_3-way'!Y140+4*PI())/3)</f>
        <v>-0.24499562997104427</v>
      </c>
      <c r="AC140" s="11">
        <f>'OddsRatio_working_3-way'!X140^(1/3)*SIN('OddsRatio_working_3-way'!Y140/3)</f>
        <v>2.010588269028217E-2</v>
      </c>
      <c r="AD140" s="11">
        <f>'OddsRatio_working_3-way'!X140^(1/3)*SIN(('OddsRatio_working_3-way'!Y140+2*PI())/3)</f>
        <v>0.44445076143247558</v>
      </c>
      <c r="AE140" s="11">
        <f>'OddsRatio_working_3-way'!X140^(1/3)*SIN(('OddsRatio_working_3-way'!Y140+4*PI())/3)</f>
        <v>-0.46455664412275777</v>
      </c>
      <c r="AF140" s="11">
        <f>-'OddsRatio_working_3-way'!U140/(3*'OddsRatio_working_3-way'!X140^(1/3))*COS(('OddsRatio_working_3-way'!Y140)/3)</f>
        <v>0.52481567029267706</v>
      </c>
      <c r="AG140" s="11">
        <f>-'OddsRatio_working_3-way'!U140/(3*'OddsRatio_working_3-way'!X140^(1/3))*COS(('OddsRatio_working_3-way'!Y140+2*PI())/3)</f>
        <v>-0.27982004032163255</v>
      </c>
      <c r="AH140" s="11">
        <f>-'OddsRatio_working_3-way'!U140/(3*'OddsRatio_working_3-way'!X140^(1/3))*COS(('OddsRatio_working_3-way'!Y140+4*PI())/3)</f>
        <v>-0.24499562997104421</v>
      </c>
      <c r="AI140" s="11">
        <f>'OddsRatio_working_3-way'!U140/(3*'OddsRatio_working_3-way'!X140^(1/3))*SIN(('OddsRatio_working_3-way'!Y140)/3)</f>
        <v>-2.0105882690282163E-2</v>
      </c>
      <c r="AJ140" s="11">
        <f>'OddsRatio_working_3-way'!U140/(3*'OddsRatio_working_3-way'!X140^(1/3))*SIN(('OddsRatio_working_3-way'!Y140+2*PI())/3)</f>
        <v>-0.44445076143247547</v>
      </c>
      <c r="AK140" s="11">
        <f>'OddsRatio_working_3-way'!U140/(3*'OddsRatio_working_3-way'!X140^(1/3))*SIN(('OddsRatio_working_3-way'!Y140+4*PI())/3)</f>
        <v>0.46455664412275766</v>
      </c>
      <c r="AL140" s="11">
        <f>'OddsRatio_working_3-way'!Z140+'OddsRatio_working_3-way'!AF140</f>
        <v>1.0496313405853543</v>
      </c>
      <c r="AM140" s="11">
        <f>'OddsRatio_working_3-way'!AA140+'OddsRatio_working_3-way'!AG140</f>
        <v>-0.5596400806432652</v>
      </c>
      <c r="AN140" s="11">
        <f>'OddsRatio_working_3-way'!AB140+'OddsRatio_working_3-way'!AH140</f>
        <v>-0.48999125994208848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1.0496313405853543</v>
      </c>
      <c r="AS140" s="11">
        <f>IF(('OddsRatio_working_3-way'!X140=0),IF(Q140&gt;0,-Q140^(1/3),(-Q140)^(1/3)),'OddsRatio_working_3-way'!AM140-'OddsRatio_working_3-way'!R140/3)</f>
        <v>-0.5596400806432652</v>
      </c>
      <c r="AT140" s="11">
        <f>IF(('OddsRatio_working_3-way'!X140=0),IF(Q140&gt;0,-Q140^(1/3),(-Q140)^(1/3)),'OddsRatio_working_3-way'!AN140-'OddsRatio_working_3-way'!R140/3)</f>
        <v>-0.48999125994208848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2.58</v>
      </c>
      <c r="B141" s="4">
        <f>IF('True_Odds_Calculator_3-way'!B142="","",'True_Odds_Calculator_3-way'!B142)</f>
        <v>3.38</v>
      </c>
      <c r="C141" s="4">
        <f>IF('True_Odds_Calculator_3-way'!C142="","",'True_Odds_Calculator_3-way'!C142)</f>
        <v>2.87</v>
      </c>
      <c r="D141" s="9">
        <f t="shared" si="39"/>
        <v>0.37632353769163396</v>
      </c>
      <c r="E141" s="9">
        <f t="shared" si="40"/>
        <v>0.28600674140126275</v>
      </c>
      <c r="F141" s="9">
        <f t="shared" si="41"/>
        <v>0.33766972090710312</v>
      </c>
      <c r="G141" s="9">
        <f t="shared" si="42"/>
        <v>1.0489164206712525</v>
      </c>
      <c r="H141" s="9">
        <f t="shared" si="43"/>
        <v>2.6572879446605793</v>
      </c>
      <c r="I141" s="9">
        <f t="shared" si="44"/>
        <v>3.4964210811975809</v>
      </c>
      <c r="J141" s="9">
        <f t="shared" si="45"/>
        <v>2.9614737066552426</v>
      </c>
      <c r="K141" s="11">
        <f t="shared" si="46"/>
        <v>0.38759689922480617</v>
      </c>
      <c r="L141" s="11">
        <f t="shared" si="47"/>
        <v>0.29585798816568049</v>
      </c>
      <c r="M141" s="11">
        <f t="shared" si="48"/>
        <v>0.34843205574912889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-0.2809683153939011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0.23294331510222258</v>
      </c>
      <c r="Q141" s="11">
        <f>2*'OddsRatio_working_3-way'!K141*'OddsRatio_working_3-way'!L141*'OddsRatio_working_3-way'!M141</f>
        <v>7.991194343129418E-2</v>
      </c>
      <c r="R141" s="11">
        <f t="shared" si="49"/>
        <v>0</v>
      </c>
      <c r="S141" s="11">
        <f t="shared" si="50"/>
        <v>-0.82907325253258435</v>
      </c>
      <c r="T141" s="11">
        <f t="shared" si="51"/>
        <v>-0.28441621013124674</v>
      </c>
      <c r="U141" s="11">
        <f>'OddsRatio_working_3-way'!S141-'OddsRatio_working_3-way'!R141^2/3</f>
        <v>-0.82907325253258435</v>
      </c>
      <c r="V141" s="11">
        <f>'OddsRatio_working_3-way'!S141*'OddsRatio_working_3-way'!R141/3-2*'OddsRatio_working_3-way'!R141^3/27-'OddsRatio_working_3-way'!T141</f>
        <v>0.28441621013124674</v>
      </c>
      <c r="W141" s="11">
        <f>'OddsRatio_working_3-way'!V141^2+4*'OddsRatio_working_3-way'!U141^3/27</f>
        <v>-3.5331718259425243E-3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0.14528054963704193</v>
      </c>
      <c r="Y141" s="11">
        <f>IF('OddsRatio_working_3-way'!W141&gt;=0,IF('OddsRatio_working_3-way'!V141+SQRT('OddsRatio_working_3-way'!W141)&gt;0,0,PI()),ACOS('OddsRatio_working_3-way'!V141/(2*'OddsRatio_working_3-way'!X141)))</f>
        <v>0.20602582339981268</v>
      </c>
      <c r="Z141" s="11">
        <f>'OddsRatio_working_3-way'!X141^(1/3)*COS('OddsRatio_working_3-way'!Y141/3)</f>
        <v>0.52445821033562623</v>
      </c>
      <c r="AA141" s="11">
        <f>'OddsRatio_working_3-way'!X141^(1/3)*COS(('OddsRatio_working_3-way'!Y141+2*PI())/3)</f>
        <v>-0.29347014135117466</v>
      </c>
      <c r="AB141" s="11">
        <f>'OddsRatio_working_3-way'!X141^(1/3)*COS(('OddsRatio_working_3-way'!Y141+4*PI())/3)</f>
        <v>-0.23098806898445146</v>
      </c>
      <c r="AC141" s="11">
        <f>'OddsRatio_working_3-way'!X141^(1/3)*SIN('OddsRatio_working_3-way'!Y141/3)</f>
        <v>3.6074041300453344E-2</v>
      </c>
      <c r="AD141" s="11">
        <f>'OddsRatio_working_3-way'!X141^(1/3)*SIN(('OddsRatio_working_3-way'!Y141+2*PI())/3)</f>
        <v>0.43615711272374813</v>
      </c>
      <c r="AE141" s="11">
        <f>'OddsRatio_working_3-way'!X141^(1/3)*SIN(('OddsRatio_working_3-way'!Y141+4*PI())/3)</f>
        <v>-0.47223115402420152</v>
      </c>
      <c r="AF141" s="11">
        <f>-'OddsRatio_working_3-way'!U141/(3*'OddsRatio_working_3-way'!X141^(1/3))*COS(('OddsRatio_working_3-way'!Y141)/3)</f>
        <v>0.52445821033562623</v>
      </c>
      <c r="AG141" s="11">
        <f>-'OddsRatio_working_3-way'!U141/(3*'OddsRatio_working_3-way'!X141^(1/3))*COS(('OddsRatio_working_3-way'!Y141+2*PI())/3)</f>
        <v>-0.29347014135117466</v>
      </c>
      <c r="AH141" s="11">
        <f>-'OddsRatio_working_3-way'!U141/(3*'OddsRatio_working_3-way'!X141^(1/3))*COS(('OddsRatio_working_3-way'!Y141+4*PI())/3)</f>
        <v>-0.23098806898445146</v>
      </c>
      <c r="AI141" s="11">
        <f>'OddsRatio_working_3-way'!U141/(3*'OddsRatio_working_3-way'!X141^(1/3))*SIN(('OddsRatio_working_3-way'!Y141)/3)</f>
        <v>-3.6074041300453344E-2</v>
      </c>
      <c r="AJ141" s="11">
        <f>'OddsRatio_working_3-way'!U141/(3*'OddsRatio_working_3-way'!X141^(1/3))*SIN(('OddsRatio_working_3-way'!Y141+2*PI())/3)</f>
        <v>-0.43615711272374813</v>
      </c>
      <c r="AK141" s="11">
        <f>'OddsRatio_working_3-way'!U141/(3*'OddsRatio_working_3-way'!X141^(1/3))*SIN(('OddsRatio_working_3-way'!Y141+4*PI())/3)</f>
        <v>0.47223115402420152</v>
      </c>
      <c r="AL141" s="11">
        <f>'OddsRatio_working_3-way'!Z141+'OddsRatio_working_3-way'!AF141</f>
        <v>1.0489164206712525</v>
      </c>
      <c r="AM141" s="11">
        <f>'OddsRatio_working_3-way'!AA141+'OddsRatio_working_3-way'!AG141</f>
        <v>-0.58694028270234933</v>
      </c>
      <c r="AN141" s="11">
        <f>'OddsRatio_working_3-way'!AB141+'OddsRatio_working_3-way'!AH141</f>
        <v>-0.46197613796890291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1.0489164206712525</v>
      </c>
      <c r="AS141" s="11">
        <f>IF(('OddsRatio_working_3-way'!X141=0),IF(Q141&gt;0,-Q141^(1/3),(-Q141)^(1/3)),'OddsRatio_working_3-way'!AM141-'OddsRatio_working_3-way'!R141/3)</f>
        <v>-0.58694028270234933</v>
      </c>
      <c r="AT141" s="11">
        <f>IF(('OddsRatio_working_3-way'!X141=0),IF(Q141&gt;0,-Q141^(1/3),(-Q141)^(1/3)),'OddsRatio_working_3-way'!AN141-'OddsRatio_working_3-way'!R141/3)</f>
        <v>-0.46197613796890291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4.54</v>
      </c>
      <c r="B142" s="4">
        <f>IF('True_Odds_Calculator_3-way'!B143="","",'True_Odds_Calculator_3-way'!B143)</f>
        <v>3.98</v>
      </c>
      <c r="C142" s="4">
        <f>IF('True_Odds_Calculator_3-way'!C143="","",'True_Odds_Calculator_3-way'!C143)</f>
        <v>1.77</v>
      </c>
      <c r="D142" s="9">
        <f t="shared" si="39"/>
        <v>0.21000936748041604</v>
      </c>
      <c r="E142" s="9">
        <f t="shared" si="40"/>
        <v>0.24000255096782122</v>
      </c>
      <c r="F142" s="9">
        <f t="shared" si="41"/>
        <v>0.54998808155176271</v>
      </c>
      <c r="G142" s="9">
        <f t="shared" si="42"/>
        <v>1.0626249595642991</v>
      </c>
      <c r="H142" s="9">
        <f t="shared" si="43"/>
        <v>4.761692356857619</v>
      </c>
      <c r="I142" s="9">
        <f t="shared" si="44"/>
        <v>4.1666223795016117</v>
      </c>
      <c r="J142" s="9">
        <f t="shared" si="45"/>
        <v>1.8182212188645108</v>
      </c>
      <c r="K142" s="11">
        <f t="shared" si="46"/>
        <v>0.22026431718061673</v>
      </c>
      <c r="L142" s="11">
        <f t="shared" si="47"/>
        <v>0.25125628140703515</v>
      </c>
      <c r="M142" s="11">
        <f t="shared" si="48"/>
        <v>0.56497175141242939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-0.25397914683549916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0.22793726716161256</v>
      </c>
      <c r="Q142" s="11">
        <f>2*'OddsRatio_working_3-way'!K142*'OddsRatio_working_3-way'!L142*'OddsRatio_working_3-way'!M142</f>
        <v>6.2534229673967781E-2</v>
      </c>
      <c r="R142" s="11">
        <f t="shared" si="49"/>
        <v>0</v>
      </c>
      <c r="S142" s="11">
        <f t="shared" si="50"/>
        <v>-0.89746449659997563</v>
      </c>
      <c r="T142" s="11">
        <f t="shared" si="51"/>
        <v>-0.24621796888888223</v>
      </c>
      <c r="U142" s="11">
        <f>'OddsRatio_working_3-way'!S142-'OddsRatio_working_3-way'!R142^2/3</f>
        <v>-0.89746449659997563</v>
      </c>
      <c r="V142" s="11">
        <f>'OddsRatio_working_3-way'!S142*'OddsRatio_working_3-way'!R142/3-2*'OddsRatio_working_3-way'!R142^3/27-'OddsRatio_working_3-way'!T142</f>
        <v>0.24621796888888223</v>
      </c>
      <c r="W142" s="11">
        <f>'OddsRatio_working_3-way'!V142^2+4*'OddsRatio_working_3-way'!U142^3/27</f>
        <v>-4.6466499668378701E-2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0.16362288033168321</v>
      </c>
      <c r="Y142" s="11">
        <f>IF('OddsRatio_working_3-way'!W142&gt;=0,IF('OddsRatio_working_3-way'!V142+SQRT('OddsRatio_working_3-way'!W142)&gt;0,0,PI()),ACOS('OddsRatio_working_3-way'!V142/(2*'OddsRatio_working_3-way'!X142)))</f>
        <v>0.71910636436470721</v>
      </c>
      <c r="Z142" s="11">
        <f>'OddsRatio_working_3-way'!X142^(1/3)*COS('OddsRatio_working_3-way'!Y142/3)</f>
        <v>0.53131247978214957</v>
      </c>
      <c r="AA142" s="11">
        <f>'OddsRatio_working_3-way'!X142^(1/3)*COS(('OddsRatio_working_3-way'!Y142+2*PI())/3)</f>
        <v>-0.37811250148108622</v>
      </c>
      <c r="AB142" s="11">
        <f>'OddsRatio_working_3-way'!X142^(1/3)*COS(('OddsRatio_working_3-way'!Y142+4*PI())/3)</f>
        <v>-0.15319997830106349</v>
      </c>
      <c r="AC142" s="11">
        <f>'OddsRatio_working_3-way'!X142^(1/3)*SIN('OddsRatio_working_3-way'!Y142/3)</f>
        <v>0.12985330580210422</v>
      </c>
      <c r="AD142" s="11">
        <f>'OddsRatio_working_3-way'!X142^(1/3)*SIN(('OddsRatio_working_3-way'!Y142+2*PI())/3)</f>
        <v>0.39520345193799539</v>
      </c>
      <c r="AE142" s="11">
        <f>'OddsRatio_working_3-way'!X142^(1/3)*SIN(('OddsRatio_working_3-way'!Y142+4*PI())/3)</f>
        <v>-0.52505675774009952</v>
      </c>
      <c r="AF142" s="11">
        <f>-'OddsRatio_working_3-way'!U142/(3*'OddsRatio_working_3-way'!X142^(1/3))*COS(('OddsRatio_working_3-way'!Y142)/3)</f>
        <v>0.53131247978214957</v>
      </c>
      <c r="AG142" s="11">
        <f>-'OddsRatio_working_3-way'!U142/(3*'OddsRatio_working_3-way'!X142^(1/3))*COS(('OddsRatio_working_3-way'!Y142+2*PI())/3)</f>
        <v>-0.37811250148108622</v>
      </c>
      <c r="AH142" s="11">
        <f>-'OddsRatio_working_3-way'!U142/(3*'OddsRatio_working_3-way'!X142^(1/3))*COS(('OddsRatio_working_3-way'!Y142+4*PI())/3)</f>
        <v>-0.15319997830106349</v>
      </c>
      <c r="AI142" s="11">
        <f>'OddsRatio_working_3-way'!U142/(3*'OddsRatio_working_3-way'!X142^(1/3))*SIN(('OddsRatio_working_3-way'!Y142)/3)</f>
        <v>-0.12985330580210422</v>
      </c>
      <c r="AJ142" s="11">
        <f>'OddsRatio_working_3-way'!U142/(3*'OddsRatio_working_3-way'!X142^(1/3))*SIN(('OddsRatio_working_3-way'!Y142+2*PI())/3)</f>
        <v>-0.39520345193799539</v>
      </c>
      <c r="AK142" s="11">
        <f>'OddsRatio_working_3-way'!U142/(3*'OddsRatio_working_3-way'!X142^(1/3))*SIN(('OddsRatio_working_3-way'!Y142+4*PI())/3)</f>
        <v>0.52505675774009952</v>
      </c>
      <c r="AL142" s="11">
        <f>'OddsRatio_working_3-way'!Z142+'OddsRatio_working_3-way'!AF142</f>
        <v>1.0626249595642991</v>
      </c>
      <c r="AM142" s="11">
        <f>'OddsRatio_working_3-way'!AA142+'OddsRatio_working_3-way'!AG142</f>
        <v>-0.75622500296217243</v>
      </c>
      <c r="AN142" s="11">
        <f>'OddsRatio_working_3-way'!AB142+'OddsRatio_working_3-way'!AH142</f>
        <v>-0.30639995660212699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1.0626249595642991</v>
      </c>
      <c r="AS142" s="11">
        <f>IF(('OddsRatio_working_3-way'!X142=0),IF(Q142&gt;0,-Q142^(1/3),(-Q142)^(1/3)),'OddsRatio_working_3-way'!AM142-'OddsRatio_working_3-way'!R142/3)</f>
        <v>-0.75622500296217243</v>
      </c>
      <c r="AT142" s="11">
        <f>IF(('OddsRatio_working_3-way'!X142=0),IF(Q142&gt;0,-Q142^(1/3),(-Q142)^(1/3)),'OddsRatio_working_3-way'!AN142-'OddsRatio_working_3-way'!R142/3)</f>
        <v>-0.30639995660212699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2.44</v>
      </c>
      <c r="B143" s="4">
        <f>IF('True_Odds_Calculator_3-way'!B144="","",'True_Odds_Calculator_3-way'!B144)</f>
        <v>3.37</v>
      </c>
      <c r="C143" s="4">
        <f>IF('True_Odds_Calculator_3-way'!C144="","",'True_Odds_Calculator_3-way'!C144)</f>
        <v>3.06</v>
      </c>
      <c r="D143" s="9">
        <f t="shared" si="39"/>
        <v>0.39776222830924407</v>
      </c>
      <c r="E143" s="9">
        <f t="shared" si="40"/>
        <v>0.28637718782531685</v>
      </c>
      <c r="F143" s="9">
        <f t="shared" si="41"/>
        <v>0.31586058386543908</v>
      </c>
      <c r="G143" s="9">
        <f t="shared" si="42"/>
        <v>1.051433859275591</v>
      </c>
      <c r="H143" s="9">
        <f t="shared" si="43"/>
        <v>2.5140647573568509</v>
      </c>
      <c r="I143" s="9">
        <f t="shared" si="44"/>
        <v>3.4918982464831516</v>
      </c>
      <c r="J143" s="9">
        <f t="shared" si="45"/>
        <v>3.1659537501077173</v>
      </c>
      <c r="K143" s="11">
        <f t="shared" si="46"/>
        <v>0.4098360655737705</v>
      </c>
      <c r="L143" s="11">
        <f t="shared" si="47"/>
        <v>0.29673590504451036</v>
      </c>
      <c r="M143" s="11">
        <f t="shared" si="48"/>
        <v>0.32679738562091504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-0.27940675710864205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0.23329044286554107</v>
      </c>
      <c r="Q143" s="11">
        <f>2*'OddsRatio_working_3-way'!K143*'OddsRatio_working_3-way'!L143*'OddsRatio_working_3-way'!M143</f>
        <v>7.9485670482296794E-2</v>
      </c>
      <c r="R143" s="11">
        <f t="shared" si="49"/>
        <v>0</v>
      </c>
      <c r="S143" s="11">
        <f t="shared" si="50"/>
        <v>-0.83494918046964228</v>
      </c>
      <c r="T143" s="11">
        <f t="shared" si="51"/>
        <v>-0.28448012963190539</v>
      </c>
      <c r="U143" s="11">
        <f>'OddsRatio_working_3-way'!S143-'OddsRatio_working_3-way'!R143^2/3</f>
        <v>-0.83494918046964228</v>
      </c>
      <c r="V143" s="11">
        <f>'OddsRatio_working_3-way'!S143*'OddsRatio_working_3-way'!R143/3-2*'OddsRatio_working_3-way'!R143^3/27-'OddsRatio_working_3-way'!T143</f>
        <v>0.28448012963190539</v>
      </c>
      <c r="W143" s="11">
        <f>'OddsRatio_working_3-way'!V143^2+4*'OddsRatio_working_3-way'!U143^3/27</f>
        <v>-5.3046237747154251E-3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0.1468277629827727</v>
      </c>
      <c r="Y143" s="11">
        <f>IF('OddsRatio_working_3-way'!W143&gt;=0,IF('OddsRatio_working_3-way'!V143+SQRT('OddsRatio_working_3-way'!W143)&gt;0,0,PI()),ACOS('OddsRatio_working_3-way'!V143/(2*'OddsRatio_working_3-way'!X143)))</f>
        <v>0.25063728045549949</v>
      </c>
      <c r="Z143" s="11">
        <f>'OddsRatio_working_3-way'!X143^(1/3)*COS('OddsRatio_working_3-way'!Y143/3)</f>
        <v>0.52571692963779548</v>
      </c>
      <c r="AA143" s="11">
        <f>'OddsRatio_working_3-way'!X143^(1/3)*COS(('OddsRatio_working_3-way'!Y143+2*PI())/3)</f>
        <v>-0.30098427676523537</v>
      </c>
      <c r="AB143" s="11">
        <f>'OddsRatio_working_3-way'!X143^(1/3)*COS(('OddsRatio_working_3-way'!Y143+4*PI())/3)</f>
        <v>-0.22473265287256</v>
      </c>
      <c r="AC143" s="11">
        <f>'OddsRatio_working_3-way'!X143^(1/3)*SIN('OddsRatio_working_3-way'!Y143/3)</f>
        <v>4.4023895580582124E-2</v>
      </c>
      <c r="AD143" s="11">
        <f>'OddsRatio_working_3-way'!X143^(1/3)*SIN(('OddsRatio_working_3-way'!Y143+2*PI())/3)</f>
        <v>0.43327226847559608</v>
      </c>
      <c r="AE143" s="11">
        <f>'OddsRatio_working_3-way'!X143^(1/3)*SIN(('OddsRatio_working_3-way'!Y143+4*PI())/3)</f>
        <v>-0.47729616405617831</v>
      </c>
      <c r="AF143" s="11">
        <f>-'OddsRatio_working_3-way'!U143/(3*'OddsRatio_working_3-way'!X143^(1/3))*COS(('OddsRatio_working_3-way'!Y143)/3)</f>
        <v>0.52571692963779537</v>
      </c>
      <c r="AG143" s="11">
        <f>-'OddsRatio_working_3-way'!U143/(3*'OddsRatio_working_3-way'!X143^(1/3))*COS(('OddsRatio_working_3-way'!Y143+2*PI())/3)</f>
        <v>-0.30098427676523531</v>
      </c>
      <c r="AH143" s="11">
        <f>-'OddsRatio_working_3-way'!U143/(3*'OddsRatio_working_3-way'!X143^(1/3))*COS(('OddsRatio_working_3-way'!Y143+4*PI())/3)</f>
        <v>-0.22473265287255997</v>
      </c>
      <c r="AI143" s="11">
        <f>'OddsRatio_working_3-way'!U143/(3*'OddsRatio_working_3-way'!X143^(1/3))*SIN(('OddsRatio_working_3-way'!Y143)/3)</f>
        <v>-4.4023895580582111E-2</v>
      </c>
      <c r="AJ143" s="11">
        <f>'OddsRatio_working_3-way'!U143/(3*'OddsRatio_working_3-way'!X143^(1/3))*SIN(('OddsRatio_working_3-way'!Y143+2*PI())/3)</f>
        <v>-0.43327226847559597</v>
      </c>
      <c r="AK143" s="11">
        <f>'OddsRatio_working_3-way'!U143/(3*'OddsRatio_working_3-way'!X143^(1/3))*SIN(('OddsRatio_working_3-way'!Y143+4*PI())/3)</f>
        <v>0.4772961640561782</v>
      </c>
      <c r="AL143" s="11">
        <f>'OddsRatio_working_3-way'!Z143+'OddsRatio_working_3-way'!AF143</f>
        <v>1.051433859275591</v>
      </c>
      <c r="AM143" s="11">
        <f>'OddsRatio_working_3-way'!AA143+'OddsRatio_working_3-way'!AG143</f>
        <v>-0.60196855353047063</v>
      </c>
      <c r="AN143" s="11">
        <f>'OddsRatio_working_3-way'!AB143+'OddsRatio_working_3-way'!AH143</f>
        <v>-0.44946530574512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1.051433859275591</v>
      </c>
      <c r="AS143" s="11">
        <f>IF(('OddsRatio_working_3-way'!X143=0),IF(Q143&gt;0,-Q143^(1/3),(-Q143)^(1/3)),'OddsRatio_working_3-way'!AM143-'OddsRatio_working_3-way'!R143/3)</f>
        <v>-0.60196855353047063</v>
      </c>
      <c r="AT143" s="11">
        <f>IF(('OddsRatio_working_3-way'!X143=0),IF(Q143&gt;0,-Q143^(1/3),(-Q143)^(1/3)),'OddsRatio_working_3-way'!AN143-'OddsRatio_working_3-way'!R143/3)</f>
        <v>-0.44946530574512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2.4</v>
      </c>
      <c r="B144" s="4">
        <f>IF('True_Odds_Calculator_3-way'!B145="","",'True_Odds_Calculator_3-way'!B145)</f>
        <v>2.91</v>
      </c>
      <c r="C144" s="4">
        <f>IF('True_Odds_Calculator_3-way'!C145="","",'True_Odds_Calculator_3-way'!C145)</f>
        <v>3.58</v>
      </c>
      <c r="D144" s="9">
        <f t="shared" si="39"/>
        <v>0.40222890844288978</v>
      </c>
      <c r="E144" s="9">
        <f t="shared" si="40"/>
        <v>0.3303024272527193</v>
      </c>
      <c r="F144" s="9">
        <f t="shared" si="41"/>
        <v>0.26746866430439087</v>
      </c>
      <c r="G144" s="9">
        <f t="shared" si="42"/>
        <v>1.0615332268512121</v>
      </c>
      <c r="H144" s="9">
        <f t="shared" si="43"/>
        <v>2.4861465175916972</v>
      </c>
      <c r="I144" s="9">
        <f t="shared" si="44"/>
        <v>3.0275284632858153</v>
      </c>
      <c r="J144" s="9">
        <f t="shared" si="45"/>
        <v>3.7387557252761279</v>
      </c>
      <c r="K144" s="11">
        <f t="shared" si="46"/>
        <v>0.41666666666666669</v>
      </c>
      <c r="L144" s="11">
        <f t="shared" si="47"/>
        <v>0.3436426116838488</v>
      </c>
      <c r="M144" s="11">
        <f t="shared" si="48"/>
        <v>0.27932960893854747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-0.27592677916642672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0.23557436950859745</v>
      </c>
      <c r="Q144" s="11">
        <f>2*'OddsRatio_working_3-way'!K144*'OddsRatio_working_3-way'!L144*'OddsRatio_working_3-way'!M144</f>
        <v>7.9991296946892179E-2</v>
      </c>
      <c r="R144" s="11">
        <f t="shared" si="49"/>
        <v>0</v>
      </c>
      <c r="S144" s="11">
        <f t="shared" si="50"/>
        <v>-0.85375681990804342</v>
      </c>
      <c r="T144" s="11">
        <f t="shared" si="51"/>
        <v>-0.2899004481860929</v>
      </c>
      <c r="U144" s="11">
        <f>'OddsRatio_working_3-way'!S144-'OddsRatio_working_3-way'!R144^2/3</f>
        <v>-0.85375681990804342</v>
      </c>
      <c r="V144" s="11">
        <f>'OddsRatio_working_3-way'!S144*'OddsRatio_working_3-way'!R144/3-2*'OddsRatio_working_3-way'!R144^3/27-'OddsRatio_working_3-way'!T144</f>
        <v>0.2899004481860929</v>
      </c>
      <c r="W144" s="11">
        <f>'OddsRatio_working_3-way'!V144^2+4*'OddsRatio_working_3-way'!U144^3/27</f>
        <v>-8.150907933745774E-3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0.15181664746680723</v>
      </c>
      <c r="Y144" s="11">
        <f>IF('OddsRatio_working_3-way'!W144&gt;=0,IF('OddsRatio_working_3-way'!V144+SQRT('OddsRatio_working_3-way'!W144)&gt;0,0,PI()),ACOS('OddsRatio_working_3-way'!V144/(2*'OddsRatio_working_3-way'!X144)))</f>
        <v>0.30190562384512409</v>
      </c>
      <c r="Z144" s="11">
        <f>'OddsRatio_working_3-way'!X144^(1/3)*COS('OddsRatio_working_3-way'!Y144/3)</f>
        <v>0.53076661342560616</v>
      </c>
      <c r="AA144" s="11">
        <f>'OddsRatio_working_3-way'!X144^(1/3)*COS(('OddsRatio_working_3-way'!Y144+2*PI())/3)</f>
        <v>-0.31179781448295862</v>
      </c>
      <c r="AB144" s="11">
        <f>'OddsRatio_working_3-way'!X144^(1/3)*COS(('OddsRatio_working_3-way'!Y144+4*PI())/3)</f>
        <v>-0.21896879894264737</v>
      </c>
      <c r="AC144" s="11">
        <f>'OddsRatio_working_3-way'!X144^(1/3)*SIN('OddsRatio_working_3-way'!Y144/3)</f>
        <v>5.3594857110806582E-2</v>
      </c>
      <c r="AD144" s="11">
        <f>'OddsRatio_working_3-way'!X144^(1/3)*SIN(('OddsRatio_working_3-way'!Y144+2*PI())/3)</f>
        <v>0.43285994215180623</v>
      </c>
      <c r="AE144" s="11">
        <f>'OddsRatio_working_3-way'!X144^(1/3)*SIN(('OddsRatio_working_3-way'!Y144+4*PI())/3)</f>
        <v>-0.48645479926261292</v>
      </c>
      <c r="AF144" s="11">
        <f>-'OddsRatio_working_3-way'!U144/(3*'OddsRatio_working_3-way'!X144^(1/3))*COS(('OddsRatio_working_3-way'!Y144)/3)</f>
        <v>0.53076661342560594</v>
      </c>
      <c r="AG144" s="11">
        <f>-'OddsRatio_working_3-way'!U144/(3*'OddsRatio_working_3-way'!X144^(1/3))*COS(('OddsRatio_working_3-way'!Y144+2*PI())/3)</f>
        <v>-0.31179781448295846</v>
      </c>
      <c r="AH144" s="11">
        <f>-'OddsRatio_working_3-way'!U144/(3*'OddsRatio_working_3-way'!X144^(1/3))*COS(('OddsRatio_working_3-way'!Y144+4*PI())/3)</f>
        <v>-0.21896879894264726</v>
      </c>
      <c r="AI144" s="11">
        <f>'OddsRatio_working_3-way'!U144/(3*'OddsRatio_working_3-way'!X144^(1/3))*SIN(('OddsRatio_working_3-way'!Y144)/3)</f>
        <v>-5.3594857110806554E-2</v>
      </c>
      <c r="AJ144" s="11">
        <f>'OddsRatio_working_3-way'!U144/(3*'OddsRatio_working_3-way'!X144^(1/3))*SIN(('OddsRatio_working_3-way'!Y144+2*PI())/3)</f>
        <v>-0.43285994215180607</v>
      </c>
      <c r="AK144" s="11">
        <f>'OddsRatio_working_3-way'!U144/(3*'OddsRatio_working_3-way'!X144^(1/3))*SIN(('OddsRatio_working_3-way'!Y144+4*PI())/3)</f>
        <v>0.48645479926261276</v>
      </c>
      <c r="AL144" s="11">
        <f>'OddsRatio_working_3-way'!Z144+'OddsRatio_working_3-way'!AF144</f>
        <v>1.0615332268512121</v>
      </c>
      <c r="AM144" s="11">
        <f>'OddsRatio_working_3-way'!AA144+'OddsRatio_working_3-way'!AG144</f>
        <v>-0.62359562896591703</v>
      </c>
      <c r="AN144" s="11">
        <f>'OddsRatio_working_3-way'!AB144+'OddsRatio_working_3-way'!AH144</f>
        <v>-0.43793759788529463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1.0615332268512121</v>
      </c>
      <c r="AS144" s="11">
        <f>IF(('OddsRatio_working_3-way'!X144=0),IF(Q144&gt;0,-Q144^(1/3),(-Q144)^(1/3)),'OddsRatio_working_3-way'!AM144-'OddsRatio_working_3-way'!R144/3)</f>
        <v>-0.62359562896591703</v>
      </c>
      <c r="AT144" s="11">
        <f>IF(('OddsRatio_working_3-way'!X144=0),IF(Q144&gt;0,-Q144^(1/3),(-Q144)^(1/3)),'OddsRatio_working_3-way'!AN144-'OddsRatio_working_3-way'!R144/3)</f>
        <v>-0.43793759788529463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2.79</v>
      </c>
      <c r="B145" s="4">
        <f>IF('True_Odds_Calculator_3-way'!B146="","",'True_Odds_Calculator_3-way'!B146)</f>
        <v>3.01</v>
      </c>
      <c r="C145" s="4">
        <f>IF('True_Odds_Calculator_3-way'!C146="","",'True_Odds_Calculator_3-way'!C146)</f>
        <v>2.92</v>
      </c>
      <c r="D145" s="9">
        <f t="shared" si="39"/>
        <v>0.34716713345943151</v>
      </c>
      <c r="E145" s="9">
        <f t="shared" si="40"/>
        <v>0.32138069042904716</v>
      </c>
      <c r="F145" s="9">
        <f t="shared" si="41"/>
        <v>0.33145217611152133</v>
      </c>
      <c r="G145" s="9">
        <f t="shared" si="42"/>
        <v>1.0505346372848239</v>
      </c>
      <c r="H145" s="9">
        <f t="shared" si="43"/>
        <v>2.8804570007398347</v>
      </c>
      <c r="I145" s="9">
        <f t="shared" si="44"/>
        <v>3.1115746209424957</v>
      </c>
      <c r="J145" s="9">
        <f t="shared" si="45"/>
        <v>3.017026503586862</v>
      </c>
      <c r="K145" s="11">
        <f t="shared" si="46"/>
        <v>0.35842293906810035</v>
      </c>
      <c r="L145" s="11">
        <f t="shared" si="47"/>
        <v>0.33222591362126247</v>
      </c>
      <c r="M145" s="11">
        <f t="shared" si="48"/>
        <v>0.34246575342465752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-0.28170643443639776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0.23326118548554298</v>
      </c>
      <c r="Q145" s="11">
        <f>2*'OddsRatio_working_3-way'!K145*'OddsRatio_working_3-way'!L145*'OddsRatio_working_3-way'!M145</f>
        <v>8.1559855064875147E-2</v>
      </c>
      <c r="R145" s="11">
        <f t="shared" si="49"/>
        <v>0</v>
      </c>
      <c r="S145" s="11">
        <f t="shared" si="50"/>
        <v>-0.82802931339577723</v>
      </c>
      <c r="T145" s="11">
        <f t="shared" si="51"/>
        <v>-0.28952073894957242</v>
      </c>
      <c r="U145" s="11">
        <f>'OddsRatio_working_3-way'!S145-'OddsRatio_working_3-way'!R145^2/3</f>
        <v>-0.82802931339577723</v>
      </c>
      <c r="V145" s="11">
        <f>'OddsRatio_working_3-way'!S145*'OddsRatio_working_3-way'!R145/3-2*'OddsRatio_working_3-way'!R145^3/27-'OddsRatio_working_3-way'!T145</f>
        <v>0.28952073894957242</v>
      </c>
      <c r="W145" s="11">
        <f>'OddsRatio_working_3-way'!V145^2+4*'OddsRatio_working_3-way'!U145^3/27</f>
        <v>-2.8497794325743619E-4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0.14500623799096016</v>
      </c>
      <c r="Y145" s="11">
        <f>IF('OddsRatio_working_3-way'!W145&gt;=0,IF('OddsRatio_working_3-way'!V145+SQRT('OddsRatio_working_3-way'!W145)&gt;0,0,PI()),ACOS('OddsRatio_working_3-way'!V145/(2*'OddsRatio_working_3-way'!X145)))</f>
        <v>5.8241761169510742E-2</v>
      </c>
      <c r="Z145" s="11">
        <f>'OddsRatio_working_3-way'!X145^(1/3)*COS('OddsRatio_working_3-way'!Y145/3)</f>
        <v>0.52526731864241194</v>
      </c>
      <c r="AA145" s="11">
        <f>'OddsRatio_working_3-way'!X145^(1/3)*COS(('OddsRatio_working_3-way'!Y145+2*PI())/3)</f>
        <v>-0.27146606123701988</v>
      </c>
      <c r="AB145" s="11">
        <f>'OddsRatio_working_3-way'!X145^(1/3)*COS(('OddsRatio_working_3-way'!Y145+4*PI())/3)</f>
        <v>-0.25380125740539194</v>
      </c>
      <c r="AC145" s="11">
        <f>'OddsRatio_working_3-way'!X145^(1/3)*SIN('OddsRatio_working_3-way'!Y145/3)</f>
        <v>1.0198779247372381E-2</v>
      </c>
      <c r="AD145" s="11">
        <f>'OddsRatio_working_3-way'!X145^(1/3)*SIN(('OddsRatio_working_3-way'!Y145+2*PI())/3)</f>
        <v>0.44979545209837807</v>
      </c>
      <c r="AE145" s="11">
        <f>'OddsRatio_working_3-way'!X145^(1/3)*SIN(('OddsRatio_working_3-way'!Y145+4*PI())/3)</f>
        <v>-0.4599942313457504</v>
      </c>
      <c r="AF145" s="11">
        <f>-'OddsRatio_working_3-way'!U145/(3*'OddsRatio_working_3-way'!X145^(1/3))*COS(('OddsRatio_working_3-way'!Y145)/3)</f>
        <v>0.52526731864241194</v>
      </c>
      <c r="AG145" s="11">
        <f>-'OddsRatio_working_3-way'!U145/(3*'OddsRatio_working_3-way'!X145^(1/3))*COS(('OddsRatio_working_3-way'!Y145+2*PI())/3)</f>
        <v>-0.27146606123701988</v>
      </c>
      <c r="AH145" s="11">
        <f>-'OddsRatio_working_3-way'!U145/(3*'OddsRatio_working_3-way'!X145^(1/3))*COS(('OddsRatio_working_3-way'!Y145+4*PI())/3)</f>
        <v>-0.25380125740539194</v>
      </c>
      <c r="AI145" s="11">
        <f>'OddsRatio_working_3-way'!U145/(3*'OddsRatio_working_3-way'!X145^(1/3))*SIN(('OddsRatio_working_3-way'!Y145)/3)</f>
        <v>-1.0198779247372381E-2</v>
      </c>
      <c r="AJ145" s="11">
        <f>'OddsRatio_working_3-way'!U145/(3*'OddsRatio_working_3-way'!X145^(1/3))*SIN(('OddsRatio_working_3-way'!Y145+2*PI())/3)</f>
        <v>-0.44979545209837807</v>
      </c>
      <c r="AK145" s="11">
        <f>'OddsRatio_working_3-way'!U145/(3*'OddsRatio_working_3-way'!X145^(1/3))*SIN(('OddsRatio_working_3-way'!Y145+4*PI())/3)</f>
        <v>0.4599942313457504</v>
      </c>
      <c r="AL145" s="11">
        <f>'OddsRatio_working_3-way'!Z145+'OddsRatio_working_3-way'!AF145</f>
        <v>1.0505346372848239</v>
      </c>
      <c r="AM145" s="11">
        <f>'OddsRatio_working_3-way'!AA145+'OddsRatio_working_3-way'!AG145</f>
        <v>-0.54293212247403977</v>
      </c>
      <c r="AN145" s="11">
        <f>'OddsRatio_working_3-way'!AB145+'OddsRatio_working_3-way'!AH145</f>
        <v>-0.50760251481078389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1.0505346372848239</v>
      </c>
      <c r="AS145" s="11">
        <f>IF(('OddsRatio_working_3-way'!X145=0),IF(Q145&gt;0,-Q145^(1/3),(-Q145)^(1/3)),'OddsRatio_working_3-way'!AM145-'OddsRatio_working_3-way'!R145/3)</f>
        <v>-0.54293212247403977</v>
      </c>
      <c r="AT145" s="11">
        <f>IF(('OddsRatio_working_3-way'!X145=0),IF(Q145&gt;0,-Q145^(1/3),(-Q145)^(1/3)),'OddsRatio_working_3-way'!AN145-'OddsRatio_working_3-way'!R145/3)</f>
        <v>-0.50760251481078389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2.93</v>
      </c>
      <c r="C146" s="4">
        <f>IF('True_Odds_Calculator_3-way'!C147="","",'True_Odds_Calculator_3-way'!C147)</f>
        <v>3.27</v>
      </c>
      <c r="D146" s="9">
        <f t="shared" si="39"/>
        <v>0.37440127753249702</v>
      </c>
      <c r="E146" s="9">
        <f t="shared" si="40"/>
        <v>0.33022513663563574</v>
      </c>
      <c r="F146" s="9">
        <f t="shared" si="41"/>
        <v>0.29537358583186701</v>
      </c>
      <c r="G146" s="9">
        <f t="shared" si="42"/>
        <v>1.0509000359464484</v>
      </c>
      <c r="H146" s="9">
        <f t="shared" si="43"/>
        <v>2.6709310571548537</v>
      </c>
      <c r="I146" s="9">
        <f t="shared" si="44"/>
        <v>3.0282370693766456</v>
      </c>
      <c r="J146" s="9">
        <f t="shared" si="45"/>
        <v>3.3855430815984389</v>
      </c>
      <c r="K146" s="11">
        <f t="shared" si="46"/>
        <v>0.38610038610038611</v>
      </c>
      <c r="L146" s="11">
        <f t="shared" si="47"/>
        <v>0.34129692832764502</v>
      </c>
      <c r="M146" s="11">
        <f t="shared" si="48"/>
        <v>0.3058103975535168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-0.28071469856859843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0.23332615623688671</v>
      </c>
      <c r="Q146" s="11">
        <f>2*'OddsRatio_working_3-way'!K146*'OddsRatio_working_3-way'!L146*'OddsRatio_working_3-way'!M146</f>
        <v>8.059625431325966E-2</v>
      </c>
      <c r="R146" s="11">
        <f t="shared" si="49"/>
        <v>0</v>
      </c>
      <c r="S146" s="11">
        <f t="shared" si="50"/>
        <v>-0.831186102568365</v>
      </c>
      <c r="T146" s="11">
        <f t="shared" si="51"/>
        <v>-0.2871109162585026</v>
      </c>
      <c r="U146" s="11">
        <f>'OddsRatio_working_3-way'!S146-'OddsRatio_working_3-way'!R146^2/3</f>
        <v>-0.831186102568365</v>
      </c>
      <c r="V146" s="11">
        <f>'OddsRatio_working_3-way'!S146*'OddsRatio_working_3-way'!R146/3-2*'OddsRatio_working_3-way'!R146^3/27-'OddsRatio_working_3-way'!T146</f>
        <v>0.2871109162585026</v>
      </c>
      <c r="W146" s="11">
        <f>'OddsRatio_working_3-way'!V146^2+4*'OddsRatio_working_3-way'!U146^3/27</f>
        <v>-2.6401844135822555E-3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0.14583626319298912</v>
      </c>
      <c r="Y146" s="11">
        <f>IF('OddsRatio_working_3-way'!W146&gt;=0,IF('OddsRatio_working_3-way'!V146+SQRT('OddsRatio_working_3-way'!W146)&gt;0,0,PI()),ACOS('OddsRatio_working_3-way'!V146/(2*'OddsRatio_working_3-way'!X146)))</f>
        <v>0.17708996831237678</v>
      </c>
      <c r="Z146" s="11">
        <f>'OddsRatio_working_3-way'!X146^(1/3)*COS('OddsRatio_working_3-way'!Y146/3)</f>
        <v>0.52545001797322421</v>
      </c>
      <c r="AA146" s="11">
        <f>'OddsRatio_working_3-way'!X146^(1/3)*COS(('OddsRatio_working_3-way'!Y146+2*PI())/3)</f>
        <v>-0.28961803040565387</v>
      </c>
      <c r="AB146" s="11">
        <f>'OddsRatio_working_3-way'!X146^(1/3)*COS(('OddsRatio_working_3-way'!Y146+4*PI())/3)</f>
        <v>-0.23583198756757046</v>
      </c>
      <c r="AC146" s="11">
        <f>'OddsRatio_working_3-way'!X146^(1/3)*SIN('OddsRatio_working_3-way'!Y146/3)</f>
        <v>3.1053386311212426E-2</v>
      </c>
      <c r="AD146" s="11">
        <f>'OddsRatio_working_3-way'!X146^(1/3)*SIN(('OddsRatio_working_3-way'!Y146+2*PI())/3)</f>
        <v>0.4395263708281959</v>
      </c>
      <c r="AE146" s="11">
        <f>'OddsRatio_working_3-way'!X146^(1/3)*SIN(('OddsRatio_working_3-way'!Y146+4*PI())/3)</f>
        <v>-0.47057975713940814</v>
      </c>
      <c r="AF146" s="11">
        <f>-'OddsRatio_working_3-way'!U146/(3*'OddsRatio_working_3-way'!X146^(1/3))*COS(('OddsRatio_working_3-way'!Y146)/3)</f>
        <v>0.5254500179732241</v>
      </c>
      <c r="AG146" s="11">
        <f>-'OddsRatio_working_3-way'!U146/(3*'OddsRatio_working_3-way'!X146^(1/3))*COS(('OddsRatio_working_3-way'!Y146+2*PI())/3)</f>
        <v>-0.28961803040565381</v>
      </c>
      <c r="AH146" s="11">
        <f>-'OddsRatio_working_3-way'!U146/(3*'OddsRatio_working_3-way'!X146^(1/3))*COS(('OddsRatio_working_3-way'!Y146+4*PI())/3)</f>
        <v>-0.2358319875675704</v>
      </c>
      <c r="AI146" s="11">
        <f>'OddsRatio_working_3-way'!U146/(3*'OddsRatio_working_3-way'!X146^(1/3))*SIN(('OddsRatio_working_3-way'!Y146)/3)</f>
        <v>-3.1053386311212419E-2</v>
      </c>
      <c r="AJ146" s="11">
        <f>'OddsRatio_working_3-way'!U146/(3*'OddsRatio_working_3-way'!X146^(1/3))*SIN(('OddsRatio_working_3-way'!Y146+2*PI())/3)</f>
        <v>-0.43952637082819579</v>
      </c>
      <c r="AK146" s="11">
        <f>'OddsRatio_working_3-way'!U146/(3*'OddsRatio_working_3-way'!X146^(1/3))*SIN(('OddsRatio_working_3-way'!Y146+4*PI())/3)</f>
        <v>0.47057975713940803</v>
      </c>
      <c r="AL146" s="11">
        <f>'OddsRatio_working_3-way'!Z146+'OddsRatio_working_3-way'!AF146</f>
        <v>1.0509000359464484</v>
      </c>
      <c r="AM146" s="11">
        <f>'OddsRatio_working_3-way'!AA146+'OddsRatio_working_3-way'!AG146</f>
        <v>-0.57923606081130763</v>
      </c>
      <c r="AN146" s="11">
        <f>'OddsRatio_working_3-way'!AB146+'OddsRatio_working_3-way'!AH146</f>
        <v>-0.47166397513514086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1.0509000359464484</v>
      </c>
      <c r="AS146" s="11">
        <f>IF(('OddsRatio_working_3-way'!X146=0),IF(Q146&gt;0,-Q146^(1/3),(-Q146)^(1/3)),'OddsRatio_working_3-way'!AM146-'OddsRatio_working_3-way'!R146/3)</f>
        <v>-0.57923606081130763</v>
      </c>
      <c r="AT146" s="11">
        <f>IF(('OddsRatio_working_3-way'!X146=0),IF(Q146&gt;0,-Q146^(1/3),(-Q146)^(1/3)),'OddsRatio_working_3-way'!AN146-'OddsRatio_working_3-way'!R146/3)</f>
        <v>-0.47166397513514086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1.56</v>
      </c>
      <c r="B147" s="4">
        <f>IF('True_Odds_Calculator_3-way'!B148="","",'True_Odds_Calculator_3-way'!B148)</f>
        <v>4.3499999999999996</v>
      </c>
      <c r="C147" s="4">
        <f>IF('True_Odds_Calculator_3-way'!C148="","",'True_Odds_Calculator_3-way'!C148)</f>
        <v>6.51</v>
      </c>
      <c r="D147" s="9">
        <f t="shared" si="39"/>
        <v>0.6303995966878051</v>
      </c>
      <c r="E147" s="9">
        <f t="shared" si="40"/>
        <v>0.22186216333042755</v>
      </c>
      <c r="F147" s="9">
        <f t="shared" si="41"/>
        <v>0.14773823998176758</v>
      </c>
      <c r="G147" s="9">
        <f t="shared" si="42"/>
        <v>1.0469561269836958</v>
      </c>
      <c r="H147" s="9">
        <f t="shared" si="43"/>
        <v>1.5862954311108695</v>
      </c>
      <c r="I147" s="9">
        <f t="shared" si="44"/>
        <v>4.5073030253953803</v>
      </c>
      <c r="J147" s="9">
        <f t="shared" si="45"/>
        <v>6.7687282596801639</v>
      </c>
      <c r="K147" s="11">
        <f t="shared" si="46"/>
        <v>0.64102564102564097</v>
      </c>
      <c r="L147" s="11">
        <f t="shared" si="47"/>
        <v>0.22988505747126439</v>
      </c>
      <c r="M147" s="11">
        <f t="shared" si="48"/>
        <v>0.15360983102918588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-0.23398584688907276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0.21323380611478499</v>
      </c>
      <c r="Q147" s="11">
        <f>2*'OddsRatio_working_3-way'!K147*'OddsRatio_working_3-way'!L147*'OddsRatio_working_3-way'!M147</f>
        <v>4.5272570300378984E-2</v>
      </c>
      <c r="R147" s="11">
        <f t="shared" si="49"/>
        <v>0</v>
      </c>
      <c r="S147" s="11">
        <f t="shared" si="50"/>
        <v>-0.91131070083856036</v>
      </c>
      <c r="T147" s="11">
        <f t="shared" si="51"/>
        <v>-0.19348422523111689</v>
      </c>
      <c r="U147" s="11">
        <f>'OddsRatio_working_3-way'!S147-'OddsRatio_working_3-way'!R147^2/3</f>
        <v>-0.91131070083856036</v>
      </c>
      <c r="V147" s="11">
        <f>'OddsRatio_working_3-way'!S147*'OddsRatio_working_3-way'!R147/3-2*'OddsRatio_working_3-way'!R147^3/27-'OddsRatio_working_3-way'!T147</f>
        <v>0.19348422523111689</v>
      </c>
      <c r="W147" s="11">
        <f>'OddsRatio_working_3-way'!V147^2+4*'OddsRatio_working_3-way'!U147^3/27</f>
        <v>-7.4687094040358171E-2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0.16742404207105663</v>
      </c>
      <c r="Y147" s="11">
        <f>IF('OddsRatio_working_3-way'!W147&gt;=0,IF('OddsRatio_working_3-way'!V147+SQRT('OddsRatio_working_3-way'!W147)&gt;0,0,PI()),ACOS('OddsRatio_working_3-way'!V147/(2*'OddsRatio_working_3-way'!X147)))</f>
        <v>0.95473276544845831</v>
      </c>
      <c r="Z147" s="11">
        <f>'OddsRatio_working_3-way'!X147^(1/3)*COS('OddsRatio_working_3-way'!Y147/3)</f>
        <v>0.52347806349184789</v>
      </c>
      <c r="AA147" s="11">
        <f>'OddsRatio_working_3-way'!X147^(1/3)*COS(('OddsRatio_working_3-way'!Y147+2*PI())/3)</f>
        <v>-0.41109000426287384</v>
      </c>
      <c r="AB147" s="11">
        <f>'OddsRatio_working_3-way'!X147^(1/3)*COS(('OddsRatio_working_3-way'!Y147+4*PI())/3)</f>
        <v>-0.11238805922897413</v>
      </c>
      <c r="AC147" s="11">
        <f>'OddsRatio_working_3-way'!X147^(1/3)*SIN('OddsRatio_working_3-way'!Y147/3)</f>
        <v>0.17245564837278687</v>
      </c>
      <c r="AD147" s="11">
        <f>'OddsRatio_working_3-way'!X147^(1/3)*SIN(('OddsRatio_working_3-way'!Y147+2*PI())/3)</f>
        <v>0.36711747712143011</v>
      </c>
      <c r="AE147" s="11">
        <f>'OddsRatio_working_3-way'!X147^(1/3)*SIN(('OddsRatio_working_3-way'!Y147+4*PI())/3)</f>
        <v>-0.53957312549421699</v>
      </c>
      <c r="AF147" s="11">
        <f>-'OddsRatio_working_3-way'!U147/(3*'OddsRatio_working_3-way'!X147^(1/3))*COS(('OddsRatio_working_3-way'!Y147)/3)</f>
        <v>0.523478063491848</v>
      </c>
      <c r="AG147" s="11">
        <f>-'OddsRatio_working_3-way'!U147/(3*'OddsRatio_working_3-way'!X147^(1/3))*COS(('OddsRatio_working_3-way'!Y147+2*PI())/3)</f>
        <v>-0.41109000426287395</v>
      </c>
      <c r="AH147" s="11">
        <f>-'OddsRatio_working_3-way'!U147/(3*'OddsRatio_working_3-way'!X147^(1/3))*COS(('OddsRatio_working_3-way'!Y147+4*PI())/3)</f>
        <v>-0.11238805922897414</v>
      </c>
      <c r="AI147" s="11">
        <f>'OddsRatio_working_3-way'!U147/(3*'OddsRatio_working_3-way'!X147^(1/3))*SIN(('OddsRatio_working_3-way'!Y147)/3)</f>
        <v>-0.1724556483727869</v>
      </c>
      <c r="AJ147" s="11">
        <f>'OddsRatio_working_3-way'!U147/(3*'OddsRatio_working_3-way'!X147^(1/3))*SIN(('OddsRatio_working_3-way'!Y147+2*PI())/3)</f>
        <v>-0.36711747712143017</v>
      </c>
      <c r="AK147" s="11">
        <f>'OddsRatio_working_3-way'!U147/(3*'OddsRatio_working_3-way'!X147^(1/3))*SIN(('OddsRatio_working_3-way'!Y147+4*PI())/3)</f>
        <v>0.5395731254942171</v>
      </c>
      <c r="AL147" s="11">
        <f>'OddsRatio_working_3-way'!Z147+'OddsRatio_working_3-way'!AF147</f>
        <v>1.0469561269836958</v>
      </c>
      <c r="AM147" s="11">
        <f>'OddsRatio_working_3-way'!AA147+'OddsRatio_working_3-way'!AG147</f>
        <v>-0.8221800085257478</v>
      </c>
      <c r="AN147" s="11">
        <f>'OddsRatio_working_3-way'!AB147+'OddsRatio_working_3-way'!AH147</f>
        <v>-0.22477611845794826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1.0469561269836958</v>
      </c>
      <c r="AS147" s="11">
        <f>IF(('OddsRatio_working_3-way'!X147=0),IF(Q147&gt;0,-Q147^(1/3),(-Q147)^(1/3)),'OddsRatio_working_3-way'!AM147-'OddsRatio_working_3-way'!R147/3)</f>
        <v>-0.8221800085257478</v>
      </c>
      <c r="AT147" s="11">
        <f>IF(('OddsRatio_working_3-way'!X147=0),IF(Q147&gt;0,-Q147^(1/3),(-Q147)^(1/3)),'OddsRatio_working_3-way'!AN147-'OddsRatio_working_3-way'!R147/3)</f>
        <v>-0.22477611845794826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3.93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2.13</v>
      </c>
      <c r="D148" s="9">
        <f t="shared" si="39"/>
        <v>0.24816089575109612</v>
      </c>
      <c r="E148" s="9">
        <f t="shared" si="40"/>
        <v>0.29067577897902525</v>
      </c>
      <c r="F148" s="9">
        <f t="shared" si="41"/>
        <v>0.46116332526987847</v>
      </c>
      <c r="G148" s="9">
        <f t="shared" si="42"/>
        <v>1.0340081022842842</v>
      </c>
      <c r="H148" s="9">
        <f t="shared" si="43"/>
        <v>4.0296437396929532</v>
      </c>
      <c r="I148" s="9">
        <f t="shared" si="44"/>
        <v>3.4402591213909108</v>
      </c>
      <c r="J148" s="9">
        <f t="shared" si="45"/>
        <v>2.1684291555812414</v>
      </c>
      <c r="K148" s="11">
        <f t="shared" si="46"/>
        <v>0.2544529262086514</v>
      </c>
      <c r="L148" s="11">
        <f t="shared" si="47"/>
        <v>0.29761904761904762</v>
      </c>
      <c r="M148" s="11">
        <f t="shared" si="48"/>
        <v>0.46948356807511737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-0.27780920752106653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0.2282567329336494</v>
      </c>
      <c r="Q148" s="11">
        <f>2*'OddsRatio_working_3-way'!K148*'OddsRatio_working_3-way'!L148*'OddsRatio_working_3-way'!M148</f>
        <v>7.1108016490233461E-2</v>
      </c>
      <c r="R148" s="11">
        <f t="shared" si="49"/>
        <v>0</v>
      </c>
      <c r="S148" s="11">
        <f t="shared" si="50"/>
        <v>-0.82163127338513597</v>
      </c>
      <c r="T148" s="11">
        <f t="shared" si="51"/>
        <v>-0.25595989825082122</v>
      </c>
      <c r="U148" s="11">
        <f>'OddsRatio_working_3-way'!S148-'OddsRatio_working_3-way'!R148^2/3</f>
        <v>-0.82163127338513597</v>
      </c>
      <c r="V148" s="11">
        <f>'OddsRatio_working_3-way'!S148*'OddsRatio_working_3-way'!R148/3-2*'OddsRatio_working_3-way'!R148^3/27-'OddsRatio_working_3-way'!T148</f>
        <v>0.25595989825082122</v>
      </c>
      <c r="W148" s="11">
        <f>'OddsRatio_working_3-way'!V148^2+4*'OddsRatio_working_3-way'!U148^3/27</f>
        <v>-1.6657146073122492E-2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0.14332883135092991</v>
      </c>
      <c r="Y148" s="11">
        <f>IF('OddsRatio_working_3-way'!W148&gt;=0,IF('OddsRatio_working_3-way'!V148+SQRT('OddsRatio_working_3-way'!W148)&gt;0,0,PI()),ACOS('OddsRatio_working_3-way'!V148/(2*'OddsRatio_working_3-way'!X148)))</f>
        <v>0.46702559044074521</v>
      </c>
      <c r="Z148" s="11">
        <f>'OddsRatio_working_3-way'!X148^(1/3)*COS('OddsRatio_working_3-way'!Y148/3)</f>
        <v>0.5170040511421421</v>
      </c>
      <c r="AA148" s="11">
        <f>'OddsRatio_working_3-way'!X148^(1/3)*COS(('OddsRatio_working_3-way'!Y148+2*PI())/3)</f>
        <v>-0.32877240818881442</v>
      </c>
      <c r="AB148" s="11">
        <f>'OddsRatio_working_3-way'!X148^(1/3)*COS(('OddsRatio_working_3-way'!Y148+4*PI())/3)</f>
        <v>-0.18823164295332775</v>
      </c>
      <c r="AC148" s="11">
        <f>'OddsRatio_working_3-way'!X148^(1/3)*SIN('OddsRatio_working_3-way'!Y148/3)</f>
        <v>8.1141248640824323E-2</v>
      </c>
      <c r="AD148" s="11">
        <f>'OddsRatio_working_3-way'!X148^(1/3)*SIN(('OddsRatio_working_3-way'!Y148+2*PI())/3)</f>
        <v>0.40716801782815204</v>
      </c>
      <c r="AE148" s="11">
        <f>'OddsRatio_working_3-way'!X148^(1/3)*SIN(('OddsRatio_working_3-way'!Y148+4*PI())/3)</f>
        <v>-0.48830926646897621</v>
      </c>
      <c r="AF148" s="11">
        <f>-'OddsRatio_working_3-way'!U148/(3*'OddsRatio_working_3-way'!X148^(1/3))*COS(('OddsRatio_working_3-way'!Y148)/3)</f>
        <v>0.51700405114214198</v>
      </c>
      <c r="AG148" s="11">
        <f>-'OddsRatio_working_3-way'!U148/(3*'OddsRatio_working_3-way'!X148^(1/3))*COS(('OddsRatio_working_3-way'!Y148+2*PI())/3)</f>
        <v>-0.32877240818881431</v>
      </c>
      <c r="AH148" s="11">
        <f>-'OddsRatio_working_3-way'!U148/(3*'OddsRatio_working_3-way'!X148^(1/3))*COS(('OddsRatio_working_3-way'!Y148+4*PI())/3)</f>
        <v>-0.18823164295332773</v>
      </c>
      <c r="AI148" s="11">
        <f>'OddsRatio_working_3-way'!U148/(3*'OddsRatio_working_3-way'!X148^(1/3))*SIN(('OddsRatio_working_3-way'!Y148)/3)</f>
        <v>-8.1141248640824309E-2</v>
      </c>
      <c r="AJ148" s="11">
        <f>'OddsRatio_working_3-way'!U148/(3*'OddsRatio_working_3-way'!X148^(1/3))*SIN(('OddsRatio_working_3-way'!Y148+2*PI())/3)</f>
        <v>-0.40716801782815193</v>
      </c>
      <c r="AK148" s="11">
        <f>'OddsRatio_working_3-way'!U148/(3*'OddsRatio_working_3-way'!X148^(1/3))*SIN(('OddsRatio_working_3-way'!Y148+4*PI())/3)</f>
        <v>0.4883092664689761</v>
      </c>
      <c r="AL148" s="11">
        <f>'OddsRatio_working_3-way'!Z148+'OddsRatio_working_3-way'!AF148</f>
        <v>1.0340081022842842</v>
      </c>
      <c r="AM148" s="11">
        <f>'OddsRatio_working_3-way'!AA148+'OddsRatio_working_3-way'!AG148</f>
        <v>-0.65754481637762874</v>
      </c>
      <c r="AN148" s="11">
        <f>'OddsRatio_working_3-way'!AB148+'OddsRatio_working_3-way'!AH148</f>
        <v>-0.37646328590665545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1.0340081022842842</v>
      </c>
      <c r="AS148" s="11">
        <f>IF(('OddsRatio_working_3-way'!X148=0),IF(Q148&gt;0,-Q148^(1/3),(-Q148)^(1/3)),'OddsRatio_working_3-way'!AM148-'OddsRatio_working_3-way'!R148/3)</f>
        <v>-0.65754481637762874</v>
      </c>
      <c r="AT148" s="11">
        <f>IF(('OddsRatio_working_3-way'!X148=0),IF(Q148&gt;0,-Q148^(1/3),(-Q148)^(1/3)),'OddsRatio_working_3-way'!AN148-'OddsRatio_working_3-way'!R148/3)</f>
        <v>-0.37646328590665545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2.2200000000000002</v>
      </c>
      <c r="B149" s="4">
        <f>IF('True_Odds_Calculator_3-way'!B150="","",'True_Odds_Calculator_3-way'!B150)</f>
        <v>2.98</v>
      </c>
      <c r="C149" s="4">
        <f>IF('True_Odds_Calculator_3-way'!C150="","",'True_Odds_Calculator_3-way'!C150)</f>
        <v>4.03</v>
      </c>
      <c r="D149" s="9">
        <f t="shared" si="39"/>
        <v>0.43751651782372225</v>
      </c>
      <c r="E149" s="9">
        <f t="shared" si="40"/>
        <v>0.32399042122828953</v>
      </c>
      <c r="F149" s="9">
        <f t="shared" si="41"/>
        <v>0.23849306094798817</v>
      </c>
      <c r="G149" s="9">
        <f t="shared" si="42"/>
        <v>1.0537934358777279</v>
      </c>
      <c r="H149" s="9">
        <f t="shared" si="43"/>
        <v>2.285627991770828</v>
      </c>
      <c r="I149" s="9">
        <f t="shared" si="44"/>
        <v>3.0865110030379013</v>
      </c>
      <c r="J149" s="9">
        <f t="shared" si="45"/>
        <v>4.1929941107095159</v>
      </c>
      <c r="K149" s="11">
        <f t="shared" si="46"/>
        <v>0.4504504504504504</v>
      </c>
      <c r="L149" s="11">
        <f t="shared" si="47"/>
        <v>0.33557046979865773</v>
      </c>
      <c r="M149" s="11">
        <f t="shared" si="48"/>
        <v>0.24813895781637715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-0.2745322470371182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0.23367581280549454</v>
      </c>
      <c r="Q149" s="11">
        <f>2*'OddsRatio_working_3-way'!K149*'OddsRatio_working_3-way'!L149*'OddsRatio_working_3-way'!M149</f>
        <v>7.5016312297108992E-2</v>
      </c>
      <c r="R149" s="11">
        <f t="shared" si="49"/>
        <v>0</v>
      </c>
      <c r="S149" s="11">
        <f t="shared" si="50"/>
        <v>-0.85117801397626103</v>
      </c>
      <c r="T149" s="11">
        <f t="shared" si="51"/>
        <v>-0.27325136885273221</v>
      </c>
      <c r="U149" s="11">
        <f>'OddsRatio_working_3-way'!S149-'OddsRatio_working_3-way'!R149^2/3</f>
        <v>-0.85117801397626103</v>
      </c>
      <c r="V149" s="11">
        <f>'OddsRatio_working_3-way'!S149*'OddsRatio_working_3-way'!R149/3-2*'OddsRatio_working_3-way'!R149^3/27-'OddsRatio_working_3-way'!T149</f>
        <v>0.27325136885273221</v>
      </c>
      <c r="W149" s="11">
        <f>'OddsRatio_working_3-way'!V149^2+4*'OddsRatio_working_3-way'!U149^3/27</f>
        <v>-1.6693968769213696E-2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0.15112931495006654</v>
      </c>
      <c r="Y149" s="11">
        <f>IF('OddsRatio_working_3-way'!W149&gt;=0,IF('OddsRatio_working_3-way'!V149+SQRT('OddsRatio_working_3-way'!W149)&gt;0,0,PI()),ACOS('OddsRatio_working_3-way'!V149/(2*'OddsRatio_working_3-way'!X149)))</f>
        <v>0.4416873816325857</v>
      </c>
      <c r="Z149" s="11">
        <f>'OddsRatio_working_3-way'!X149^(1/3)*COS('OddsRatio_working_3-way'!Y149/3)</f>
        <v>0.52689671793886406</v>
      </c>
      <c r="AA149" s="11">
        <f>'OddsRatio_working_3-way'!X149^(1/3)*COS(('OddsRatio_working_3-way'!Y149+2*PI())/3)</f>
        <v>-0.33111954902107232</v>
      </c>
      <c r="AB149" s="11">
        <f>'OddsRatio_working_3-way'!X149^(1/3)*COS(('OddsRatio_working_3-way'!Y149+4*PI())/3)</f>
        <v>-0.19577716891779201</v>
      </c>
      <c r="AC149" s="11">
        <f>'OddsRatio_working_3-way'!X149^(1/3)*SIN('OddsRatio_working_3-way'!Y149/3)</f>
        <v>7.8139959585393742E-2</v>
      </c>
      <c r="AD149" s="11">
        <f>'OddsRatio_working_3-way'!X149^(1/3)*SIN(('OddsRatio_working_3-way'!Y149+2*PI())/3)</f>
        <v>0.41723596311300332</v>
      </c>
      <c r="AE149" s="11">
        <f>'OddsRatio_working_3-way'!X149^(1/3)*SIN(('OddsRatio_working_3-way'!Y149+4*PI())/3)</f>
        <v>-0.49537592269839698</v>
      </c>
      <c r="AF149" s="11">
        <f>-'OddsRatio_working_3-way'!U149/(3*'OddsRatio_working_3-way'!X149^(1/3))*COS(('OddsRatio_working_3-way'!Y149)/3)</f>
        <v>0.52689671793886383</v>
      </c>
      <c r="AG149" s="11">
        <f>-'OddsRatio_working_3-way'!U149/(3*'OddsRatio_working_3-way'!X149^(1/3))*COS(('OddsRatio_working_3-way'!Y149+2*PI())/3)</f>
        <v>-0.33111954902107221</v>
      </c>
      <c r="AH149" s="11">
        <f>-'OddsRatio_working_3-way'!U149/(3*'OddsRatio_working_3-way'!X149^(1/3))*COS(('OddsRatio_working_3-way'!Y149+4*PI())/3)</f>
        <v>-0.19577716891779193</v>
      </c>
      <c r="AI149" s="11">
        <f>'OddsRatio_working_3-way'!U149/(3*'OddsRatio_working_3-way'!X149^(1/3))*SIN(('OddsRatio_working_3-way'!Y149)/3)</f>
        <v>-7.8139959585393715E-2</v>
      </c>
      <c r="AJ149" s="11">
        <f>'OddsRatio_working_3-way'!U149/(3*'OddsRatio_working_3-way'!X149^(1/3))*SIN(('OddsRatio_working_3-way'!Y149+2*PI())/3)</f>
        <v>-0.41723596311300315</v>
      </c>
      <c r="AK149" s="11">
        <f>'OddsRatio_working_3-way'!U149/(3*'OddsRatio_working_3-way'!X149^(1/3))*SIN(('OddsRatio_working_3-way'!Y149+4*PI())/3)</f>
        <v>0.49537592269839675</v>
      </c>
      <c r="AL149" s="11">
        <f>'OddsRatio_working_3-way'!Z149+'OddsRatio_working_3-way'!AF149</f>
        <v>1.0537934358777279</v>
      </c>
      <c r="AM149" s="11">
        <f>'OddsRatio_working_3-way'!AA149+'OddsRatio_working_3-way'!AG149</f>
        <v>-0.66223909804214454</v>
      </c>
      <c r="AN149" s="11">
        <f>'OddsRatio_working_3-way'!AB149+'OddsRatio_working_3-way'!AH149</f>
        <v>-0.39155433783558391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1.0537934358777279</v>
      </c>
      <c r="AS149" s="11">
        <f>IF(('OddsRatio_working_3-way'!X149=0),IF(Q149&gt;0,-Q149^(1/3),(-Q149)^(1/3)),'OddsRatio_working_3-way'!AM149-'OddsRatio_working_3-way'!R149/3)</f>
        <v>-0.66223909804214454</v>
      </c>
      <c r="AT149" s="11">
        <f>IF(('OddsRatio_working_3-way'!X149=0),IF(Q149&gt;0,-Q149^(1/3),(-Q149)^(1/3)),'OddsRatio_working_3-way'!AN149-'OddsRatio_working_3-way'!R149/3)</f>
        <v>-0.39155433783558391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3.31</v>
      </c>
      <c r="B150" s="4">
        <f>IF('True_Odds_Calculator_3-way'!B151="","",'True_Odds_Calculator_3-way'!B151)</f>
        <v>2.91</v>
      </c>
      <c r="C150" s="4">
        <f>IF('True_Odds_Calculator_3-way'!C151="","",'True_Odds_Calculator_3-way'!C151)</f>
        <v>2.58</v>
      </c>
      <c r="D150" s="9">
        <f t="shared" si="39"/>
        <v>0.29169986822601823</v>
      </c>
      <c r="E150" s="9">
        <f t="shared" si="40"/>
        <v>0.33247809872643297</v>
      </c>
      <c r="F150" s="9">
        <f t="shared" si="41"/>
        <v>0.37582203304754863</v>
      </c>
      <c r="G150" s="9">
        <f t="shared" si="42"/>
        <v>1.0511606862667793</v>
      </c>
      <c r="H150" s="9">
        <f t="shared" si="43"/>
        <v>3.42818118527626</v>
      </c>
      <c r="I150" s="9">
        <f t="shared" si="44"/>
        <v>3.0077169107695485</v>
      </c>
      <c r="J150" s="9">
        <f t="shared" si="45"/>
        <v>2.6608338843015118</v>
      </c>
      <c r="K150" s="11">
        <f t="shared" si="46"/>
        <v>0.30211480362537763</v>
      </c>
      <c r="L150" s="11">
        <f t="shared" si="47"/>
        <v>0.3436426116838488</v>
      </c>
      <c r="M150" s="11">
        <f t="shared" si="48"/>
        <v>0.38759689922480617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-0.28051865334976089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0.23339271970846193</v>
      </c>
      <c r="Q150" s="11">
        <f>2*'OddsRatio_working_3-way'!K150*'OddsRatio_working_3-way'!L150*'OddsRatio_working_3-way'!M150</f>
        <v>8.0480248175331684E-2</v>
      </c>
      <c r="R150" s="11">
        <f t="shared" si="49"/>
        <v>0</v>
      </c>
      <c r="S150" s="11">
        <f t="shared" si="50"/>
        <v>-0.83200427822337852</v>
      </c>
      <c r="T150" s="11">
        <f t="shared" si="51"/>
        <v>-0.28689802697357875</v>
      </c>
      <c r="U150" s="11">
        <f>'OddsRatio_working_3-way'!S150-'OddsRatio_working_3-way'!R150^2/3</f>
        <v>-0.83200427822337852</v>
      </c>
      <c r="V150" s="11">
        <f>'OddsRatio_working_3-way'!S150*'OddsRatio_working_3-way'!R150/3-2*'OddsRatio_working_3-way'!R150^3/27-'OddsRatio_working_3-way'!T150</f>
        <v>0.28689802697357875</v>
      </c>
      <c r="W150" s="11">
        <f>'OddsRatio_working_3-way'!V150^2+4*'OddsRatio_working_3-way'!U150^3/27</f>
        <v>-3.0138558242061575E-3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0.14605164643503551</v>
      </c>
      <c r="Y150" s="11">
        <f>IF('OddsRatio_working_3-way'!W150&gt;=0,IF('OddsRatio_working_3-way'!V150+SQRT('OddsRatio_working_3-way'!W150)&gt;0,0,PI()),ACOS('OddsRatio_working_3-way'!V150/(2*'OddsRatio_working_3-way'!X150)))</f>
        <v>0.18906680005519649</v>
      </c>
      <c r="Z150" s="11">
        <f>'OddsRatio_working_3-way'!X150^(1/3)*COS('OddsRatio_working_3-way'!Y150/3)</f>
        <v>0.52558034313338975</v>
      </c>
      <c r="AA150" s="11">
        <f>'OddsRatio_working_3-way'!X150^(1/3)*COS(('OddsRatio_working_3-way'!Y150+2*PI())/3)</f>
        <v>-0.29151379842135788</v>
      </c>
      <c r="AB150" s="11">
        <f>'OddsRatio_working_3-way'!X150^(1/3)*COS(('OddsRatio_working_3-way'!Y150+4*PI())/3)</f>
        <v>-0.23406654471203217</v>
      </c>
      <c r="AC150" s="11">
        <f>'OddsRatio_working_3-way'!X150^(1/3)*SIN('OddsRatio_working_3-way'!Y150/3)</f>
        <v>3.3167187393284121E-2</v>
      </c>
      <c r="AD150" s="11">
        <f>'OddsRatio_working_3-way'!X150^(1/3)*SIN(('OddsRatio_working_3-way'!Y150+2*PI())/3)</f>
        <v>0.4385823351866156</v>
      </c>
      <c r="AE150" s="11">
        <f>'OddsRatio_working_3-way'!X150^(1/3)*SIN(('OddsRatio_working_3-way'!Y150+4*PI())/3)</f>
        <v>-0.47174952257989955</v>
      </c>
      <c r="AF150" s="11">
        <f>-'OddsRatio_working_3-way'!U150/(3*'OddsRatio_working_3-way'!X150^(1/3))*COS(('OddsRatio_working_3-way'!Y150)/3)</f>
        <v>0.52558034313338964</v>
      </c>
      <c r="AG150" s="11">
        <f>-'OddsRatio_working_3-way'!U150/(3*'OddsRatio_working_3-way'!X150^(1/3))*COS(('OddsRatio_working_3-way'!Y150+2*PI())/3)</f>
        <v>-0.29151379842135783</v>
      </c>
      <c r="AH150" s="11">
        <f>-'OddsRatio_working_3-way'!U150/(3*'OddsRatio_working_3-way'!X150^(1/3))*COS(('OddsRatio_working_3-way'!Y150+4*PI())/3)</f>
        <v>-0.23406654471203212</v>
      </c>
      <c r="AI150" s="11">
        <f>'OddsRatio_working_3-way'!U150/(3*'OddsRatio_working_3-way'!X150^(1/3))*SIN(('OddsRatio_working_3-way'!Y150)/3)</f>
        <v>-3.3167187393284114E-2</v>
      </c>
      <c r="AJ150" s="11">
        <f>'OddsRatio_working_3-way'!U150/(3*'OddsRatio_working_3-way'!X150^(1/3))*SIN(('OddsRatio_working_3-way'!Y150+2*PI())/3)</f>
        <v>-0.43858233518661555</v>
      </c>
      <c r="AK150" s="11">
        <f>'OddsRatio_working_3-way'!U150/(3*'OddsRatio_working_3-way'!X150^(1/3))*SIN(('OddsRatio_working_3-way'!Y150+4*PI())/3)</f>
        <v>0.47174952257989944</v>
      </c>
      <c r="AL150" s="11">
        <f>'OddsRatio_working_3-way'!Z150+'OddsRatio_working_3-way'!AF150</f>
        <v>1.0511606862667793</v>
      </c>
      <c r="AM150" s="11">
        <f>'OddsRatio_working_3-way'!AA150+'OddsRatio_working_3-way'!AG150</f>
        <v>-0.58302759684271566</v>
      </c>
      <c r="AN150" s="11">
        <f>'OddsRatio_working_3-way'!AB150+'OddsRatio_working_3-way'!AH150</f>
        <v>-0.46813308942406429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1.0511606862667793</v>
      </c>
      <c r="AS150" s="11">
        <f>IF(('OddsRatio_working_3-way'!X150=0),IF(Q150&gt;0,-Q150^(1/3),(-Q150)^(1/3)),'OddsRatio_working_3-way'!AM150-'OddsRatio_working_3-way'!R150/3)</f>
        <v>-0.58302759684271566</v>
      </c>
      <c r="AT150" s="11">
        <f>IF(('OddsRatio_working_3-way'!X150=0),IF(Q150&gt;0,-Q150^(1/3),(-Q150)^(1/3)),'OddsRatio_working_3-way'!AN150-'OddsRatio_working_3-way'!R150/3)</f>
        <v>-0.46813308942406429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2.04</v>
      </c>
      <c r="B151" s="4">
        <f>IF('True_Odds_Calculator_3-way'!B152="","",'True_Odds_Calculator_3-way'!B152)</f>
        <v>3.36</v>
      </c>
      <c r="C151" s="4">
        <f>IF('True_Odds_Calculator_3-way'!C152="","",'True_Odds_Calculator_3-way'!C152)</f>
        <v>4.05</v>
      </c>
      <c r="D151" s="9">
        <f t="shared" si="39"/>
        <v>0.47664197194427149</v>
      </c>
      <c r="E151" s="9">
        <f t="shared" si="40"/>
        <v>0.28639837941094098</v>
      </c>
      <c r="F151" s="9">
        <f t="shared" si="41"/>
        <v>0.23695964864478739</v>
      </c>
      <c r="G151" s="9">
        <f t="shared" si="42"/>
        <v>1.055779605555478</v>
      </c>
      <c r="H151" s="9">
        <f t="shared" si="43"/>
        <v>2.0980107897776969</v>
      </c>
      <c r="I151" s="9">
        <f t="shared" si="44"/>
        <v>3.4916398691109283</v>
      </c>
      <c r="J151" s="9">
        <f t="shared" si="45"/>
        <v>4.2201277969442073</v>
      </c>
      <c r="K151" s="11">
        <f t="shared" si="46"/>
        <v>0.49019607843137253</v>
      </c>
      <c r="L151" s="11">
        <f t="shared" si="47"/>
        <v>0.29761904761904762</v>
      </c>
      <c r="M151" s="11">
        <f t="shared" si="48"/>
        <v>0.24691358024691359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-0.26966259754930766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0.23234602482968497</v>
      </c>
      <c r="Q151" s="11">
        <f>2*'OddsRatio_working_3-way'!K151*'OddsRatio_working_3-way'!L151*'OddsRatio_working_3-way'!M151</f>
        <v>7.2045279016956565E-2</v>
      </c>
      <c r="R151" s="11">
        <f t="shared" si="49"/>
        <v>0</v>
      </c>
      <c r="S151" s="11">
        <f t="shared" si="50"/>
        <v>-0.86161754333468743</v>
      </c>
      <c r="T151" s="11">
        <f t="shared" si="51"/>
        <v>-0.26716823049137589</v>
      </c>
      <c r="U151" s="11">
        <f>'OddsRatio_working_3-way'!S151-'OddsRatio_working_3-way'!R151^2/3</f>
        <v>-0.86161754333468743</v>
      </c>
      <c r="V151" s="11">
        <f>'OddsRatio_working_3-way'!S151*'OddsRatio_working_3-way'!R151/3-2*'OddsRatio_working_3-way'!R151^3/27-'OddsRatio_working_3-way'!T151</f>
        <v>0.26716823049137589</v>
      </c>
      <c r="W151" s="11">
        <f>'OddsRatio_working_3-way'!V151^2+4*'OddsRatio_working_3-way'!U151^3/27</f>
        <v>-2.3384360292408382E-2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0.15391817930015719</v>
      </c>
      <c r="Y151" s="11">
        <f>IF('OddsRatio_working_3-way'!W151&gt;=0,IF('OddsRatio_working_3-way'!V151+SQRT('OddsRatio_working_3-way'!W151)&gt;0,0,PI()),ACOS('OddsRatio_working_3-way'!V151/(2*'OddsRatio_working_3-way'!X151)))</f>
        <v>0.51985658104777643</v>
      </c>
      <c r="Z151" s="11">
        <f>'OddsRatio_working_3-way'!X151^(1/3)*COS('OddsRatio_working_3-way'!Y151/3)</f>
        <v>0.527889802777739</v>
      </c>
      <c r="AA151" s="11">
        <f>'OddsRatio_working_3-way'!X151^(1/3)*COS(('OddsRatio_working_3-way'!Y151+2*PI())/3)</f>
        <v>-0.3439677289203415</v>
      </c>
      <c r="AB151" s="11">
        <f>'OddsRatio_working_3-way'!X151^(1/3)*COS(('OddsRatio_working_3-way'!Y151+4*PI())/3)</f>
        <v>-0.18392207385739745</v>
      </c>
      <c r="AC151" s="11">
        <f>'OddsRatio_working_3-way'!X151^(1/3)*SIN('OddsRatio_working_3-way'!Y151/3)</f>
        <v>9.2402402033220782E-2</v>
      </c>
      <c r="AD151" s="11">
        <f>'OddsRatio_working_3-way'!X151^(1/3)*SIN(('OddsRatio_working_3-way'!Y151+2*PI())/3)</f>
        <v>0.41096477858766883</v>
      </c>
      <c r="AE151" s="11">
        <f>'OddsRatio_working_3-way'!X151^(1/3)*SIN(('OddsRatio_working_3-way'!Y151+4*PI())/3)</f>
        <v>-0.50336718062088959</v>
      </c>
      <c r="AF151" s="11">
        <f>-'OddsRatio_working_3-way'!U151/(3*'OddsRatio_working_3-way'!X151^(1/3))*COS(('OddsRatio_working_3-way'!Y151)/3)</f>
        <v>0.52788980277773889</v>
      </c>
      <c r="AG151" s="11">
        <f>-'OddsRatio_working_3-way'!U151/(3*'OddsRatio_working_3-way'!X151^(1/3))*COS(('OddsRatio_working_3-way'!Y151+2*PI())/3)</f>
        <v>-0.34396772892034144</v>
      </c>
      <c r="AH151" s="11">
        <f>-'OddsRatio_working_3-way'!U151/(3*'OddsRatio_working_3-way'!X151^(1/3))*COS(('OddsRatio_working_3-way'!Y151+4*PI())/3)</f>
        <v>-0.18392207385739742</v>
      </c>
      <c r="AI151" s="11">
        <f>'OddsRatio_working_3-way'!U151/(3*'OddsRatio_working_3-way'!X151^(1/3))*SIN(('OddsRatio_working_3-way'!Y151)/3)</f>
        <v>-9.2402402033220768E-2</v>
      </c>
      <c r="AJ151" s="11">
        <f>'OddsRatio_working_3-way'!U151/(3*'OddsRatio_working_3-way'!X151^(1/3))*SIN(('OddsRatio_working_3-way'!Y151+2*PI())/3)</f>
        <v>-0.41096477858766872</v>
      </c>
      <c r="AK151" s="11">
        <f>'OddsRatio_working_3-way'!U151/(3*'OddsRatio_working_3-way'!X151^(1/3))*SIN(('OddsRatio_working_3-way'!Y151+4*PI())/3)</f>
        <v>0.50336718062088948</v>
      </c>
      <c r="AL151" s="11">
        <f>'OddsRatio_working_3-way'!Z151+'OddsRatio_working_3-way'!AF151</f>
        <v>1.055779605555478</v>
      </c>
      <c r="AM151" s="11">
        <f>'OddsRatio_working_3-way'!AA151+'OddsRatio_working_3-way'!AG151</f>
        <v>-0.68793545784068288</v>
      </c>
      <c r="AN151" s="11">
        <f>'OddsRatio_working_3-way'!AB151+'OddsRatio_working_3-way'!AH151</f>
        <v>-0.3678441477147949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1.055779605555478</v>
      </c>
      <c r="AS151" s="11">
        <f>IF(('OddsRatio_working_3-way'!X151=0),IF(Q151&gt;0,-Q151^(1/3),(-Q151)^(1/3)),'OddsRatio_working_3-way'!AM151-'OddsRatio_working_3-way'!R151/3)</f>
        <v>-0.68793545784068288</v>
      </c>
      <c r="AT151" s="11">
        <f>IF(('OddsRatio_working_3-way'!X151=0),IF(Q151&gt;0,-Q151^(1/3),(-Q151)^(1/3)),'OddsRatio_working_3-way'!AN151-'OddsRatio_working_3-way'!R151/3)</f>
        <v>-0.3678441477147949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4.08</v>
      </c>
      <c r="B152" s="4">
        <f>IF('True_Odds_Calculator_3-way'!B153="","",'True_Odds_Calculator_3-way'!B153)</f>
        <v>3.56</v>
      </c>
      <c r="C152" s="4">
        <f>IF('True_Odds_Calculator_3-way'!C153="","",'True_Odds_Calculator_3-way'!C153)</f>
        <v>1.96</v>
      </c>
      <c r="D152" s="9">
        <f t="shared" si="39"/>
        <v>0.23465059574640929</v>
      </c>
      <c r="E152" s="9">
        <f t="shared" si="40"/>
        <v>0.26947013458533497</v>
      </c>
      <c r="F152" s="9">
        <f t="shared" si="41"/>
        <v>0.4958792696682558</v>
      </c>
      <c r="G152" s="9">
        <f t="shared" si="42"/>
        <v>1.058979055755938</v>
      </c>
      <c r="H152" s="9">
        <f t="shared" si="43"/>
        <v>4.2616554917282894</v>
      </c>
      <c r="I152" s="9">
        <f t="shared" si="44"/>
        <v>3.710986382735201</v>
      </c>
      <c r="J152" s="9">
        <f t="shared" si="45"/>
        <v>2.0166198935257</v>
      </c>
      <c r="K152" s="11">
        <f t="shared" si="46"/>
        <v>0.24509803921568626</v>
      </c>
      <c r="L152" s="11">
        <f t="shared" si="47"/>
        <v>0.2808988764044944</v>
      </c>
      <c r="M152" s="11">
        <f t="shared" si="48"/>
        <v>0.51020408163265307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-0.26588612973279202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0.23183430675641048</v>
      </c>
      <c r="Q152" s="11">
        <f>2*'OddsRatio_working_3-way'!K152*'OddsRatio_working_3-way'!L152*'OddsRatio_working_3-way'!M152</f>
        <v>7.0252820229215293E-2</v>
      </c>
      <c r="R152" s="11">
        <f t="shared" si="49"/>
        <v>0</v>
      </c>
      <c r="S152" s="11">
        <f t="shared" si="50"/>
        <v>-0.87193080357142871</v>
      </c>
      <c r="T152" s="11">
        <f t="shared" si="51"/>
        <v>-0.26422145562770566</v>
      </c>
      <c r="U152" s="11">
        <f>'OddsRatio_working_3-way'!S152-'OddsRatio_working_3-way'!R152^2/3</f>
        <v>-0.87193080357142871</v>
      </c>
      <c r="V152" s="11">
        <f>'OddsRatio_working_3-way'!S152*'OddsRatio_working_3-way'!R152/3-2*'OddsRatio_working_3-way'!R152^3/27-'OddsRatio_working_3-way'!T152</f>
        <v>0.26422145562770566</v>
      </c>
      <c r="W152" s="11">
        <f>'OddsRatio_working_3-way'!V152^2+4*'OddsRatio_working_3-way'!U152^3/27</f>
        <v>-2.8393987268054838E-2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0.15668995251936105</v>
      </c>
      <c r="Y152" s="11">
        <f>IF('OddsRatio_working_3-way'!W152&gt;=0,IF('OddsRatio_working_3-way'!V152+SQRT('OddsRatio_working_3-way'!W152)&gt;0,0,PI()),ACOS('OddsRatio_working_3-way'!V152/(2*'OddsRatio_working_3-way'!X152)))</f>
        <v>0.5677097710951835</v>
      </c>
      <c r="Z152" s="11">
        <f>'OddsRatio_working_3-way'!X152^(1/3)*COS('OddsRatio_working_3-way'!Y152/3)</f>
        <v>0.5294895278779691</v>
      </c>
      <c r="AA152" s="11">
        <f>'OddsRatio_working_3-way'!X152^(1/3)*COS(('OddsRatio_working_3-way'!Y152+2*PI())/3)</f>
        <v>-0.35257033421058159</v>
      </c>
      <c r="AB152" s="11">
        <f>'OddsRatio_working_3-way'!X152^(1/3)*COS(('OddsRatio_working_3-way'!Y152+4*PI())/3)</f>
        <v>-0.17691919366738765</v>
      </c>
      <c r="AC152" s="11">
        <f>'OddsRatio_working_3-way'!X152^(1/3)*SIN('OddsRatio_working_3-way'!Y152/3)</f>
        <v>0.1014122332760781</v>
      </c>
      <c r="AD152" s="11">
        <f>'OddsRatio_working_3-way'!X152^(1/3)*SIN(('OddsRatio_working_3-way'!Y152+2*PI())/3)</f>
        <v>0.40784526554211104</v>
      </c>
      <c r="AE152" s="11">
        <f>'OddsRatio_working_3-way'!X152^(1/3)*SIN(('OddsRatio_working_3-way'!Y152+4*PI())/3)</f>
        <v>-0.50925749881818894</v>
      </c>
      <c r="AF152" s="11">
        <f>-'OddsRatio_working_3-way'!U152/(3*'OddsRatio_working_3-way'!X152^(1/3))*COS(('OddsRatio_working_3-way'!Y152)/3)</f>
        <v>0.52948952787796899</v>
      </c>
      <c r="AG152" s="11">
        <f>-'OddsRatio_working_3-way'!U152/(3*'OddsRatio_working_3-way'!X152^(1/3))*COS(('OddsRatio_working_3-way'!Y152+2*PI())/3)</f>
        <v>-0.35257033421058154</v>
      </c>
      <c r="AH152" s="11">
        <f>-'OddsRatio_working_3-way'!U152/(3*'OddsRatio_working_3-way'!X152^(1/3))*COS(('OddsRatio_working_3-way'!Y152+4*PI())/3)</f>
        <v>-0.17691919366738762</v>
      </c>
      <c r="AI152" s="11">
        <f>'OddsRatio_working_3-way'!U152/(3*'OddsRatio_working_3-way'!X152^(1/3))*SIN(('OddsRatio_working_3-way'!Y152)/3)</f>
        <v>-0.10141223327607808</v>
      </c>
      <c r="AJ152" s="11">
        <f>'OddsRatio_working_3-way'!U152/(3*'OddsRatio_working_3-way'!X152^(1/3))*SIN(('OddsRatio_working_3-way'!Y152+2*PI())/3)</f>
        <v>-0.40784526554211098</v>
      </c>
      <c r="AK152" s="11">
        <f>'OddsRatio_working_3-way'!U152/(3*'OddsRatio_working_3-way'!X152^(1/3))*SIN(('OddsRatio_working_3-way'!Y152+4*PI())/3)</f>
        <v>0.50925749881818883</v>
      </c>
      <c r="AL152" s="11">
        <f>'OddsRatio_working_3-way'!Z152+'OddsRatio_working_3-way'!AF152</f>
        <v>1.058979055755938</v>
      </c>
      <c r="AM152" s="11">
        <f>'OddsRatio_working_3-way'!AA152+'OddsRatio_working_3-way'!AG152</f>
        <v>-0.70514066842116319</v>
      </c>
      <c r="AN152" s="11">
        <f>'OddsRatio_working_3-way'!AB152+'OddsRatio_working_3-way'!AH152</f>
        <v>-0.35383838733477524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1.058979055755938</v>
      </c>
      <c r="AS152" s="11">
        <f>IF(('OddsRatio_working_3-way'!X152=0),IF(Q152&gt;0,-Q152^(1/3),(-Q152)^(1/3)),'OddsRatio_working_3-way'!AM152-'OddsRatio_working_3-way'!R152/3)</f>
        <v>-0.70514066842116319</v>
      </c>
      <c r="AT152" s="11">
        <f>IF(('OddsRatio_working_3-way'!X152=0),IF(Q152&gt;0,-Q152^(1/3),(-Q152)^(1/3)),'OddsRatio_working_3-way'!AN152-'OddsRatio_working_3-way'!R152/3)</f>
        <v>-0.35383838733477524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5.55</v>
      </c>
      <c r="B153" s="4">
        <f>IF('True_Odds_Calculator_3-way'!B154="","",'True_Odds_Calculator_3-way'!B154)</f>
        <v>4.16</v>
      </c>
      <c r="C153" s="4">
        <f>IF('True_Odds_Calculator_3-way'!C154="","",'True_Odds_Calculator_3-way'!C154)</f>
        <v>1.62</v>
      </c>
      <c r="D153" s="9">
        <f t="shared" si="39"/>
        <v>0.1704450372872304</v>
      </c>
      <c r="E153" s="9">
        <f t="shared" si="40"/>
        <v>0.22830247367107231</v>
      </c>
      <c r="F153" s="9">
        <f t="shared" si="41"/>
        <v>0.60125248904169715</v>
      </c>
      <c r="G153" s="9">
        <f t="shared" si="42"/>
        <v>1.0696689966839168</v>
      </c>
      <c r="H153" s="9">
        <f t="shared" si="43"/>
        <v>5.8669939349118216</v>
      </c>
      <c r="I153" s="9">
        <f t="shared" si="44"/>
        <v>4.3801540295211776</v>
      </c>
      <c r="J153" s="9">
        <f t="shared" si="45"/>
        <v>1.6631947779440286</v>
      </c>
      <c r="K153" s="11">
        <f t="shared" si="46"/>
        <v>0.1801801801801802</v>
      </c>
      <c r="L153" s="11">
        <f t="shared" si="47"/>
        <v>0.24038461538461536</v>
      </c>
      <c r="M153" s="11">
        <f t="shared" si="48"/>
        <v>0.61728395061728392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-0.23833555778000215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0.22271202826758377</v>
      </c>
      <c r="Q153" s="11">
        <f>2*'OddsRatio_working_3-way'!K153*'OddsRatio_working_3-way'!L153*'OddsRatio_working_3-way'!M153</f>
        <v>5.3472275694497917E-2</v>
      </c>
      <c r="R153" s="11">
        <f t="shared" si="49"/>
        <v>0</v>
      </c>
      <c r="S153" s="11">
        <f t="shared" si="50"/>
        <v>-0.93444734114395211</v>
      </c>
      <c r="T153" s="11">
        <f t="shared" si="51"/>
        <v>-0.22435710471643514</v>
      </c>
      <c r="U153" s="11">
        <f>'OddsRatio_working_3-way'!S153-'OddsRatio_working_3-way'!R153^2/3</f>
        <v>-0.93444734114395211</v>
      </c>
      <c r="V153" s="11">
        <f>'OddsRatio_working_3-way'!S153*'OddsRatio_working_3-way'!R153/3-2*'OddsRatio_working_3-way'!R153^3/27-'OddsRatio_working_3-way'!T153</f>
        <v>0.22435710471643514</v>
      </c>
      <c r="W153" s="11">
        <f>'OddsRatio_working_3-way'!V153^2+4*'OddsRatio_working_3-way'!U153^3/27</f>
        <v>-7.0545635785798616E-2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0.1738402616071289</v>
      </c>
      <c r="Y153" s="11">
        <f>IF('OddsRatio_working_3-way'!W153&gt;=0,IF('OddsRatio_working_3-way'!V153+SQRT('OddsRatio_working_3-way'!W153)&gt;0,0,PI()),ACOS('OddsRatio_working_3-way'!V153/(2*'OddsRatio_working_3-way'!X153)))</f>
        <v>0.86938468263845747</v>
      </c>
      <c r="Z153" s="11">
        <f>'OddsRatio_working_3-way'!X153^(1/3)*COS('OddsRatio_working_3-way'!Y153/3)</f>
        <v>0.5348344983419584</v>
      </c>
      <c r="AA153" s="11">
        <f>'OddsRatio_working_3-way'!X153^(1/3)*COS(('OddsRatio_working_3-way'!Y153+2*PI())/3)</f>
        <v>-0.40553270747839421</v>
      </c>
      <c r="AB153" s="11">
        <f>'OddsRatio_working_3-way'!X153^(1/3)*COS(('OddsRatio_working_3-way'!Y153+4*PI())/3)</f>
        <v>-0.12930179086356411</v>
      </c>
      <c r="AC153" s="11">
        <f>'OddsRatio_working_3-way'!X153^(1/3)*SIN('OddsRatio_working_3-way'!Y153/3)</f>
        <v>0.15948199406606914</v>
      </c>
      <c r="AD153" s="11">
        <f>'OddsRatio_working_3-way'!X153^(1/3)*SIN(('OddsRatio_working_3-way'!Y153+2*PI())/3)</f>
        <v>0.38343926535140765</v>
      </c>
      <c r="AE153" s="11">
        <f>'OddsRatio_working_3-way'!X153^(1/3)*SIN(('OddsRatio_working_3-way'!Y153+4*PI())/3)</f>
        <v>-0.54292125941747682</v>
      </c>
      <c r="AF153" s="11">
        <f>-'OddsRatio_working_3-way'!U153/(3*'OddsRatio_working_3-way'!X153^(1/3))*COS(('OddsRatio_working_3-way'!Y153)/3)</f>
        <v>0.5348344983419584</v>
      </c>
      <c r="AG153" s="11">
        <f>-'OddsRatio_working_3-way'!U153/(3*'OddsRatio_working_3-way'!X153^(1/3))*COS(('OddsRatio_working_3-way'!Y153+2*PI())/3)</f>
        <v>-0.40553270747839421</v>
      </c>
      <c r="AH153" s="11">
        <f>-'OddsRatio_working_3-way'!U153/(3*'OddsRatio_working_3-way'!X153^(1/3))*COS(('OddsRatio_working_3-way'!Y153+4*PI())/3)</f>
        <v>-0.12930179086356411</v>
      </c>
      <c r="AI153" s="11">
        <f>'OddsRatio_working_3-way'!U153/(3*'OddsRatio_working_3-way'!X153^(1/3))*SIN(('OddsRatio_working_3-way'!Y153)/3)</f>
        <v>-0.15948199406606914</v>
      </c>
      <c r="AJ153" s="11">
        <f>'OddsRatio_working_3-way'!U153/(3*'OddsRatio_working_3-way'!X153^(1/3))*SIN(('OddsRatio_working_3-way'!Y153+2*PI())/3)</f>
        <v>-0.38343926535140765</v>
      </c>
      <c r="AK153" s="11">
        <f>'OddsRatio_working_3-way'!U153/(3*'OddsRatio_working_3-way'!X153^(1/3))*SIN(('OddsRatio_working_3-way'!Y153+4*PI())/3)</f>
        <v>0.54292125941747682</v>
      </c>
      <c r="AL153" s="11">
        <f>'OddsRatio_working_3-way'!Z153+'OddsRatio_working_3-way'!AF153</f>
        <v>1.0696689966839168</v>
      </c>
      <c r="AM153" s="11">
        <f>'OddsRatio_working_3-way'!AA153+'OddsRatio_working_3-way'!AG153</f>
        <v>-0.81106541495678841</v>
      </c>
      <c r="AN153" s="11">
        <f>'OddsRatio_working_3-way'!AB153+'OddsRatio_working_3-way'!AH153</f>
        <v>-0.25860358172712822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1.0696689966839168</v>
      </c>
      <c r="AS153" s="11">
        <f>IF(('OddsRatio_working_3-way'!X153=0),IF(Q153&gt;0,-Q153^(1/3),(-Q153)^(1/3)),'OddsRatio_working_3-way'!AM153-'OddsRatio_working_3-way'!R153/3)</f>
        <v>-0.81106541495678841</v>
      </c>
      <c r="AT153" s="11">
        <f>IF(('OddsRatio_working_3-way'!X153=0),IF(Q153&gt;0,-Q153^(1/3),(-Q153)^(1/3)),'OddsRatio_working_3-way'!AN153-'OddsRatio_working_3-way'!R153/3)</f>
        <v>-0.25860358172712822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2.35</v>
      </c>
      <c r="B154" s="4">
        <f>IF('True_Odds_Calculator_3-way'!B155="","",'True_Odds_Calculator_3-way'!B155)</f>
        <v>3.27</v>
      </c>
      <c r="C154" s="4">
        <f>IF('True_Odds_Calculator_3-way'!C155="","",'True_Odds_Calculator_3-way'!C155)</f>
        <v>3.37</v>
      </c>
      <c r="D154" s="9">
        <f t="shared" si="39"/>
        <v>0.41518273774665465</v>
      </c>
      <c r="E154" s="9">
        <f t="shared" si="40"/>
        <v>0.29686823698127773</v>
      </c>
      <c r="F154" s="9">
        <f t="shared" si="41"/>
        <v>0.28794902527206756</v>
      </c>
      <c r="G154" s="9">
        <f t="shared" si="42"/>
        <v>1.0433910966304514</v>
      </c>
      <c r="H154" s="9">
        <f t="shared" si="43"/>
        <v>2.4085779804511094</v>
      </c>
      <c r="I154" s="9">
        <f t="shared" si="44"/>
        <v>3.3684977893511254</v>
      </c>
      <c r="J154" s="9">
        <f t="shared" si="45"/>
        <v>3.4728368990141703</v>
      </c>
      <c r="K154" s="11">
        <f t="shared" si="46"/>
        <v>0.42553191489361702</v>
      </c>
      <c r="L154" s="11">
        <f t="shared" si="47"/>
        <v>0.3058103975535168</v>
      </c>
      <c r="M154" s="11">
        <f t="shared" si="48"/>
        <v>0.29673590504451036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-0.28045452781457447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0.23130302182531293</v>
      </c>
      <c r="Q154" s="11">
        <f>2*'OddsRatio_working_3-way'!K154*'OddsRatio_working_3-way'!L154*'OddsRatio_working_3-way'!M154</f>
        <v>7.7229723480905815E-2</v>
      </c>
      <c r="R154" s="11">
        <f t="shared" si="49"/>
        <v>0</v>
      </c>
      <c r="S154" s="11">
        <f t="shared" si="50"/>
        <v>-0.82474340360174681</v>
      </c>
      <c r="T154" s="11">
        <f t="shared" si="51"/>
        <v>-0.27537342357320427</v>
      </c>
      <c r="U154" s="11">
        <f>'OddsRatio_working_3-way'!S154-'OddsRatio_working_3-way'!R154^2/3</f>
        <v>-0.82474340360174681</v>
      </c>
      <c r="V154" s="11">
        <f>'OddsRatio_working_3-way'!S154*'OddsRatio_working_3-way'!R154/3-2*'OddsRatio_working_3-way'!R154^3/27-'OddsRatio_working_3-way'!T154</f>
        <v>0.27537342357320427</v>
      </c>
      <c r="W154" s="11">
        <f>'OddsRatio_working_3-way'!V154^2+4*'OddsRatio_working_3-way'!U154^3/27</f>
        <v>-7.2793813185590278E-3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0.14414394171191031</v>
      </c>
      <c r="Y154" s="11">
        <f>IF('OddsRatio_working_3-way'!W154&gt;=0,IF('OddsRatio_working_3-way'!V154+SQRT('OddsRatio_working_3-way'!W154)&gt;0,0,PI()),ACOS('OddsRatio_working_3-way'!V154/(2*'OddsRatio_working_3-way'!X154)))</f>
        <v>0.30045170240394059</v>
      </c>
      <c r="Z154" s="11">
        <f>'OddsRatio_working_3-way'!X154^(1/3)*COS('OddsRatio_working_3-way'!Y154/3)</f>
        <v>0.5216955483152258</v>
      </c>
      <c r="AA154" s="11">
        <f>'OddsRatio_working_3-way'!X154^(1/3)*COS(('OddsRatio_working_3-way'!Y154+2*PI())/3)</f>
        <v>-0.30624785181716846</v>
      </c>
      <c r="AB154" s="11">
        <f>'OddsRatio_working_3-way'!X154^(1/3)*COS(('OddsRatio_working_3-way'!Y154+4*PI())/3)</f>
        <v>-0.21544769649805745</v>
      </c>
      <c r="AC154" s="11">
        <f>'OddsRatio_working_3-way'!X154^(1/3)*SIN('OddsRatio_working_3-way'!Y154/3)</f>
        <v>5.2423494115948675E-2</v>
      </c>
      <c r="AD154" s="11">
        <f>'OddsRatio_working_3-way'!X154^(1/3)*SIN(('OddsRatio_working_3-way'!Y154+2*PI())/3)</f>
        <v>0.42558985082426321</v>
      </c>
      <c r="AE154" s="11">
        <f>'OddsRatio_working_3-way'!X154^(1/3)*SIN(('OddsRatio_working_3-way'!Y154+4*PI())/3)</f>
        <v>-0.4780133449402118</v>
      </c>
      <c r="AF154" s="11">
        <f>-'OddsRatio_working_3-way'!U154/(3*'OddsRatio_working_3-way'!X154^(1/3))*COS(('OddsRatio_working_3-way'!Y154)/3)</f>
        <v>0.52169554831522569</v>
      </c>
      <c r="AG154" s="11">
        <f>-'OddsRatio_working_3-way'!U154/(3*'OddsRatio_working_3-way'!X154^(1/3))*COS(('OddsRatio_working_3-way'!Y154+2*PI())/3)</f>
        <v>-0.3062478518171684</v>
      </c>
      <c r="AH154" s="11">
        <f>-'OddsRatio_working_3-way'!U154/(3*'OddsRatio_working_3-way'!X154^(1/3))*COS(('OddsRatio_working_3-way'!Y154+4*PI())/3)</f>
        <v>-0.21544769649805739</v>
      </c>
      <c r="AI154" s="11">
        <f>'OddsRatio_working_3-way'!U154/(3*'OddsRatio_working_3-way'!X154^(1/3))*SIN(('OddsRatio_working_3-way'!Y154)/3)</f>
        <v>-5.2423494115948661E-2</v>
      </c>
      <c r="AJ154" s="11">
        <f>'OddsRatio_working_3-way'!U154/(3*'OddsRatio_working_3-way'!X154^(1/3))*SIN(('OddsRatio_working_3-way'!Y154+2*PI())/3)</f>
        <v>-0.42558985082426315</v>
      </c>
      <c r="AK154" s="11">
        <f>'OddsRatio_working_3-way'!U154/(3*'OddsRatio_working_3-way'!X154^(1/3))*SIN(('OddsRatio_working_3-way'!Y154+4*PI())/3)</f>
        <v>0.47801334494021169</v>
      </c>
      <c r="AL154" s="11">
        <f>'OddsRatio_working_3-way'!Z154+'OddsRatio_working_3-way'!AF154</f>
        <v>1.0433910966304514</v>
      </c>
      <c r="AM154" s="11">
        <f>'OddsRatio_working_3-way'!AA154+'OddsRatio_working_3-way'!AG154</f>
        <v>-0.61249570363433681</v>
      </c>
      <c r="AN154" s="11">
        <f>'OddsRatio_working_3-way'!AB154+'OddsRatio_working_3-way'!AH154</f>
        <v>-0.43089539299611485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1.0433910966304514</v>
      </c>
      <c r="AS154" s="11">
        <f>IF(('OddsRatio_working_3-way'!X154=0),IF(Q154&gt;0,-Q154^(1/3),(-Q154)^(1/3)),'OddsRatio_working_3-way'!AM154-'OddsRatio_working_3-way'!R154/3)</f>
        <v>-0.61249570363433681</v>
      </c>
      <c r="AT154" s="11">
        <f>IF(('OddsRatio_working_3-way'!X154=0),IF(Q154&gt;0,-Q154^(1/3),(-Q154)^(1/3)),'OddsRatio_working_3-way'!AN154-'OddsRatio_working_3-way'!R154/3)</f>
        <v>-0.43089539299611485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3.04</v>
      </c>
      <c r="B155" s="4">
        <f>IF('True_Odds_Calculator_3-way'!B156="","",'True_Odds_Calculator_3-way'!B156)</f>
        <v>3.24</v>
      </c>
      <c r="C155" s="4">
        <f>IF('True_Odds_Calculator_3-way'!C156="","",'True_Odds_Calculator_3-way'!C156)</f>
        <v>2.57</v>
      </c>
      <c r="D155" s="9">
        <f t="shared" si="39"/>
        <v>0.32018159940459268</v>
      </c>
      <c r="E155" s="9">
        <f t="shared" si="40"/>
        <v>0.30017525970361031</v>
      </c>
      <c r="F155" s="9">
        <f t="shared" si="41"/>
        <v>0.37964314089179696</v>
      </c>
      <c r="G155" s="9">
        <f t="shared" si="42"/>
        <v>1.0407978304720047</v>
      </c>
      <c r="H155" s="9">
        <f t="shared" si="43"/>
        <v>3.1232275741628892</v>
      </c>
      <c r="I155" s="9">
        <f t="shared" si="44"/>
        <v>3.331387140257291</v>
      </c>
      <c r="J155" s="9">
        <f t="shared" si="45"/>
        <v>2.6340525938410475</v>
      </c>
      <c r="K155" s="11">
        <f t="shared" si="46"/>
        <v>0.32894736842105265</v>
      </c>
      <c r="L155" s="11">
        <f t="shared" si="47"/>
        <v>0.30864197530864196</v>
      </c>
      <c r="M155" s="11">
        <f t="shared" si="48"/>
        <v>0.38910505836575876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-0.28341714641120741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0.23110223678521857</v>
      </c>
      <c r="Q155" s="11">
        <f>2*'OddsRatio_working_3-way'!K155*'OddsRatio_working_3-way'!L155*'OddsRatio_working_3-way'!M155</f>
        <v>7.9009311721442252E-2</v>
      </c>
      <c r="R155" s="11">
        <f t="shared" si="49"/>
        <v>0</v>
      </c>
      <c r="S155" s="11">
        <f t="shared" si="50"/>
        <v>-0.81541374511588083</v>
      </c>
      <c r="T155" s="11">
        <f t="shared" si="51"/>
        <v>-0.27877392995414735</v>
      </c>
      <c r="U155" s="11">
        <f>'OddsRatio_working_3-way'!S155-'OddsRatio_working_3-way'!R155^2/3</f>
        <v>-0.81541374511588083</v>
      </c>
      <c r="V155" s="11">
        <f>'OddsRatio_working_3-way'!S155*'OddsRatio_working_3-way'!R155/3-2*'OddsRatio_working_3-way'!R155^3/27-'OddsRatio_working_3-way'!T155</f>
        <v>0.27877392995414735</v>
      </c>
      <c r="W155" s="11">
        <f>'OddsRatio_working_3-way'!V155^2+4*'OddsRatio_working_3-way'!U155^3/27</f>
        <v>-2.6063186693262019E-3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0.14170499522900212</v>
      </c>
      <c r="Y155" s="11">
        <f>IF('OddsRatio_working_3-way'!W155&gt;=0,IF('OddsRatio_working_3-way'!V155+SQRT('OddsRatio_working_3-way'!W155)&gt;0,0,PI()),ACOS('OddsRatio_working_3-way'!V155/(2*'OddsRatio_working_3-way'!X155)))</f>
        <v>0.18112390464081218</v>
      </c>
      <c r="Z155" s="11">
        <f>'OddsRatio_working_3-way'!X155^(1/3)*COS('OddsRatio_working_3-way'!Y155/3)</f>
        <v>0.52039891523600235</v>
      </c>
      <c r="AA155" s="11">
        <f>'OddsRatio_working_3-way'!X155^(1/3)*COS(('OddsRatio_working_3-way'!Y155+2*PI())/3)</f>
        <v>-0.2874421271799994</v>
      </c>
      <c r="AB155" s="11">
        <f>'OddsRatio_working_3-way'!X155^(1/3)*COS(('OddsRatio_working_3-way'!Y155+4*PI())/3)</f>
        <v>-0.23295678805600326</v>
      </c>
      <c r="AC155" s="11">
        <f>'OddsRatio_working_3-way'!X155^(1/3)*SIN('OddsRatio_working_3-way'!Y155/3)</f>
        <v>3.1457125210127397E-2</v>
      </c>
      <c r="AD155" s="11">
        <f>'OddsRatio_working_3-way'!X155^(1/3)*SIN(('OddsRatio_working_3-way'!Y155+2*PI())/3)</f>
        <v>0.43495011809117912</v>
      </c>
      <c r="AE155" s="11">
        <f>'OddsRatio_working_3-way'!X155^(1/3)*SIN(('OddsRatio_working_3-way'!Y155+4*PI())/3)</f>
        <v>-0.46640724330130634</v>
      </c>
      <c r="AF155" s="11">
        <f>-'OddsRatio_working_3-way'!U155/(3*'OddsRatio_working_3-way'!X155^(1/3))*COS(('OddsRatio_working_3-way'!Y155)/3)</f>
        <v>0.52039891523600235</v>
      </c>
      <c r="AG155" s="11">
        <f>-'OddsRatio_working_3-way'!U155/(3*'OddsRatio_working_3-way'!X155^(1/3))*COS(('OddsRatio_working_3-way'!Y155+2*PI())/3)</f>
        <v>-0.2874421271799994</v>
      </c>
      <c r="AH155" s="11">
        <f>-'OddsRatio_working_3-way'!U155/(3*'OddsRatio_working_3-way'!X155^(1/3))*COS(('OddsRatio_working_3-way'!Y155+4*PI())/3)</f>
        <v>-0.23295678805600326</v>
      </c>
      <c r="AI155" s="11">
        <f>'OddsRatio_working_3-way'!U155/(3*'OddsRatio_working_3-way'!X155^(1/3))*SIN(('OddsRatio_working_3-way'!Y155)/3)</f>
        <v>-3.1457125210127397E-2</v>
      </c>
      <c r="AJ155" s="11">
        <f>'OddsRatio_working_3-way'!U155/(3*'OddsRatio_working_3-way'!X155^(1/3))*SIN(('OddsRatio_working_3-way'!Y155+2*PI())/3)</f>
        <v>-0.43495011809117912</v>
      </c>
      <c r="AK155" s="11">
        <f>'OddsRatio_working_3-way'!U155/(3*'OddsRatio_working_3-way'!X155^(1/3))*SIN(('OddsRatio_working_3-way'!Y155+4*PI())/3)</f>
        <v>0.46640724330130634</v>
      </c>
      <c r="AL155" s="11">
        <f>'OddsRatio_working_3-way'!Z155+'OddsRatio_working_3-way'!AF155</f>
        <v>1.0407978304720047</v>
      </c>
      <c r="AM155" s="11">
        <f>'OddsRatio_working_3-way'!AA155+'OddsRatio_working_3-way'!AG155</f>
        <v>-0.57488425435999879</v>
      </c>
      <c r="AN155" s="11">
        <f>'OddsRatio_working_3-way'!AB155+'OddsRatio_working_3-way'!AH155</f>
        <v>-0.46591357611200651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1.0407978304720047</v>
      </c>
      <c r="AS155" s="11">
        <f>IF(('OddsRatio_working_3-way'!X155=0),IF(Q155&gt;0,-Q155^(1/3),(-Q155)^(1/3)),'OddsRatio_working_3-way'!AM155-'OddsRatio_working_3-way'!R155/3)</f>
        <v>-0.57488425435999879</v>
      </c>
      <c r="AT155" s="11">
        <f>IF(('OddsRatio_working_3-way'!X155=0),IF(Q155&gt;0,-Q155^(1/3),(-Q155)^(1/3)),'OddsRatio_working_3-way'!AN155-'OddsRatio_working_3-way'!R155/3)</f>
        <v>-0.46591357611200651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2.5</v>
      </c>
      <c r="B156" s="4">
        <f>IF('True_Odds_Calculator_3-way'!B157="","",'True_Odds_Calculator_3-way'!B157)</f>
        <v>3.21</v>
      </c>
      <c r="C156" s="4">
        <f>IF('True_Odds_Calculator_3-way'!C157="","",'True_Odds_Calculator_3-way'!C157)</f>
        <v>3.17</v>
      </c>
      <c r="D156" s="9">
        <f t="shared" si="39"/>
        <v>0.39031859543658898</v>
      </c>
      <c r="E156" s="9">
        <f t="shared" si="40"/>
        <v>0.30290539092148483</v>
      </c>
      <c r="F156" s="9">
        <f t="shared" si="41"/>
        <v>0.30677601364192608</v>
      </c>
      <c r="G156" s="9">
        <f t="shared" si="42"/>
        <v>1.0413397528608728</v>
      </c>
      <c r="H156" s="9">
        <f t="shared" si="43"/>
        <v>2.5620096292913095</v>
      </c>
      <c r="I156" s="9">
        <f t="shared" si="44"/>
        <v>3.3013608538225285</v>
      </c>
      <c r="J156" s="9">
        <f t="shared" si="45"/>
        <v>3.2597072637080946</v>
      </c>
      <c r="K156" s="11">
        <f t="shared" si="46"/>
        <v>0.4</v>
      </c>
      <c r="L156" s="11">
        <f t="shared" si="47"/>
        <v>0.3115264797507788</v>
      </c>
      <c r="M156" s="11">
        <f t="shared" si="48"/>
        <v>0.31545741324921134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-0.28277366667649395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0.23113888970783336</v>
      </c>
      <c r="Q156" s="11">
        <f>2*'OddsRatio_working_3-way'!K156*'OddsRatio_working_3-way'!L156*'OddsRatio_working_3-way'!M156</f>
        <v>7.8618669968650801E-2</v>
      </c>
      <c r="R156" s="11">
        <f t="shared" si="49"/>
        <v>0</v>
      </c>
      <c r="S156" s="11">
        <f t="shared" si="50"/>
        <v>-0.81739891986571311</v>
      </c>
      <c r="T156" s="11">
        <f t="shared" si="51"/>
        <v>-0.27802684349173917</v>
      </c>
      <c r="U156" s="11">
        <f>'OddsRatio_working_3-way'!S156-'OddsRatio_working_3-way'!R156^2/3</f>
        <v>-0.81739891986571311</v>
      </c>
      <c r="V156" s="11">
        <f>'OddsRatio_working_3-way'!S156*'OddsRatio_working_3-way'!R156/3-2*'OddsRatio_working_3-way'!R156^3/27-'OddsRatio_working_3-way'!T156</f>
        <v>0.27802684349173917</v>
      </c>
      <c r="W156" s="11">
        <f>'OddsRatio_working_3-way'!V156^2+4*'OddsRatio_working_3-way'!U156^3/27</f>
        <v>-3.6103671832273948E-3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0.14222279430984985</v>
      </c>
      <c r="Y156" s="11">
        <f>IF('OddsRatio_working_3-way'!W156&gt;=0,IF('OddsRatio_working_3-way'!V156+SQRT('OddsRatio_working_3-way'!W156)&gt;0,0,PI()),ACOS('OddsRatio_working_3-way'!V156/(2*'OddsRatio_working_3-way'!X156)))</f>
        <v>0.21284357545636334</v>
      </c>
      <c r="Z156" s="11">
        <f>'OddsRatio_working_3-way'!X156^(1/3)*COS('OddsRatio_working_3-way'!Y156/3)</f>
        <v>0.52066987643043638</v>
      </c>
      <c r="AA156" s="11">
        <f>'OddsRatio_working_3-way'!X156^(1/3)*COS(('OddsRatio_working_3-way'!Y156+2*PI())/3)</f>
        <v>-0.29238005952664126</v>
      </c>
      <c r="AB156" s="11">
        <f>'OddsRatio_working_3-way'!X156^(1/3)*COS(('OddsRatio_working_3-way'!Y156+4*PI())/3)</f>
        <v>-0.22828981690379532</v>
      </c>
      <c r="AC156" s="11">
        <f>'OddsRatio_working_3-way'!X156^(1/3)*SIN('OddsRatio_working_3-way'!Y156/3)</f>
        <v>3.7002518830728602E-2</v>
      </c>
      <c r="AD156" s="11">
        <f>'OddsRatio_working_3-way'!X156^(1/3)*SIN(('OddsRatio_working_3-way'!Y156+2*PI())/3)</f>
        <v>0.43241208055869818</v>
      </c>
      <c r="AE156" s="11">
        <f>'OddsRatio_working_3-way'!X156^(1/3)*SIN(('OddsRatio_working_3-way'!Y156+4*PI())/3)</f>
        <v>-0.4694145993894267</v>
      </c>
      <c r="AF156" s="11">
        <f>-'OddsRatio_working_3-way'!U156/(3*'OddsRatio_working_3-way'!X156^(1/3))*COS(('OddsRatio_working_3-way'!Y156)/3)</f>
        <v>0.52066987643043638</v>
      </c>
      <c r="AG156" s="11">
        <f>-'OddsRatio_working_3-way'!U156/(3*'OddsRatio_working_3-way'!X156^(1/3))*COS(('OddsRatio_working_3-way'!Y156+2*PI())/3)</f>
        <v>-0.29238005952664126</v>
      </c>
      <c r="AH156" s="11">
        <f>-'OddsRatio_working_3-way'!U156/(3*'OddsRatio_working_3-way'!X156^(1/3))*COS(('OddsRatio_working_3-way'!Y156+4*PI())/3)</f>
        <v>-0.22828981690379532</v>
      </c>
      <c r="AI156" s="11">
        <f>'OddsRatio_working_3-way'!U156/(3*'OddsRatio_working_3-way'!X156^(1/3))*SIN(('OddsRatio_working_3-way'!Y156)/3)</f>
        <v>-3.7002518830728602E-2</v>
      </c>
      <c r="AJ156" s="11">
        <f>'OddsRatio_working_3-way'!U156/(3*'OddsRatio_working_3-way'!X156^(1/3))*SIN(('OddsRatio_working_3-way'!Y156+2*PI())/3)</f>
        <v>-0.43241208055869818</v>
      </c>
      <c r="AK156" s="11">
        <f>'OddsRatio_working_3-way'!U156/(3*'OddsRatio_working_3-way'!X156^(1/3))*SIN(('OddsRatio_working_3-way'!Y156+4*PI())/3)</f>
        <v>0.4694145993894267</v>
      </c>
      <c r="AL156" s="11">
        <f>'OddsRatio_working_3-way'!Z156+'OddsRatio_working_3-way'!AF156</f>
        <v>1.0413397528608728</v>
      </c>
      <c r="AM156" s="11">
        <f>'OddsRatio_working_3-way'!AA156+'OddsRatio_working_3-way'!AG156</f>
        <v>-0.58476011905328251</v>
      </c>
      <c r="AN156" s="11">
        <f>'OddsRatio_working_3-way'!AB156+'OddsRatio_working_3-way'!AH156</f>
        <v>-0.45657963380759065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1.0413397528608728</v>
      </c>
      <c r="AS156" s="11">
        <f>IF(('OddsRatio_working_3-way'!X156=0),IF(Q156&gt;0,-Q156^(1/3),(-Q156)^(1/3)),'OddsRatio_working_3-way'!AM156-'OddsRatio_working_3-way'!R156/3)</f>
        <v>-0.58476011905328251</v>
      </c>
      <c r="AT156" s="11">
        <f>IF(('OddsRatio_working_3-way'!X156=0),IF(Q156&gt;0,-Q156^(1/3),(-Q156)^(1/3)),'OddsRatio_working_3-way'!AN156-'OddsRatio_working_3-way'!R156/3)</f>
        <v>-0.45657963380759065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3.97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2.2000000000000002</v>
      </c>
      <c r="D157" s="9">
        <f t="shared" si="39"/>
        <v>0.24357733343300206</v>
      </c>
      <c r="E157" s="9">
        <f t="shared" si="40"/>
        <v>0.31291182045578425</v>
      </c>
      <c r="F157" s="9">
        <f t="shared" si="41"/>
        <v>0.44351084611121366</v>
      </c>
      <c r="G157" s="9">
        <f t="shared" si="42"/>
        <v>1.045613575496871</v>
      </c>
      <c r="H157" s="9">
        <f t="shared" si="43"/>
        <v>4.1054723192257061</v>
      </c>
      <c r="I157" s="9">
        <f t="shared" si="44"/>
        <v>3.195788508543429</v>
      </c>
      <c r="J157" s="9">
        <f t="shared" si="45"/>
        <v>2.2547362905962451</v>
      </c>
      <c r="K157" s="11">
        <f t="shared" si="46"/>
        <v>0.25188916876574308</v>
      </c>
      <c r="L157" s="11">
        <f t="shared" si="47"/>
        <v>0.32258064516129031</v>
      </c>
      <c r="M157" s="11">
        <f t="shared" si="48"/>
        <v>0.45454545454545453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-0.27642804907776042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0.23157552612334445</v>
      </c>
      <c r="Q157" s="11">
        <f>2*'OddsRatio_working_3-way'!K157*'OddsRatio_working_3-way'!L157*'OddsRatio_working_3-way'!M157</f>
        <v>7.3867791426904125E-2</v>
      </c>
      <c r="R157" s="11">
        <f t="shared" si="49"/>
        <v>0</v>
      </c>
      <c r="S157" s="11">
        <f t="shared" si="50"/>
        <v>-0.83774250440917175</v>
      </c>
      <c r="T157" s="11">
        <f t="shared" si="51"/>
        <v>-0.26722248944471189</v>
      </c>
      <c r="U157" s="11">
        <f>'OddsRatio_working_3-way'!S157-'OddsRatio_working_3-way'!R157^2/3</f>
        <v>-0.83774250440917175</v>
      </c>
      <c r="V157" s="11">
        <f>'OddsRatio_working_3-way'!S157*'OddsRatio_working_3-way'!R157/3-2*'OddsRatio_working_3-way'!R157^3/27-'OddsRatio_working_3-way'!T157</f>
        <v>0.26722248944471189</v>
      </c>
      <c r="W157" s="11">
        <f>'OddsRatio_working_3-way'!V157^2+4*'OddsRatio_working_3-way'!U157^3/27</f>
        <v>-1.5694091426833687E-2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0.14756519770245866</v>
      </c>
      <c r="Y157" s="11">
        <f>IF('OddsRatio_working_3-way'!W157&gt;=0,IF('OddsRatio_working_3-way'!V157+SQRT('OddsRatio_working_3-way'!W157)&gt;0,0,PI()),ACOS('OddsRatio_working_3-way'!V157/(2*'OddsRatio_working_3-way'!X157)))</f>
        <v>0.43838417191240708</v>
      </c>
      <c r="Z157" s="11">
        <f>'OddsRatio_working_3-way'!X157^(1/3)*COS('OddsRatio_working_3-way'!Y157/3)</f>
        <v>0.52280678774843559</v>
      </c>
      <c r="AA157" s="11">
        <f>'OddsRatio_working_3-way'!X157^(1/3)*COS(('OddsRatio_working_3-way'!Y157+2*PI())/3)</f>
        <v>-0.32803989374789505</v>
      </c>
      <c r="AB157" s="11">
        <f>'OddsRatio_working_3-way'!X157^(1/3)*COS(('OddsRatio_working_3-way'!Y157+4*PI())/3)</f>
        <v>-0.1947668940005407</v>
      </c>
      <c r="AC157" s="11">
        <f>'OddsRatio_working_3-way'!X157^(1/3)*SIN('OddsRatio_working_3-way'!Y157/3)</f>
        <v>7.6945202279844124E-2</v>
      </c>
      <c r="AD157" s="11">
        <f>'OddsRatio_working_3-way'!X157^(1/3)*SIN(('OddsRatio_working_3-way'!Y157+2*PI())/3)</f>
        <v>0.41429135832116232</v>
      </c>
      <c r="AE157" s="11">
        <f>'OddsRatio_working_3-way'!X157^(1/3)*SIN(('OddsRatio_working_3-way'!Y157+4*PI())/3)</f>
        <v>-0.49123656060100623</v>
      </c>
      <c r="AF157" s="11">
        <f>-'OddsRatio_working_3-way'!U157/(3*'OddsRatio_working_3-way'!X157^(1/3))*COS(('OddsRatio_working_3-way'!Y157)/3)</f>
        <v>0.52280678774843548</v>
      </c>
      <c r="AG157" s="11">
        <f>-'OddsRatio_working_3-way'!U157/(3*'OddsRatio_working_3-way'!X157^(1/3))*COS(('OddsRatio_working_3-way'!Y157+2*PI())/3)</f>
        <v>-0.328039893747895</v>
      </c>
      <c r="AH157" s="11">
        <f>-'OddsRatio_working_3-way'!U157/(3*'OddsRatio_working_3-way'!X157^(1/3))*COS(('OddsRatio_working_3-way'!Y157+4*PI())/3)</f>
        <v>-0.19476689400054067</v>
      </c>
      <c r="AI157" s="11">
        <f>'OddsRatio_working_3-way'!U157/(3*'OddsRatio_working_3-way'!X157^(1/3))*SIN(('OddsRatio_working_3-way'!Y157)/3)</f>
        <v>-7.694520227984411E-2</v>
      </c>
      <c r="AJ157" s="11">
        <f>'OddsRatio_working_3-way'!U157/(3*'OddsRatio_working_3-way'!X157^(1/3))*SIN(('OddsRatio_working_3-way'!Y157+2*PI())/3)</f>
        <v>-0.41429135832116221</v>
      </c>
      <c r="AK157" s="11">
        <f>'OddsRatio_working_3-way'!U157/(3*'OddsRatio_working_3-way'!X157^(1/3))*SIN(('OddsRatio_working_3-way'!Y157+4*PI())/3)</f>
        <v>0.49123656060100612</v>
      </c>
      <c r="AL157" s="11">
        <f>'OddsRatio_working_3-way'!Z157+'OddsRatio_working_3-way'!AF157</f>
        <v>1.045613575496871</v>
      </c>
      <c r="AM157" s="11">
        <f>'OddsRatio_working_3-way'!AA157+'OddsRatio_working_3-way'!AG157</f>
        <v>-0.65607978749578999</v>
      </c>
      <c r="AN157" s="11">
        <f>'OddsRatio_working_3-way'!AB157+'OddsRatio_working_3-way'!AH157</f>
        <v>-0.3895337880010814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1.045613575496871</v>
      </c>
      <c r="AS157" s="11">
        <f>IF(('OddsRatio_working_3-way'!X157=0),IF(Q157&gt;0,-Q157^(1/3),(-Q157)^(1/3)),'OddsRatio_working_3-way'!AM157-'OddsRatio_working_3-way'!R157/3)</f>
        <v>-0.65607978749578999</v>
      </c>
      <c r="AT157" s="11">
        <f>IF(('OddsRatio_working_3-way'!X157=0),IF(Q157&gt;0,-Q157^(1/3),(-Q157)^(1/3)),'OddsRatio_working_3-way'!AN157-'OddsRatio_working_3-way'!R157/3)</f>
        <v>-0.3895337880010814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3.25</v>
      </c>
      <c r="B158" s="4">
        <f>IF('True_Odds_Calculator_3-way'!B159="","",'True_Odds_Calculator_3-way'!B159)</f>
        <v>3.19</v>
      </c>
      <c r="C158" s="4">
        <f>IF('True_Odds_Calculator_3-way'!C159="","",'True_Odds_Calculator_3-way'!C159)</f>
        <v>2.4700000000000002</v>
      </c>
      <c r="D158" s="9">
        <f t="shared" si="39"/>
        <v>0.2994180298053995</v>
      </c>
      <c r="E158" s="9">
        <f t="shared" si="40"/>
        <v>0.30511830672453322</v>
      </c>
      <c r="F158" s="9">
        <f t="shared" si="41"/>
        <v>0.39546366347006728</v>
      </c>
      <c r="G158" s="9">
        <f t="shared" si="42"/>
        <v>1.03991654989281</v>
      </c>
      <c r="H158" s="9">
        <f t="shared" si="43"/>
        <v>3.3398122372588221</v>
      </c>
      <c r="I158" s="9">
        <f t="shared" si="44"/>
        <v>3.2774172442652536</v>
      </c>
      <c r="J158" s="9">
        <f t="shared" si="45"/>
        <v>2.5286773283424311</v>
      </c>
      <c r="K158" s="11">
        <f t="shared" si="46"/>
        <v>0.30769230769230771</v>
      </c>
      <c r="L158" s="11">
        <f t="shared" si="47"/>
        <v>0.31347962382445144</v>
      </c>
      <c r="M158" s="11">
        <f t="shared" si="48"/>
        <v>0.40485829959514169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-0.28286093356594533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0.23078973239520495</v>
      </c>
      <c r="Q158" s="11">
        <f>2*'OddsRatio_working_3-way'!K158*'OddsRatio_working_3-way'!L158*'OddsRatio_working_3-way'!M158</f>
        <v>7.8101432282641284E-2</v>
      </c>
      <c r="R158" s="11">
        <f t="shared" si="49"/>
        <v>0</v>
      </c>
      <c r="S158" s="11">
        <f t="shared" si="50"/>
        <v>-0.81591236190062044</v>
      </c>
      <c r="T158" s="11">
        <f t="shared" si="51"/>
        <v>-0.2761124744164537</v>
      </c>
      <c r="U158" s="11">
        <f>'OddsRatio_working_3-way'!S158-'OddsRatio_working_3-way'!R158^2/3</f>
        <v>-0.81591236190062044</v>
      </c>
      <c r="V158" s="11">
        <f>'OddsRatio_working_3-way'!S158*'OddsRatio_working_3-way'!R158/3-2*'OddsRatio_working_3-way'!R158^3/27-'OddsRatio_working_3-way'!T158</f>
        <v>0.2761124744164537</v>
      </c>
      <c r="W158" s="11">
        <f>'OddsRatio_working_3-way'!V158^2+4*'OddsRatio_working_3-way'!U158^3/27</f>
        <v>-4.2305609883837858E-3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0.14183499173049699</v>
      </c>
      <c r="Y158" s="11">
        <f>IF('OddsRatio_working_3-way'!W158&gt;=0,IF('OddsRatio_working_3-way'!V158+SQRT('OddsRatio_working_3-way'!W158)&gt;0,0,PI()),ACOS('OddsRatio_working_3-way'!V158/(2*'OddsRatio_working_3-way'!X158)))</f>
        <v>0.23134844836700652</v>
      </c>
      <c r="Z158" s="11">
        <f>'OddsRatio_working_3-way'!X158^(1/3)*COS('OddsRatio_working_3-way'!Y158/3)</f>
        <v>0.51995827494640512</v>
      </c>
      <c r="AA158" s="11">
        <f>'OddsRatio_working_3-way'!X158^(1/3)*COS(('OddsRatio_working_3-way'!Y158+2*PI())/3)</f>
        <v>-0.29477331387133116</v>
      </c>
      <c r="AB158" s="11">
        <f>'OddsRatio_working_3-way'!X158^(1/3)*COS(('OddsRatio_working_3-way'!Y158+4*PI())/3)</f>
        <v>-0.22518496107507396</v>
      </c>
      <c r="AC158" s="11">
        <f>'OddsRatio_working_3-way'!X158^(1/3)*SIN('OddsRatio_working_3-way'!Y158/3)</f>
        <v>4.0176854219381733E-2</v>
      </c>
      <c r="AD158" s="11">
        <f>'OddsRatio_working_3-way'!X158^(1/3)*SIN(('OddsRatio_working_3-way'!Y158+2*PI())/3)</f>
        <v>0.43020864790182994</v>
      </c>
      <c r="AE158" s="11">
        <f>'OddsRatio_working_3-way'!X158^(1/3)*SIN(('OddsRatio_working_3-way'!Y158+4*PI())/3)</f>
        <v>-0.47038550212121161</v>
      </c>
      <c r="AF158" s="11">
        <f>-'OddsRatio_working_3-way'!U158/(3*'OddsRatio_working_3-way'!X158^(1/3))*COS(('OddsRatio_working_3-way'!Y158)/3)</f>
        <v>0.5199582749464049</v>
      </c>
      <c r="AG158" s="11">
        <f>-'OddsRatio_working_3-way'!U158/(3*'OddsRatio_working_3-way'!X158^(1/3))*COS(('OddsRatio_working_3-way'!Y158+2*PI())/3)</f>
        <v>-0.29477331387133099</v>
      </c>
      <c r="AH158" s="11">
        <f>-'OddsRatio_working_3-way'!U158/(3*'OddsRatio_working_3-way'!X158^(1/3))*COS(('OddsRatio_working_3-way'!Y158+4*PI())/3)</f>
        <v>-0.22518496107507388</v>
      </c>
      <c r="AI158" s="11">
        <f>'OddsRatio_working_3-way'!U158/(3*'OddsRatio_working_3-way'!X158^(1/3))*SIN(('OddsRatio_working_3-way'!Y158)/3)</f>
        <v>-4.0176854219381719E-2</v>
      </c>
      <c r="AJ158" s="11">
        <f>'OddsRatio_working_3-way'!U158/(3*'OddsRatio_working_3-way'!X158^(1/3))*SIN(('OddsRatio_working_3-way'!Y158+2*PI())/3)</f>
        <v>-0.43020864790182972</v>
      </c>
      <c r="AK158" s="11">
        <f>'OddsRatio_working_3-way'!U158/(3*'OddsRatio_working_3-way'!X158^(1/3))*SIN(('OddsRatio_working_3-way'!Y158+4*PI())/3)</f>
        <v>0.47038550212121139</v>
      </c>
      <c r="AL158" s="11">
        <f>'OddsRatio_working_3-way'!Z158+'OddsRatio_working_3-way'!AF158</f>
        <v>1.03991654989281</v>
      </c>
      <c r="AM158" s="11">
        <f>'OddsRatio_working_3-way'!AA158+'OddsRatio_working_3-way'!AG158</f>
        <v>-0.5895466277426622</v>
      </c>
      <c r="AN158" s="11">
        <f>'OddsRatio_working_3-way'!AB158+'OddsRatio_working_3-way'!AH158</f>
        <v>-0.45036992215014782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1.03991654989281</v>
      </c>
      <c r="AS158" s="11">
        <f>IF(('OddsRatio_working_3-way'!X158=0),IF(Q158&gt;0,-Q158^(1/3),(-Q158)^(1/3)),'OddsRatio_working_3-way'!AM158-'OddsRatio_working_3-way'!R158/3)</f>
        <v>-0.5895466277426622</v>
      </c>
      <c r="AT158" s="11">
        <f>IF(('OddsRatio_working_3-way'!X158=0),IF(Q158&gt;0,-Q158^(1/3),(-Q158)^(1/3)),'OddsRatio_working_3-way'!AN158-'OddsRatio_working_3-way'!R158/3)</f>
        <v>-0.45036992215014782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3.22</v>
      </c>
      <c r="B159" s="4">
        <f>IF('True_Odds_Calculator_3-way'!B160="","",'True_Odds_Calculator_3-way'!B160)</f>
        <v>3.16</v>
      </c>
      <c r="C159" s="4">
        <f>IF('True_Odds_Calculator_3-way'!C160="","",'True_Odds_Calculator_3-way'!C160)</f>
        <v>2.5</v>
      </c>
      <c r="D159" s="9">
        <f t="shared" si="39"/>
        <v>0.30194316464119275</v>
      </c>
      <c r="E159" s="9">
        <f t="shared" si="40"/>
        <v>0.30774928606592555</v>
      </c>
      <c r="F159" s="9">
        <f t="shared" si="41"/>
        <v>0.39030754929288164</v>
      </c>
      <c r="G159" s="9">
        <f t="shared" si="42"/>
        <v>1.0413880913682818</v>
      </c>
      <c r="H159" s="9">
        <f t="shared" si="43"/>
        <v>3.3118815628375859</v>
      </c>
      <c r="I159" s="9">
        <f t="shared" si="44"/>
        <v>3.2493982773554886</v>
      </c>
      <c r="J159" s="9">
        <f t="shared" si="45"/>
        <v>2.5620821370524225</v>
      </c>
      <c r="K159" s="11">
        <f t="shared" si="46"/>
        <v>0.3105590062111801</v>
      </c>
      <c r="L159" s="11">
        <f t="shared" si="47"/>
        <v>0.31645569620253161</v>
      </c>
      <c r="M159" s="11">
        <f t="shared" si="48"/>
        <v>0.4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-0.28275807846528811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0.23115024766097964</v>
      </c>
      <c r="Q159" s="11">
        <f>2*'OddsRatio_working_3-way'!K159*'OddsRatio_working_3-way'!L159*'OddsRatio_working_3-way'!M159</f>
        <v>7.8622533218020277E-2</v>
      </c>
      <c r="R159" s="11">
        <f t="shared" si="49"/>
        <v>0</v>
      </c>
      <c r="S159" s="11">
        <f t="shared" si="50"/>
        <v>-0.81748415081748427</v>
      </c>
      <c r="T159" s="11">
        <f t="shared" si="51"/>
        <v>-0.27805583361138919</v>
      </c>
      <c r="U159" s="11">
        <f>'OddsRatio_working_3-way'!S159-'OddsRatio_working_3-way'!R159^2/3</f>
        <v>-0.81748415081748427</v>
      </c>
      <c r="V159" s="11">
        <f>'OddsRatio_working_3-way'!S159*'OddsRatio_working_3-way'!R159/3-2*'OddsRatio_working_3-way'!R159^3/27-'OddsRatio_working_3-way'!T159</f>
        <v>0.27805583361138919</v>
      </c>
      <c r="W159" s="11">
        <f>'OddsRatio_working_3-way'!V159^2+4*'OddsRatio_working_3-way'!U159^3/27</f>
        <v>-3.6195583825062022E-3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0.14224503944587202</v>
      </c>
      <c r="Y159" s="11">
        <f>IF('OddsRatio_working_3-way'!W159&gt;=0,IF('OddsRatio_working_3-way'!V159+SQRT('OddsRatio_working_3-way'!W159)&gt;0,0,PI()),ACOS('OddsRatio_working_3-way'!V159/(2*'OddsRatio_working_3-way'!X159)))</f>
        <v>0.21308465935317078</v>
      </c>
      <c r="Z159" s="11">
        <f>'OddsRatio_working_3-way'!X159^(1/3)*COS('OddsRatio_working_3-way'!Y159/3)</f>
        <v>0.5206940456841409</v>
      </c>
      <c r="AA159" s="11">
        <f>'OddsRatio_working_3-way'!X159^(1/3)*COS(('OddsRatio_working_3-way'!Y159+2*PI())/3)</f>
        <v>-0.2924300525646884</v>
      </c>
      <c r="AB159" s="11">
        <f>'OddsRatio_working_3-way'!X159^(1/3)*COS(('OddsRatio_working_3-way'!Y159+4*PI())/3)</f>
        <v>-0.22826399311945239</v>
      </c>
      <c r="AC159" s="11">
        <f>'OddsRatio_working_3-way'!X159^(1/3)*SIN('OddsRatio_working_3-way'!Y159/3)</f>
        <v>3.7046291693544536E-2</v>
      </c>
      <c r="AD159" s="11">
        <f>'OddsRatio_working_3-way'!X159^(1/3)*SIN(('OddsRatio_working_3-way'!Y159+2*PI())/3)</f>
        <v>0.43241112531498882</v>
      </c>
      <c r="AE159" s="11">
        <f>'OddsRatio_working_3-way'!X159^(1/3)*SIN(('OddsRatio_working_3-way'!Y159+4*PI())/3)</f>
        <v>-0.46945741700853333</v>
      </c>
      <c r="AF159" s="11">
        <f>-'OddsRatio_working_3-way'!U159/(3*'OddsRatio_working_3-way'!X159^(1/3))*COS(('OddsRatio_working_3-way'!Y159)/3)</f>
        <v>0.52069404568414102</v>
      </c>
      <c r="AG159" s="11">
        <f>-'OddsRatio_working_3-way'!U159/(3*'OddsRatio_working_3-way'!X159^(1/3))*COS(('OddsRatio_working_3-way'!Y159+2*PI())/3)</f>
        <v>-0.29243005256468846</v>
      </c>
      <c r="AH159" s="11">
        <f>-'OddsRatio_working_3-way'!U159/(3*'OddsRatio_working_3-way'!X159^(1/3))*COS(('OddsRatio_working_3-way'!Y159+4*PI())/3)</f>
        <v>-0.22826399311945245</v>
      </c>
      <c r="AI159" s="11">
        <f>'OddsRatio_working_3-way'!U159/(3*'OddsRatio_working_3-way'!X159^(1/3))*SIN(('OddsRatio_working_3-way'!Y159)/3)</f>
        <v>-3.7046291693544543E-2</v>
      </c>
      <c r="AJ159" s="11">
        <f>'OddsRatio_working_3-way'!U159/(3*'OddsRatio_working_3-way'!X159^(1/3))*SIN(('OddsRatio_working_3-way'!Y159+2*PI())/3)</f>
        <v>-0.43241112531498888</v>
      </c>
      <c r="AK159" s="11">
        <f>'OddsRatio_working_3-way'!U159/(3*'OddsRatio_working_3-way'!X159^(1/3))*SIN(('OddsRatio_working_3-way'!Y159+4*PI())/3)</f>
        <v>0.46945741700853338</v>
      </c>
      <c r="AL159" s="11">
        <f>'OddsRatio_working_3-way'!Z159+'OddsRatio_working_3-way'!AF159</f>
        <v>1.0413880913682818</v>
      </c>
      <c r="AM159" s="11">
        <f>'OddsRatio_working_3-way'!AA159+'OddsRatio_working_3-way'!AG159</f>
        <v>-0.58486010512937692</v>
      </c>
      <c r="AN159" s="11">
        <f>'OddsRatio_working_3-way'!AB159+'OddsRatio_working_3-way'!AH159</f>
        <v>-0.45652798623890484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1.0413880913682818</v>
      </c>
      <c r="AS159" s="11">
        <f>IF(('OddsRatio_working_3-way'!X159=0),IF(Q159&gt;0,-Q159^(1/3),(-Q159)^(1/3)),'OddsRatio_working_3-way'!AM159-'OddsRatio_working_3-way'!R159/3)</f>
        <v>-0.58486010512937692</v>
      </c>
      <c r="AT159" s="11">
        <f>IF(('OddsRatio_working_3-way'!X159=0),IF(Q159&gt;0,-Q159^(1/3),(-Q159)^(1/3)),'OddsRatio_working_3-way'!AN159-'OddsRatio_working_3-way'!R159/3)</f>
        <v>-0.45652798623890484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2.3199999999999998</v>
      </c>
      <c r="B160" s="4">
        <f>IF('True_Odds_Calculator_3-way'!B161="","",'True_Odds_Calculator_3-way'!B161)</f>
        <v>3.2</v>
      </c>
      <c r="C160" s="4">
        <f>IF('True_Odds_Calculator_3-way'!C161="","",'True_Odds_Calculator_3-way'!C161)</f>
        <v>3.53</v>
      </c>
      <c r="D160" s="9">
        <f t="shared" si="39"/>
        <v>0.42108177365246358</v>
      </c>
      <c r="E160" s="9">
        <f t="shared" si="40"/>
        <v>0.30382275381191737</v>
      </c>
      <c r="F160" s="9">
        <f t="shared" si="41"/>
        <v>0.27509547253561883</v>
      </c>
      <c r="G160" s="9">
        <f t="shared" si="42"/>
        <v>1.0415421453544615</v>
      </c>
      <c r="H160" s="9">
        <f t="shared" si="43"/>
        <v>2.3748356318678896</v>
      </c>
      <c r="I160" s="9">
        <f t="shared" si="44"/>
        <v>3.2913927197798154</v>
      </c>
      <c r="J160" s="9">
        <f t="shared" si="45"/>
        <v>3.6351016277467885</v>
      </c>
      <c r="K160" s="11">
        <f t="shared" si="46"/>
        <v>0.43103448275862072</v>
      </c>
      <c r="L160" s="11">
        <f t="shared" si="47"/>
        <v>0.3125</v>
      </c>
      <c r="M160" s="11">
        <f t="shared" si="48"/>
        <v>0.28328611898016998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-0.28035252026961022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0.23085681840382927</v>
      </c>
      <c r="Q160" s="11">
        <f>2*'OddsRatio_working_3-way'!K160*'OddsRatio_working_3-way'!L160*'OddsRatio_working_3-way'!M160</f>
        <v>7.6316303604571659E-2</v>
      </c>
      <c r="R160" s="11">
        <f t="shared" si="49"/>
        <v>0</v>
      </c>
      <c r="S160" s="11">
        <f t="shared" si="50"/>
        <v>-0.82345191040843224</v>
      </c>
      <c r="T160" s="11">
        <f t="shared" si="51"/>
        <v>-0.27221550757303548</v>
      </c>
      <c r="U160" s="11">
        <f>'OddsRatio_working_3-way'!S160-'OddsRatio_working_3-way'!R160^2/3</f>
        <v>-0.82345191040843224</v>
      </c>
      <c r="V160" s="11">
        <f>'OddsRatio_working_3-way'!S160*'OddsRatio_working_3-way'!R160/3-2*'OddsRatio_working_3-way'!R160^3/27-'OddsRatio_working_3-way'!T160</f>
        <v>0.27221550757303548</v>
      </c>
      <c r="W160" s="11">
        <f>'OddsRatio_working_3-way'!V160^2+4*'OddsRatio_working_3-way'!U160^3/27</f>
        <v>-8.6187985321649063E-3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0.14380549458853287</v>
      </c>
      <c r="Y160" s="11">
        <f>IF('OddsRatio_working_3-way'!W160&gt;=0,IF('OddsRatio_working_3-way'!V160+SQRT('OddsRatio_working_3-way'!W160)&gt;0,0,PI()),ACOS('OddsRatio_working_3-way'!V160/(2*'OddsRatio_working_3-way'!X160)))</f>
        <v>0.32867409051571506</v>
      </c>
      <c r="Z160" s="11">
        <f>'OddsRatio_working_3-way'!X160^(1/3)*COS('OddsRatio_working_3-way'!Y160/3)</f>
        <v>0.52077107267723077</v>
      </c>
      <c r="AA160" s="11">
        <f>'OddsRatio_working_3-way'!X160^(1/3)*COS(('OddsRatio_working_3-way'!Y160+2*PI())/3)</f>
        <v>-0.30999496083701994</v>
      </c>
      <c r="AB160" s="11">
        <f>'OddsRatio_working_3-way'!X160^(1/3)*COS(('OddsRatio_working_3-way'!Y160+4*PI())/3)</f>
        <v>-0.21077611184021072</v>
      </c>
      <c r="AC160" s="11">
        <f>'OddsRatio_working_3-way'!X160^(1/3)*SIN('OddsRatio_working_3-way'!Y160/3)</f>
        <v>5.7284029176992553E-2</v>
      </c>
      <c r="AD160" s="11">
        <f>'OddsRatio_working_3-way'!X160^(1/3)*SIN(('OddsRatio_working_3-way'!Y160+2*PI())/3)</f>
        <v>0.42235896390605771</v>
      </c>
      <c r="AE160" s="11">
        <f>'OddsRatio_working_3-way'!X160^(1/3)*SIN(('OddsRatio_working_3-way'!Y160+4*PI())/3)</f>
        <v>-0.47964299308305036</v>
      </c>
      <c r="AF160" s="11">
        <f>-'OddsRatio_working_3-way'!U160/(3*'OddsRatio_working_3-way'!X160^(1/3))*COS(('OddsRatio_working_3-way'!Y160)/3)</f>
        <v>0.52077107267723077</v>
      </c>
      <c r="AG160" s="11">
        <f>-'OddsRatio_working_3-way'!U160/(3*'OddsRatio_working_3-way'!X160^(1/3))*COS(('OddsRatio_working_3-way'!Y160+2*PI())/3)</f>
        <v>-0.30999496083701994</v>
      </c>
      <c r="AH160" s="11">
        <f>-'OddsRatio_working_3-way'!U160/(3*'OddsRatio_working_3-way'!X160^(1/3))*COS(('OddsRatio_working_3-way'!Y160+4*PI())/3)</f>
        <v>-0.21077611184021072</v>
      </c>
      <c r="AI160" s="11">
        <f>'OddsRatio_working_3-way'!U160/(3*'OddsRatio_working_3-way'!X160^(1/3))*SIN(('OddsRatio_working_3-way'!Y160)/3)</f>
        <v>-5.7284029176992553E-2</v>
      </c>
      <c r="AJ160" s="11">
        <f>'OddsRatio_working_3-way'!U160/(3*'OddsRatio_working_3-way'!X160^(1/3))*SIN(('OddsRatio_working_3-way'!Y160+2*PI())/3)</f>
        <v>-0.42235896390605771</v>
      </c>
      <c r="AK160" s="11">
        <f>'OddsRatio_working_3-way'!U160/(3*'OddsRatio_working_3-way'!X160^(1/3))*SIN(('OddsRatio_working_3-way'!Y160+4*PI())/3)</f>
        <v>0.47964299308305036</v>
      </c>
      <c r="AL160" s="11">
        <f>'OddsRatio_working_3-way'!Z160+'OddsRatio_working_3-way'!AF160</f>
        <v>1.0415421453544615</v>
      </c>
      <c r="AM160" s="11">
        <f>'OddsRatio_working_3-way'!AA160+'OddsRatio_working_3-way'!AG160</f>
        <v>-0.61998992167403988</v>
      </c>
      <c r="AN160" s="11">
        <f>'OddsRatio_working_3-way'!AB160+'OddsRatio_working_3-way'!AH160</f>
        <v>-0.42155222368042145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1.0415421453544615</v>
      </c>
      <c r="AS160" s="11">
        <f>IF(('OddsRatio_working_3-way'!X160=0),IF(Q160&gt;0,-Q160^(1/3),(-Q160)^(1/3)),'OddsRatio_working_3-way'!AM160-'OddsRatio_working_3-way'!R160/3)</f>
        <v>-0.61998992167403988</v>
      </c>
      <c r="AT160" s="11">
        <f>IF(('OddsRatio_working_3-way'!X160=0),IF(Q160&gt;0,-Q160^(1/3),(-Q160)^(1/3)),'OddsRatio_working_3-way'!AN160-'OddsRatio_working_3-way'!R160/3)</f>
        <v>-0.42155222368042145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2.08</v>
      </c>
      <c r="B161" s="4">
        <f>IF('True_Odds_Calculator_3-way'!B162="","",'True_Odds_Calculator_3-way'!B162)</f>
        <v>3.68</v>
      </c>
      <c r="C161" s="4">
        <f>IF('True_Odds_Calculator_3-way'!C162="","",'True_Odds_Calculator_3-way'!C162)</f>
        <v>3.55</v>
      </c>
      <c r="D161" s="9">
        <f t="shared" si="39"/>
        <v>0.46754568342842218</v>
      </c>
      <c r="E161" s="9">
        <f t="shared" si="40"/>
        <v>0.26137082950705287</v>
      </c>
      <c r="F161" s="9">
        <f t="shared" si="41"/>
        <v>0.27108348706452484</v>
      </c>
      <c r="G161" s="9">
        <f t="shared" si="42"/>
        <v>1.0544707684383336</v>
      </c>
      <c r="H161" s="9">
        <f t="shared" si="43"/>
        <v>2.1388284299134006</v>
      </c>
      <c r="I161" s="9">
        <f t="shared" si="44"/>
        <v>3.8259816594147353</v>
      </c>
      <c r="J161" s="9">
        <f t="shared" si="45"/>
        <v>3.6889004595177508</v>
      </c>
      <c r="K161" s="11">
        <f t="shared" si="46"/>
        <v>0.48076923076923073</v>
      </c>
      <c r="L161" s="11">
        <f t="shared" si="47"/>
        <v>0.27173913043478259</v>
      </c>
      <c r="M161" s="11">
        <f t="shared" si="48"/>
        <v>0.28169014084507044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-0.27161842291205429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0.23221477695605069</v>
      </c>
      <c r="Q161" s="11">
        <f>2*'OddsRatio_working_3-way'!K161*'OddsRatio_working_3-way'!L161*'OddsRatio_working_3-way'!M161</f>
        <v>7.3602148005087367E-2</v>
      </c>
      <c r="R161" s="11">
        <f t="shared" si="49"/>
        <v>0</v>
      </c>
      <c r="S161" s="11">
        <f t="shared" si="50"/>
        <v>-0.85493014231673869</v>
      </c>
      <c r="T161" s="11">
        <f t="shared" si="51"/>
        <v>-0.27097627331750823</v>
      </c>
      <c r="U161" s="11">
        <f>'OddsRatio_working_3-way'!S161-'OddsRatio_working_3-way'!R161^2/3</f>
        <v>-0.85493014231673869</v>
      </c>
      <c r="V161" s="11">
        <f>'OddsRatio_working_3-way'!S161*'OddsRatio_working_3-way'!R161/3-2*'OddsRatio_working_3-way'!R161^3/27-'OddsRatio_working_3-way'!T161</f>
        <v>0.27097627331750823</v>
      </c>
      <c r="W161" s="11">
        <f>'OddsRatio_working_3-way'!V161^2+4*'OddsRatio_working_3-way'!U161^3/27</f>
        <v>-1.9145664392049414E-2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0.15212971857356991</v>
      </c>
      <c r="Y161" s="11">
        <f>IF('OddsRatio_working_3-way'!W161&gt;=0,IF('OddsRatio_working_3-way'!V161+SQRT('OddsRatio_working_3-way'!W161)&gt;0,0,PI()),ACOS('OddsRatio_working_3-way'!V161/(2*'OddsRatio_working_3-way'!X161)))</f>
        <v>0.47211318927860746</v>
      </c>
      <c r="Z161" s="11">
        <f>'OddsRatio_working_3-way'!X161^(1/3)*COS('OddsRatio_working_3-way'!Y161/3)</f>
        <v>0.52723538421916682</v>
      </c>
      <c r="AA161" s="11">
        <f>'OddsRatio_working_3-way'!X161^(1/3)*COS(('OddsRatio_working_3-way'!Y161+2*PI())/3)</f>
        <v>-0.33607231790832259</v>
      </c>
      <c r="AB161" s="11">
        <f>'OddsRatio_working_3-way'!X161^(1/3)*COS(('OddsRatio_working_3-way'!Y161+4*PI())/3)</f>
        <v>-0.1911630663108444</v>
      </c>
      <c r="AC161" s="11">
        <f>'OddsRatio_working_3-way'!X161^(1/3)*SIN('OddsRatio_working_3-way'!Y161/3)</f>
        <v>8.3663395417871447E-2</v>
      </c>
      <c r="AD161" s="11">
        <f>'OddsRatio_working_3-way'!X161^(1/3)*SIN(('OddsRatio_working_3-way'!Y161+2*PI())/3)</f>
        <v>0.41476753879891198</v>
      </c>
      <c r="AE161" s="11">
        <f>'OddsRatio_working_3-way'!X161^(1/3)*SIN(('OddsRatio_working_3-way'!Y161+4*PI())/3)</f>
        <v>-0.49843093421678325</v>
      </c>
      <c r="AF161" s="11">
        <f>-'OddsRatio_working_3-way'!U161/(3*'OddsRatio_working_3-way'!X161^(1/3))*COS(('OddsRatio_working_3-way'!Y161)/3)</f>
        <v>0.52723538421916671</v>
      </c>
      <c r="AG161" s="11">
        <f>-'OddsRatio_working_3-way'!U161/(3*'OddsRatio_working_3-way'!X161^(1/3))*COS(('OddsRatio_working_3-way'!Y161+2*PI())/3)</f>
        <v>-0.33607231790832248</v>
      </c>
      <c r="AH161" s="11">
        <f>-'OddsRatio_working_3-way'!U161/(3*'OddsRatio_working_3-way'!X161^(1/3))*COS(('OddsRatio_working_3-way'!Y161+4*PI())/3)</f>
        <v>-0.19116306631084437</v>
      </c>
      <c r="AI161" s="11">
        <f>'OddsRatio_working_3-way'!U161/(3*'OddsRatio_working_3-way'!X161^(1/3))*SIN(('OddsRatio_working_3-way'!Y161)/3)</f>
        <v>-8.3663395417871433E-2</v>
      </c>
      <c r="AJ161" s="11">
        <f>'OddsRatio_working_3-way'!U161/(3*'OddsRatio_working_3-way'!X161^(1/3))*SIN(('OddsRatio_working_3-way'!Y161+2*PI())/3)</f>
        <v>-0.41476753879891193</v>
      </c>
      <c r="AK161" s="11">
        <f>'OddsRatio_working_3-way'!U161/(3*'OddsRatio_working_3-way'!X161^(1/3))*SIN(('OddsRatio_working_3-way'!Y161+4*PI())/3)</f>
        <v>0.49843093421678314</v>
      </c>
      <c r="AL161" s="11">
        <f>'OddsRatio_working_3-way'!Z161+'OddsRatio_working_3-way'!AF161</f>
        <v>1.0544707684383336</v>
      </c>
      <c r="AM161" s="11">
        <f>'OddsRatio_working_3-way'!AA161+'OddsRatio_working_3-way'!AG161</f>
        <v>-0.67214463581664508</v>
      </c>
      <c r="AN161" s="11">
        <f>'OddsRatio_working_3-way'!AB161+'OddsRatio_working_3-way'!AH161</f>
        <v>-0.3823261326216888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1.0544707684383336</v>
      </c>
      <c r="AS161" s="11">
        <f>IF(('OddsRatio_working_3-way'!X161=0),IF(Q161&gt;0,-Q161^(1/3),(-Q161)^(1/3)),'OddsRatio_working_3-way'!AM161-'OddsRatio_working_3-way'!R161/3)</f>
        <v>-0.67214463581664508</v>
      </c>
      <c r="AT161" s="11">
        <f>IF(('OddsRatio_working_3-way'!X161=0),IF(Q161&gt;0,-Q161^(1/3),(-Q161)^(1/3)),'OddsRatio_working_3-way'!AN161-'OddsRatio_working_3-way'!R161/3)</f>
        <v>-0.3823261326216888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1.93</v>
      </c>
      <c r="B162" s="4">
        <f>IF('True_Odds_Calculator_3-way'!B163="","",'True_Odds_Calculator_3-way'!B163)</f>
        <v>3.6</v>
      </c>
      <c r="C162" s="4">
        <f>IF('True_Odds_Calculator_3-way'!C163="","",'True_Odds_Calculator_3-way'!C163)</f>
        <v>4.1500000000000004</v>
      </c>
      <c r="D162" s="9">
        <f t="shared" si="39"/>
        <v>0.5034613963718938</v>
      </c>
      <c r="E162" s="9">
        <f t="shared" si="40"/>
        <v>0.26615161276181082</v>
      </c>
      <c r="F162" s="9">
        <f t="shared" si="41"/>
        <v>0.23038699086629552</v>
      </c>
      <c r="G162" s="9">
        <f t="shared" si="42"/>
        <v>1.060483446927641</v>
      </c>
      <c r="H162" s="9">
        <f t="shared" si="43"/>
        <v>1.9862496056427057</v>
      </c>
      <c r="I162" s="9">
        <f t="shared" si="44"/>
        <v>3.7572569620118665</v>
      </c>
      <c r="J162" s="9">
        <f t="shared" si="45"/>
        <v>4.3405228578220694</v>
      </c>
      <c r="K162" s="11">
        <f t="shared" si="46"/>
        <v>0.5181347150259068</v>
      </c>
      <c r="L162" s="11">
        <f t="shared" si="47"/>
        <v>0.27777777777777779</v>
      </c>
      <c r="M162" s="11">
        <f t="shared" si="48"/>
        <v>0.24096385542168672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-0.26415506585929205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0.23166933710663035</v>
      </c>
      <c r="Q162" s="11">
        <f>2*'OddsRatio_working_3-way'!K162*'OddsRatio_working_3-way'!L162*'OddsRatio_working_3-way'!M162</f>
        <v>6.9362076978033024E-2</v>
      </c>
      <c r="R162" s="11">
        <f t="shared" si="49"/>
        <v>0</v>
      </c>
      <c r="S162" s="11">
        <f t="shared" si="50"/>
        <v>-0.87702023185894173</v>
      </c>
      <c r="T162" s="11">
        <f t="shared" si="51"/>
        <v>-0.26258090774219811</v>
      </c>
      <c r="U162" s="11">
        <f>'OddsRatio_working_3-way'!S162-'OddsRatio_working_3-way'!R162^2/3</f>
        <v>-0.87702023185894173</v>
      </c>
      <c r="V162" s="11">
        <f>'OddsRatio_working_3-way'!S162*'OddsRatio_working_3-way'!R162/3-2*'OddsRatio_working_3-way'!R162^3/27-'OddsRatio_working_3-way'!T162</f>
        <v>0.26258090774219811</v>
      </c>
      <c r="W162" s="11">
        <f>'OddsRatio_working_3-way'!V162^2+4*'OddsRatio_working_3-way'!U162^3/27</f>
        <v>-3.0987980490062295E-2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0.15806384279839195</v>
      </c>
      <c r="Y162" s="11">
        <f>IF('OddsRatio_working_3-way'!W162&gt;=0,IF('OddsRatio_working_3-way'!V162+SQRT('OddsRatio_working_3-way'!W162)&gt;0,0,PI()),ACOS('OddsRatio_working_3-way'!V162/(2*'OddsRatio_working_3-way'!X162)))</f>
        <v>0.59058221992254534</v>
      </c>
      <c r="Z162" s="11">
        <f>'OddsRatio_working_3-way'!X162^(1/3)*COS('OddsRatio_working_3-way'!Y162/3)</f>
        <v>0.53024172346382059</v>
      </c>
      <c r="AA162" s="11">
        <f>'OddsRatio_working_3-way'!X162^(1/3)*COS(('OddsRatio_working_3-way'!Y162+2*PI())/3)</f>
        <v>-0.35670603514072885</v>
      </c>
      <c r="AB162" s="11">
        <f>'OddsRatio_working_3-way'!X162^(1/3)*COS(('OddsRatio_working_3-way'!Y162+4*PI())/3)</f>
        <v>-0.17353568832309169</v>
      </c>
      <c r="AC162" s="11">
        <f>'OddsRatio_working_3-way'!X162^(1/3)*SIN('OddsRatio_working_3-way'!Y162/3)</f>
        <v>0.10575344904271988</v>
      </c>
      <c r="AD162" s="11">
        <f>'OddsRatio_working_3-way'!X162^(1/3)*SIN(('OddsRatio_working_3-way'!Y162+2*PI())/3)</f>
        <v>0.40632607814475202</v>
      </c>
      <c r="AE162" s="11">
        <f>'OddsRatio_working_3-way'!X162^(1/3)*SIN(('OddsRatio_working_3-way'!Y162+4*PI())/3)</f>
        <v>-0.51207952718747196</v>
      </c>
      <c r="AF162" s="11">
        <f>-'OddsRatio_working_3-way'!U162/(3*'OddsRatio_working_3-way'!X162^(1/3))*COS(('OddsRatio_working_3-way'!Y162)/3)</f>
        <v>0.53024172346382037</v>
      </c>
      <c r="AG162" s="11">
        <f>-'OddsRatio_working_3-way'!U162/(3*'OddsRatio_working_3-way'!X162^(1/3))*COS(('OddsRatio_working_3-way'!Y162+2*PI())/3)</f>
        <v>-0.35670603514072868</v>
      </c>
      <c r="AH162" s="11">
        <f>-'OddsRatio_working_3-way'!U162/(3*'OddsRatio_working_3-way'!X162^(1/3))*COS(('OddsRatio_working_3-way'!Y162+4*PI())/3)</f>
        <v>-0.17353568832309163</v>
      </c>
      <c r="AI162" s="11">
        <f>'OddsRatio_working_3-way'!U162/(3*'OddsRatio_working_3-way'!X162^(1/3))*SIN(('OddsRatio_working_3-way'!Y162)/3)</f>
        <v>-0.10575344904271984</v>
      </c>
      <c r="AJ162" s="11">
        <f>'OddsRatio_working_3-way'!U162/(3*'OddsRatio_working_3-way'!X162^(1/3))*SIN(('OddsRatio_working_3-way'!Y162+2*PI())/3)</f>
        <v>-0.40632607814475186</v>
      </c>
      <c r="AK162" s="11">
        <f>'OddsRatio_working_3-way'!U162/(3*'OddsRatio_working_3-way'!X162^(1/3))*SIN(('OddsRatio_working_3-way'!Y162+4*PI())/3)</f>
        <v>0.51207952718747174</v>
      </c>
      <c r="AL162" s="11">
        <f>'OddsRatio_working_3-way'!Z162+'OddsRatio_working_3-way'!AF162</f>
        <v>1.060483446927641</v>
      </c>
      <c r="AM162" s="11">
        <f>'OddsRatio_working_3-way'!AA162+'OddsRatio_working_3-way'!AG162</f>
        <v>-0.71341207028145748</v>
      </c>
      <c r="AN162" s="11">
        <f>'OddsRatio_working_3-way'!AB162+'OddsRatio_working_3-way'!AH162</f>
        <v>-0.34707137664618332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1.060483446927641</v>
      </c>
      <c r="AS162" s="11">
        <f>IF(('OddsRatio_working_3-way'!X162=0),IF(Q162&gt;0,-Q162^(1/3),(-Q162)^(1/3)),'OddsRatio_working_3-way'!AM162-'OddsRatio_working_3-way'!R162/3)</f>
        <v>-0.71341207028145748</v>
      </c>
      <c r="AT162" s="11">
        <f>IF(('OddsRatio_working_3-way'!X162=0),IF(Q162&gt;0,-Q162^(1/3),(-Q162)^(1/3)),'OddsRatio_working_3-way'!AN162-'OddsRatio_working_3-way'!R162/3)</f>
        <v>-0.34707137664618332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3.44</v>
      </c>
      <c r="B163" s="4">
        <f>IF('True_Odds_Calculator_3-way'!B164="","",'True_Odds_Calculator_3-way'!B164)</f>
        <v>3.37</v>
      </c>
      <c r="C163" s="4">
        <f>IF('True_Odds_Calculator_3-way'!C164="","",'True_Odds_Calculator_3-way'!C164)</f>
        <v>2.2400000000000002</v>
      </c>
      <c r="D163" s="9">
        <f t="shared" si="39"/>
        <v>0.2801832028897942</v>
      </c>
      <c r="E163" s="9">
        <f t="shared" si="40"/>
        <v>0.28609112243081336</v>
      </c>
      <c r="F163" s="9">
        <f t="shared" si="41"/>
        <v>0.4337256746793926</v>
      </c>
      <c r="G163" s="9">
        <f t="shared" si="42"/>
        <v>1.0529071015638158</v>
      </c>
      <c r="H163" s="9">
        <f t="shared" si="43"/>
        <v>3.5690933278157106</v>
      </c>
      <c r="I163" s="9">
        <f t="shared" si="44"/>
        <v>3.4953898307062437</v>
      </c>
      <c r="J163" s="9">
        <f t="shared" si="45"/>
        <v>2.3056048059391316</v>
      </c>
      <c r="K163" s="11">
        <f t="shared" si="46"/>
        <v>0.29069767441860467</v>
      </c>
      <c r="L163" s="11">
        <f t="shared" si="47"/>
        <v>0.29673590504451036</v>
      </c>
      <c r="M163" s="11">
        <f t="shared" si="48"/>
        <v>0.4464285714285714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-0.27613629642043847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0.23298019953271487</v>
      </c>
      <c r="Q163" s="11">
        <f>2*'OddsRatio_working_3-way'!K163*'OddsRatio_working_3-way'!L163*'OddsRatio_working_3-way'!M163</f>
        <v>7.7018247779409868E-2</v>
      </c>
      <c r="R163" s="11">
        <f t="shared" si="49"/>
        <v>0</v>
      </c>
      <c r="S163" s="11">
        <f t="shared" si="50"/>
        <v>-0.8437145082078773</v>
      </c>
      <c r="T163" s="11">
        <f t="shared" si="51"/>
        <v>-0.2789138870108685</v>
      </c>
      <c r="U163" s="11">
        <f>'OddsRatio_working_3-way'!S163-'OddsRatio_working_3-way'!R163^2/3</f>
        <v>-0.8437145082078773</v>
      </c>
      <c r="V163" s="11">
        <f>'OddsRatio_working_3-way'!S163*'OddsRatio_working_3-way'!R163/3-2*'OddsRatio_working_3-way'!R163^3/27-'OddsRatio_working_3-way'!T163</f>
        <v>0.2789138870108685</v>
      </c>
      <c r="W163" s="11">
        <f>'OddsRatio_working_3-way'!V163^2+4*'OddsRatio_working_3-way'!U163^3/27</f>
        <v>-1.1185072092505771E-2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0.14914592557292447</v>
      </c>
      <c r="Y163" s="11">
        <f>IF('OddsRatio_working_3-way'!W163&gt;=0,IF('OddsRatio_working_3-way'!V163+SQRT('OddsRatio_working_3-way'!W163)&gt;0,0,PI()),ACOS('OddsRatio_working_3-way'!V163/(2*'OddsRatio_working_3-way'!X163)))</f>
        <v>0.36243320847278215</v>
      </c>
      <c r="Z163" s="11">
        <f>'OddsRatio_working_3-way'!X163^(1/3)*COS('OddsRatio_working_3-way'!Y163/3)</f>
        <v>0.52645355078190803</v>
      </c>
      <c r="AA163" s="11">
        <f>'OddsRatio_working_3-way'!X163^(1/3)*COS(('OddsRatio_working_3-way'!Y163+2*PI())/3)</f>
        <v>-0.31857676368192051</v>
      </c>
      <c r="AB163" s="11">
        <f>'OddsRatio_working_3-way'!X163^(1/3)*COS(('OddsRatio_working_3-way'!Y163+4*PI())/3)</f>
        <v>-0.20787678709998761</v>
      </c>
      <c r="AC163" s="11">
        <f>'OddsRatio_working_3-way'!X163^(1/3)*SIN('OddsRatio_working_3-way'!Y163/3)</f>
        <v>6.3912661278864413E-2</v>
      </c>
      <c r="AD163" s="11">
        <f>'OddsRatio_working_3-way'!X163^(1/3)*SIN(('OddsRatio_working_3-way'!Y163+2*PI())/3)</f>
        <v>0.42396581825022123</v>
      </c>
      <c r="AE163" s="11">
        <f>'OddsRatio_working_3-way'!X163^(1/3)*SIN(('OddsRatio_working_3-way'!Y163+4*PI())/3)</f>
        <v>-0.48787847952908547</v>
      </c>
      <c r="AF163" s="11">
        <f>-'OddsRatio_working_3-way'!U163/(3*'OddsRatio_working_3-way'!X163^(1/3))*COS(('OddsRatio_working_3-way'!Y163)/3)</f>
        <v>0.52645355078190781</v>
      </c>
      <c r="AG163" s="11">
        <f>-'OddsRatio_working_3-way'!U163/(3*'OddsRatio_working_3-way'!X163^(1/3))*COS(('OddsRatio_working_3-way'!Y163+2*PI())/3)</f>
        <v>-0.31857676368192039</v>
      </c>
      <c r="AH163" s="11">
        <f>-'OddsRatio_working_3-way'!U163/(3*'OddsRatio_working_3-way'!X163^(1/3))*COS(('OddsRatio_working_3-way'!Y163+4*PI())/3)</f>
        <v>-0.2078767870999875</v>
      </c>
      <c r="AI163" s="11">
        <f>'OddsRatio_working_3-way'!U163/(3*'OddsRatio_working_3-way'!X163^(1/3))*SIN(('OddsRatio_working_3-way'!Y163)/3)</f>
        <v>-6.3912661278864386E-2</v>
      </c>
      <c r="AJ163" s="11">
        <f>'OddsRatio_working_3-way'!U163/(3*'OddsRatio_working_3-way'!X163^(1/3))*SIN(('OddsRatio_working_3-way'!Y163+2*PI())/3)</f>
        <v>-0.423965818250221</v>
      </c>
      <c r="AK163" s="11">
        <f>'OddsRatio_working_3-way'!U163/(3*'OddsRatio_working_3-way'!X163^(1/3))*SIN(('OddsRatio_working_3-way'!Y163+4*PI())/3)</f>
        <v>0.48787847952908525</v>
      </c>
      <c r="AL163" s="11">
        <f>'OddsRatio_working_3-way'!Z163+'OddsRatio_working_3-way'!AF163</f>
        <v>1.0529071015638158</v>
      </c>
      <c r="AM163" s="11">
        <f>'OddsRatio_working_3-way'!AA163+'OddsRatio_working_3-way'!AG163</f>
        <v>-0.6371535273638409</v>
      </c>
      <c r="AN163" s="11">
        <f>'OddsRatio_working_3-way'!AB163+'OddsRatio_working_3-way'!AH163</f>
        <v>-0.41575357419997511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1.0529071015638158</v>
      </c>
      <c r="AS163" s="11">
        <f>IF(('OddsRatio_working_3-way'!X163=0),IF(Q163&gt;0,-Q163^(1/3),(-Q163)^(1/3)),'OddsRatio_working_3-way'!AM163-'OddsRatio_working_3-way'!R163/3)</f>
        <v>-0.6371535273638409</v>
      </c>
      <c r="AT163" s="11">
        <f>IF(('OddsRatio_working_3-way'!X163=0),IF(Q163&gt;0,-Q163^(1/3),(-Q163)^(1/3)),'OddsRatio_working_3-way'!AN163-'OddsRatio_working_3-way'!R163/3)</f>
        <v>-0.41575357419997511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2.94</v>
      </c>
      <c r="B164" s="4">
        <f>IF('True_Odds_Calculator_3-way'!B165="","",'True_Odds_Calculator_3-way'!B165)</f>
        <v>3.14</v>
      </c>
      <c r="C164" s="4">
        <f>IF('True_Odds_Calculator_3-way'!C165="","",'True_Odds_Calculator_3-way'!C165)</f>
        <v>2.67</v>
      </c>
      <c r="D164" s="9">
        <f t="shared" si="39"/>
        <v>0.3291318666375686</v>
      </c>
      <c r="E164" s="9">
        <f t="shared" si="40"/>
        <v>0.30784106646907305</v>
      </c>
      <c r="F164" s="9">
        <f t="shared" si="41"/>
        <v>0.36302706689335845</v>
      </c>
      <c r="G164" s="9">
        <f t="shared" si="42"/>
        <v>1.0506679881805452</v>
      </c>
      <c r="H164" s="9">
        <f t="shared" si="43"/>
        <v>3.0382958970702578</v>
      </c>
      <c r="I164" s="9">
        <f t="shared" si="44"/>
        <v>3.2484294947063668</v>
      </c>
      <c r="J164" s="9">
        <f t="shared" si="45"/>
        <v>2.75461554026151</v>
      </c>
      <c r="K164" s="11">
        <f t="shared" si="46"/>
        <v>0.3401360544217687</v>
      </c>
      <c r="L164" s="11">
        <f t="shared" si="47"/>
        <v>0.31847133757961782</v>
      </c>
      <c r="M164" s="11">
        <f t="shared" si="48"/>
        <v>0.37453183520599254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-0.28128316141934262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0.23328112704563206</v>
      </c>
      <c r="Q164" s="11">
        <f>2*'OddsRatio_working_3-way'!K164*'OddsRatio_working_3-way'!L164*'OddsRatio_working_3-way'!M164</f>
        <v>8.1141261581089419E-2</v>
      </c>
      <c r="R164" s="11">
        <f t="shared" si="49"/>
        <v>0</v>
      </c>
      <c r="S164" s="11">
        <f t="shared" si="50"/>
        <v>-0.82934622132553415</v>
      </c>
      <c r="T164" s="11">
        <f t="shared" si="51"/>
        <v>-0.288468250895838</v>
      </c>
      <c r="U164" s="11">
        <f>'OddsRatio_working_3-way'!S164-'OddsRatio_working_3-way'!R164^2/3</f>
        <v>-0.82934622132553415</v>
      </c>
      <c r="V164" s="11">
        <f>'OddsRatio_working_3-way'!S164*'OddsRatio_working_3-way'!R164/3-2*'OddsRatio_working_3-way'!R164^3/27-'OddsRatio_working_3-way'!T164</f>
        <v>0.288468250895838</v>
      </c>
      <c r="W164" s="11">
        <f>'OddsRatio_working_3-way'!V164^2+4*'OddsRatio_working_3-way'!U164^3/27</f>
        <v>-1.2952385400827465E-3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0.1453523050341711</v>
      </c>
      <c r="Y164" s="11">
        <f>IF('OddsRatio_working_3-way'!W164&gt;=0,IF('OddsRatio_working_3-way'!V164+SQRT('OddsRatio_working_3-way'!W164)&gt;0,0,PI()),ACOS('OddsRatio_working_3-way'!V164/(2*'OddsRatio_working_3-way'!X164)))</f>
        <v>0.12411910189127506</v>
      </c>
      <c r="Z164" s="11">
        <f>'OddsRatio_working_3-way'!X164^(1/3)*COS('OddsRatio_working_3-way'!Y164/3)</f>
        <v>0.52533399409027248</v>
      </c>
      <c r="AA164" s="11">
        <f>'OddsRatio_working_3-way'!X164^(1/3)*COS(('OddsRatio_working_3-way'!Y164+2*PI())/3)</f>
        <v>-0.28150051294776773</v>
      </c>
      <c r="AB164" s="11">
        <f>'OddsRatio_working_3-way'!X164^(1/3)*COS(('OddsRatio_working_3-way'!Y164+4*PI())/3)</f>
        <v>-0.24383348114250511</v>
      </c>
      <c r="AC164" s="11">
        <f>'OddsRatio_working_3-way'!X164^(1/3)*SIN('OddsRatio_working_3-way'!Y164/3)</f>
        <v>2.1747070952342733E-2</v>
      </c>
      <c r="AD164" s="11">
        <f>'OddsRatio_working_3-way'!X164^(1/3)*SIN(('OddsRatio_working_3-way'!Y164+2*PI())/3)</f>
        <v>0.44407904887754879</v>
      </c>
      <c r="AE164" s="11">
        <f>'OddsRatio_working_3-way'!X164^(1/3)*SIN(('OddsRatio_working_3-way'!Y164+4*PI())/3)</f>
        <v>-0.46582611982989131</v>
      </c>
      <c r="AF164" s="11">
        <f>-'OddsRatio_working_3-way'!U164/(3*'OddsRatio_working_3-way'!X164^(1/3))*COS(('OddsRatio_working_3-way'!Y164)/3)</f>
        <v>0.52533399409027259</v>
      </c>
      <c r="AG164" s="11">
        <f>-'OddsRatio_working_3-way'!U164/(3*'OddsRatio_working_3-way'!X164^(1/3))*COS(('OddsRatio_working_3-way'!Y164+2*PI())/3)</f>
        <v>-0.28150051294776779</v>
      </c>
      <c r="AH164" s="11">
        <f>-'OddsRatio_working_3-way'!U164/(3*'OddsRatio_working_3-way'!X164^(1/3))*COS(('OddsRatio_working_3-way'!Y164+4*PI())/3)</f>
        <v>-0.24383348114250517</v>
      </c>
      <c r="AI164" s="11">
        <f>'OddsRatio_working_3-way'!U164/(3*'OddsRatio_working_3-way'!X164^(1/3))*SIN(('OddsRatio_working_3-way'!Y164)/3)</f>
        <v>-2.1747070952342736E-2</v>
      </c>
      <c r="AJ164" s="11">
        <f>'OddsRatio_working_3-way'!U164/(3*'OddsRatio_working_3-way'!X164^(1/3))*SIN(('OddsRatio_working_3-way'!Y164+2*PI())/3)</f>
        <v>-0.4440790488775489</v>
      </c>
      <c r="AK164" s="11">
        <f>'OddsRatio_working_3-way'!U164/(3*'OddsRatio_working_3-way'!X164^(1/3))*SIN(('OddsRatio_working_3-way'!Y164+4*PI())/3)</f>
        <v>0.46582611982989142</v>
      </c>
      <c r="AL164" s="11">
        <f>'OddsRatio_working_3-way'!Z164+'OddsRatio_working_3-way'!AF164</f>
        <v>1.0506679881805452</v>
      </c>
      <c r="AM164" s="11">
        <f>'OddsRatio_working_3-way'!AA164+'OddsRatio_working_3-way'!AG164</f>
        <v>-0.56300102589553558</v>
      </c>
      <c r="AN164" s="11">
        <f>'OddsRatio_working_3-way'!AB164+'OddsRatio_working_3-way'!AH164</f>
        <v>-0.48766696228501027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1.0506679881805452</v>
      </c>
      <c r="AS164" s="11">
        <f>IF(('OddsRatio_working_3-way'!X164=0),IF(Q164&gt;0,-Q164^(1/3),(-Q164)^(1/3)),'OddsRatio_working_3-way'!AM164-'OddsRatio_working_3-way'!R164/3)</f>
        <v>-0.56300102589553558</v>
      </c>
      <c r="AT164" s="11">
        <f>IF(('OddsRatio_working_3-way'!X164=0),IF(Q164&gt;0,-Q164^(1/3),(-Q164)^(1/3)),'OddsRatio_working_3-way'!AN164-'OddsRatio_working_3-way'!R164/3)</f>
        <v>-0.48766696228501027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2.2400000000000002</v>
      </c>
      <c r="B165" s="4">
        <f>IF('True_Odds_Calculator_3-way'!B166="","",'True_Odds_Calculator_3-way'!B166)</f>
        <v>3.6</v>
      </c>
      <c r="C165" s="4">
        <f>IF('True_Odds_Calculator_3-way'!C166="","",'True_Odds_Calculator_3-way'!C166)</f>
        <v>3.24</v>
      </c>
      <c r="D165" s="9">
        <f t="shared" si="39"/>
        <v>0.43409141447455168</v>
      </c>
      <c r="E165" s="9">
        <f t="shared" si="40"/>
        <v>0.26784623715257783</v>
      </c>
      <c r="F165" s="9">
        <f t="shared" si="41"/>
        <v>0.29806234837287054</v>
      </c>
      <c r="G165" s="9">
        <f t="shared" si="42"/>
        <v>1.0513405156957689</v>
      </c>
      <c r="H165" s="9">
        <f t="shared" si="43"/>
        <v>2.3036622394627533</v>
      </c>
      <c r="I165" s="9">
        <f t="shared" si="44"/>
        <v>3.7334853408089992</v>
      </c>
      <c r="J165" s="9">
        <f t="shared" si="45"/>
        <v>3.3550027551585222</v>
      </c>
      <c r="K165" s="11">
        <f t="shared" si="46"/>
        <v>0.4464285714285714</v>
      </c>
      <c r="L165" s="11">
        <f t="shared" si="47"/>
        <v>0.27777777777777779</v>
      </c>
      <c r="M165" s="11">
        <f t="shared" si="48"/>
        <v>0.30864197530864196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-0.27640603566529487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0.23270625122476973</v>
      </c>
      <c r="Q165" s="11">
        <f>2*'OddsRatio_working_3-way'!K165*'OddsRatio_working_3-way'!L165*'OddsRatio_working_3-way'!M165</f>
        <v>7.6548108955516364E-2</v>
      </c>
      <c r="R165" s="11">
        <f t="shared" si="49"/>
        <v>0</v>
      </c>
      <c r="S165" s="11">
        <f t="shared" si="50"/>
        <v>-0.84190003544842262</v>
      </c>
      <c r="T165" s="11">
        <f t="shared" si="51"/>
        <v>-0.2769408011343496</v>
      </c>
      <c r="U165" s="11">
        <f>'OddsRatio_working_3-way'!S165-'OddsRatio_working_3-way'!R165^2/3</f>
        <v>-0.84190003544842262</v>
      </c>
      <c r="V165" s="11">
        <f>'OddsRatio_working_3-way'!S165*'OddsRatio_working_3-way'!R165/3-2*'OddsRatio_working_3-way'!R165^3/27-'OddsRatio_working_3-way'!T165</f>
        <v>0.2769408011343496</v>
      </c>
      <c r="W165" s="11">
        <f>'OddsRatio_working_3-way'!V165^2+4*'OddsRatio_working_3-way'!U165^3/27</f>
        <v>-1.1708992583518277E-2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0.14866505971180119</v>
      </c>
      <c r="Y165" s="11">
        <f>IF('OddsRatio_working_3-way'!W165&gt;=0,IF('OddsRatio_working_3-way'!V165+SQRT('OddsRatio_working_3-way'!W165)&gt;0,0,PI()),ACOS('OddsRatio_working_3-way'!V165/(2*'OddsRatio_working_3-way'!X165)))</f>
        <v>0.3724864705627482</v>
      </c>
      <c r="Z165" s="11">
        <f>'OddsRatio_working_3-way'!X165^(1/3)*COS('OddsRatio_working_3-way'!Y165/3)</f>
        <v>0.52567025784788457</v>
      </c>
      <c r="AA165" s="11">
        <f>'OddsRatio_working_3-way'!X165^(1/3)*COS(('OddsRatio_working_3-way'!Y165+2*PI())/3)</f>
        <v>-0.31965144588227407</v>
      </c>
      <c r="AB165" s="11">
        <f>'OddsRatio_working_3-way'!X165^(1/3)*COS(('OddsRatio_working_3-way'!Y165+4*PI())/3)</f>
        <v>-0.20601881196561059</v>
      </c>
      <c r="AC165" s="11">
        <f>'OddsRatio_working_3-way'!X165^(1/3)*SIN('OddsRatio_working_3-way'!Y165/3)</f>
        <v>6.5605831780511867E-2</v>
      </c>
      <c r="AD165" s="11">
        <f>'OddsRatio_working_3-way'!X165^(1/3)*SIN(('OddsRatio_working_3-way'!Y165+2*PI())/3)</f>
        <v>0.42244088141992825</v>
      </c>
      <c r="AE165" s="11">
        <f>'OddsRatio_working_3-way'!X165^(1/3)*SIN(('OddsRatio_working_3-way'!Y165+4*PI())/3)</f>
        <v>-0.48804671320044007</v>
      </c>
      <c r="AF165" s="11">
        <f>-'OddsRatio_working_3-way'!U165/(3*'OddsRatio_working_3-way'!X165^(1/3))*COS(('OddsRatio_working_3-way'!Y165)/3)</f>
        <v>0.52567025784788446</v>
      </c>
      <c r="AG165" s="11">
        <f>-'OddsRatio_working_3-way'!U165/(3*'OddsRatio_working_3-way'!X165^(1/3))*COS(('OddsRatio_working_3-way'!Y165+2*PI())/3)</f>
        <v>-0.31965144588227401</v>
      </c>
      <c r="AH165" s="11">
        <f>-'OddsRatio_working_3-way'!U165/(3*'OddsRatio_working_3-way'!X165^(1/3))*COS(('OddsRatio_working_3-way'!Y165+4*PI())/3)</f>
        <v>-0.20601881196561056</v>
      </c>
      <c r="AI165" s="11">
        <f>'OddsRatio_working_3-way'!U165/(3*'OddsRatio_working_3-way'!X165^(1/3))*SIN(('OddsRatio_working_3-way'!Y165)/3)</f>
        <v>-6.5605831780511853E-2</v>
      </c>
      <c r="AJ165" s="11">
        <f>'OddsRatio_working_3-way'!U165/(3*'OddsRatio_working_3-way'!X165^(1/3))*SIN(('OddsRatio_working_3-way'!Y165+2*PI())/3)</f>
        <v>-0.42244088141992814</v>
      </c>
      <c r="AK165" s="11">
        <f>'OddsRatio_working_3-way'!U165/(3*'OddsRatio_working_3-way'!X165^(1/3))*SIN(('OddsRatio_working_3-way'!Y165+4*PI())/3)</f>
        <v>0.48804671320043996</v>
      </c>
      <c r="AL165" s="11">
        <f>'OddsRatio_working_3-way'!Z165+'OddsRatio_working_3-way'!AF165</f>
        <v>1.0513405156957689</v>
      </c>
      <c r="AM165" s="11">
        <f>'OddsRatio_working_3-way'!AA165+'OddsRatio_working_3-way'!AG165</f>
        <v>-0.63930289176454802</v>
      </c>
      <c r="AN165" s="11">
        <f>'OddsRatio_working_3-way'!AB165+'OddsRatio_working_3-way'!AH165</f>
        <v>-0.41203762393122112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1.0513405156957689</v>
      </c>
      <c r="AS165" s="11">
        <f>IF(('OddsRatio_working_3-way'!X165=0),IF(Q165&gt;0,-Q165^(1/3),(-Q165)^(1/3)),'OddsRatio_working_3-way'!AM165-'OddsRatio_working_3-way'!R165/3)</f>
        <v>-0.63930289176454802</v>
      </c>
      <c r="AT165" s="11">
        <f>IF(('OddsRatio_working_3-way'!X165=0),IF(Q165&gt;0,-Q165^(1/3),(-Q165)^(1/3)),'OddsRatio_working_3-way'!AN165-'OddsRatio_working_3-way'!R165/3)</f>
        <v>-0.41203762393122112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2.64</v>
      </c>
      <c r="B166" s="4">
        <f>IF('True_Odds_Calculator_3-way'!B167="","",'True_Odds_Calculator_3-way'!B167)</f>
        <v>3.48</v>
      </c>
      <c r="C166" s="4">
        <f>IF('True_Odds_Calculator_3-way'!C167="","",'True_Odds_Calculator_3-way'!C167)</f>
        <v>2.72</v>
      </c>
      <c r="D166" s="9">
        <f t="shared" si="39"/>
        <v>0.36694680115919953</v>
      </c>
      <c r="E166" s="9">
        <f t="shared" si="40"/>
        <v>0.27709850772327588</v>
      </c>
      <c r="F166" s="9">
        <f t="shared" si="41"/>
        <v>0.35595469111752454</v>
      </c>
      <c r="G166" s="9">
        <f t="shared" si="42"/>
        <v>1.0519455323067102</v>
      </c>
      <c r="H166" s="9">
        <f t="shared" si="43"/>
        <v>2.7251906729830053</v>
      </c>
      <c r="I166" s="9">
        <f t="shared" si="44"/>
        <v>3.6088249201206413</v>
      </c>
      <c r="J166" s="9">
        <f t="shared" si="45"/>
        <v>2.809346315567542</v>
      </c>
      <c r="K166" s="11">
        <f t="shared" si="46"/>
        <v>0.37878787878787878</v>
      </c>
      <c r="L166" s="11">
        <f t="shared" si="47"/>
        <v>0.28735632183908044</v>
      </c>
      <c r="M166" s="11">
        <f t="shared" si="48"/>
        <v>0.36764705882352938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-0.27994447517774101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0.23370110844755873</v>
      </c>
      <c r="Q166" s="11">
        <f>2*'OddsRatio_working_3-way'!K166*'OddsRatio_working_3-way'!L166*'OddsRatio_working_3-way'!M166</f>
        <v>8.0034626180670795E-2</v>
      </c>
      <c r="R166" s="11">
        <f t="shared" si="49"/>
        <v>0</v>
      </c>
      <c r="S166" s="11">
        <f t="shared" si="50"/>
        <v>-0.83481236162699168</v>
      </c>
      <c r="T166" s="11">
        <f t="shared" si="51"/>
        <v>-0.28589464439280537</v>
      </c>
      <c r="U166" s="11">
        <f>'OddsRatio_working_3-way'!S166-'OddsRatio_working_3-way'!R166^2/3</f>
        <v>-0.83481236162699168</v>
      </c>
      <c r="V166" s="11">
        <f>'OddsRatio_working_3-way'!S166*'OddsRatio_working_3-way'!R166/3-2*'OddsRatio_working_3-way'!R166^3/27-'OddsRatio_working_3-way'!T166</f>
        <v>0.28589464439280537</v>
      </c>
      <c r="W166" s="11">
        <f>'OddsRatio_working_3-way'!V166^2+4*'OddsRatio_working_3-way'!U166^3/27</f>
        <v>-4.4554352254327911E-3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0.14679167459185266</v>
      </c>
      <c r="Y166" s="11">
        <f>IF('OddsRatio_working_3-way'!W166&gt;=0,IF('OddsRatio_working_3-way'!V166+SQRT('OddsRatio_working_3-way'!W166)&gt;0,0,PI()),ACOS('OddsRatio_working_3-way'!V166/(2*'OddsRatio_working_3-way'!X166)))</f>
        <v>0.22936559946053947</v>
      </c>
      <c r="Z166" s="11">
        <f>'OddsRatio_working_3-way'!X166^(1/3)*COS('OddsRatio_working_3-way'!Y166/3)</f>
        <v>0.52597276615335498</v>
      </c>
      <c r="AA166" s="11">
        <f>'OddsRatio_working_3-way'!X166^(1/3)*COS(('OddsRatio_working_3-way'!Y166+2*PI())/3)</f>
        <v>-0.29788018418072737</v>
      </c>
      <c r="AB166" s="11">
        <f>'OddsRatio_working_3-way'!X166^(1/3)*COS(('OddsRatio_working_3-way'!Y166+4*PI())/3)</f>
        <v>-0.22809258197262774</v>
      </c>
      <c r="AC166" s="11">
        <f>'OddsRatio_working_3-way'!X166^(1/3)*SIN('OddsRatio_working_3-way'!Y166/3)</f>
        <v>4.0291890920944866E-2</v>
      </c>
      <c r="AD166" s="11">
        <f>'OddsRatio_working_3-way'!X166^(1/3)*SIN(('OddsRatio_working_3-way'!Y166+2*PI())/3)</f>
        <v>0.43535983172710491</v>
      </c>
      <c r="AE166" s="11">
        <f>'OddsRatio_working_3-way'!X166^(1/3)*SIN(('OddsRatio_working_3-way'!Y166+4*PI())/3)</f>
        <v>-0.47565172264804978</v>
      </c>
      <c r="AF166" s="11">
        <f>-'OddsRatio_working_3-way'!U166/(3*'OddsRatio_working_3-way'!X166^(1/3))*COS(('OddsRatio_working_3-way'!Y166)/3)</f>
        <v>0.52597276615335509</v>
      </c>
      <c r="AG166" s="11">
        <f>-'OddsRatio_working_3-way'!U166/(3*'OddsRatio_working_3-way'!X166^(1/3))*COS(('OddsRatio_working_3-way'!Y166+2*PI())/3)</f>
        <v>-0.29788018418072743</v>
      </c>
      <c r="AH166" s="11">
        <f>-'OddsRatio_working_3-way'!U166/(3*'OddsRatio_working_3-way'!X166^(1/3))*COS(('OddsRatio_working_3-way'!Y166+4*PI())/3)</f>
        <v>-0.2280925819726278</v>
      </c>
      <c r="AI166" s="11">
        <f>'OddsRatio_working_3-way'!U166/(3*'OddsRatio_working_3-way'!X166^(1/3))*SIN(('OddsRatio_working_3-way'!Y166)/3)</f>
        <v>-4.0291890920944873E-2</v>
      </c>
      <c r="AJ166" s="11">
        <f>'OddsRatio_working_3-way'!U166/(3*'OddsRatio_working_3-way'!X166^(1/3))*SIN(('OddsRatio_working_3-way'!Y166+2*PI())/3)</f>
        <v>-0.43535983172710502</v>
      </c>
      <c r="AK166" s="11">
        <f>'OddsRatio_working_3-way'!U166/(3*'OddsRatio_working_3-way'!X166^(1/3))*SIN(('OddsRatio_working_3-way'!Y166+4*PI())/3)</f>
        <v>0.47565172264804989</v>
      </c>
      <c r="AL166" s="11">
        <f>'OddsRatio_working_3-way'!Z166+'OddsRatio_working_3-way'!AF166</f>
        <v>1.0519455323067102</v>
      </c>
      <c r="AM166" s="11">
        <f>'OddsRatio_working_3-way'!AA166+'OddsRatio_working_3-way'!AG166</f>
        <v>-0.59576036836145474</v>
      </c>
      <c r="AN166" s="11">
        <f>'OddsRatio_working_3-way'!AB166+'OddsRatio_working_3-way'!AH166</f>
        <v>-0.45618516394525555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1.0519455323067102</v>
      </c>
      <c r="AS166" s="11">
        <f>IF(('OddsRatio_working_3-way'!X166=0),IF(Q166&gt;0,-Q166^(1/3),(-Q166)^(1/3)),'OddsRatio_working_3-way'!AM166-'OddsRatio_working_3-way'!R166/3)</f>
        <v>-0.59576036836145474</v>
      </c>
      <c r="AT166" s="11">
        <f>IF(('OddsRatio_working_3-way'!X166=0),IF(Q166&gt;0,-Q166^(1/3),(-Q166)^(1/3)),'OddsRatio_working_3-way'!AN166-'OddsRatio_working_3-way'!R166/3)</f>
        <v>-0.45618516394525555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3.81</v>
      </c>
      <c r="B167" s="4">
        <f>IF('True_Odds_Calculator_3-way'!B168="","",'True_Odds_Calculator_3-way'!B168)</f>
        <v>3.55</v>
      </c>
      <c r="C167" s="4">
        <f>IF('True_Odds_Calculator_3-way'!C168="","",'True_Odds_Calculator_3-way'!C168)</f>
        <v>2.04</v>
      </c>
      <c r="D167" s="9">
        <f t="shared" si="39"/>
        <v>0.25222177744051644</v>
      </c>
      <c r="E167" s="9">
        <f t="shared" si="40"/>
        <v>0.27097004415822096</v>
      </c>
      <c r="F167" s="9">
        <f t="shared" si="41"/>
        <v>0.47680817840126244</v>
      </c>
      <c r="G167" s="9">
        <f t="shared" si="42"/>
        <v>1.0550764060221143</v>
      </c>
      <c r="H167" s="9">
        <f t="shared" si="43"/>
        <v>3.9647647009221409</v>
      </c>
      <c r="I167" s="9">
        <f t="shared" si="44"/>
        <v>3.6904448353563919</v>
      </c>
      <c r="J167" s="9">
        <f t="shared" si="45"/>
        <v>2.0972794622629993</v>
      </c>
      <c r="K167" s="11">
        <f t="shared" si="46"/>
        <v>0.26246719160104987</v>
      </c>
      <c r="L167" s="11">
        <f t="shared" si="47"/>
        <v>0.28169014084507044</v>
      </c>
      <c r="M167" s="11">
        <f t="shared" si="48"/>
        <v>0.49019607843137253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-0.27008243687848887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0.23195112209979551</v>
      </c>
      <c r="Q167" s="11">
        <f>2*'OddsRatio_working_3-way'!K167*'OddsRatio_working_3-way'!L167*'OddsRatio_working_3-way'!M167</f>
        <v>7.2484725656186105E-2</v>
      </c>
      <c r="R167" s="11">
        <f t="shared" si="49"/>
        <v>0</v>
      </c>
      <c r="S167" s="11">
        <f t="shared" si="50"/>
        <v>-0.85881601477163516</v>
      </c>
      <c r="T167" s="11">
        <f t="shared" si="51"/>
        <v>-0.26838000461613598</v>
      </c>
      <c r="U167" s="11">
        <f>'OddsRatio_working_3-way'!S167-'OddsRatio_working_3-way'!R167^2/3</f>
        <v>-0.85881601477163516</v>
      </c>
      <c r="V167" s="11">
        <f>'OddsRatio_working_3-way'!S167*'OddsRatio_working_3-way'!R167/3-2*'OddsRatio_working_3-way'!R167^3/27-'OddsRatio_working_3-way'!T167</f>
        <v>0.26838000461613598</v>
      </c>
      <c r="W167" s="11">
        <f>'OddsRatio_working_3-way'!V167^2+4*'OddsRatio_working_3-way'!U167^3/27</f>
        <v>-2.1814038102065475E-2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0.15316809800005896</v>
      </c>
      <c r="Y167" s="11">
        <f>IF('OddsRatio_working_3-way'!W167&gt;=0,IF('OddsRatio_working_3-way'!V167+SQRT('OddsRatio_working_3-way'!W167)&gt;0,0,PI()),ACOS('OddsRatio_working_3-way'!V167/(2*'OddsRatio_working_3-way'!X167)))</f>
        <v>0.50309136961793421</v>
      </c>
      <c r="Z167" s="11">
        <f>'OddsRatio_working_3-way'!X167^(1/3)*COS('OddsRatio_working_3-way'!Y167/3)</f>
        <v>0.52753820301105714</v>
      </c>
      <c r="AA167" s="11">
        <f>'OddsRatio_working_3-way'!X167^(1/3)*COS(('OddsRatio_working_3-way'!Y167+2*PI())/3)</f>
        <v>-0.34110982147765806</v>
      </c>
      <c r="AB167" s="11">
        <f>'OddsRatio_working_3-way'!X167^(1/3)*COS(('OddsRatio_working_3-way'!Y167+4*PI())/3)</f>
        <v>-0.18642838153339922</v>
      </c>
      <c r="AC167" s="11">
        <f>'OddsRatio_working_3-way'!X167^(1/3)*SIN('OddsRatio_working_3-way'!Y167/3)</f>
        <v>8.9305370990456823E-2</v>
      </c>
      <c r="AD167" s="11">
        <f>'OddsRatio_working_3-way'!X167^(1/3)*SIN(('OddsRatio_working_3-way'!Y167+2*PI())/3)</f>
        <v>0.41220879977913949</v>
      </c>
      <c r="AE167" s="11">
        <f>'OddsRatio_working_3-way'!X167^(1/3)*SIN(('OddsRatio_working_3-way'!Y167+4*PI())/3)</f>
        <v>-0.50151417076959626</v>
      </c>
      <c r="AF167" s="11">
        <f>-'OddsRatio_working_3-way'!U167/(3*'OddsRatio_working_3-way'!X167^(1/3))*COS(('OddsRatio_working_3-way'!Y167)/3)</f>
        <v>0.52753820301105703</v>
      </c>
      <c r="AG167" s="11">
        <f>-'OddsRatio_working_3-way'!U167/(3*'OddsRatio_working_3-way'!X167^(1/3))*COS(('OddsRatio_working_3-way'!Y167+2*PI())/3)</f>
        <v>-0.34110982147765795</v>
      </c>
      <c r="AH167" s="11">
        <f>-'OddsRatio_working_3-way'!U167/(3*'OddsRatio_working_3-way'!X167^(1/3))*COS(('OddsRatio_working_3-way'!Y167+4*PI())/3)</f>
        <v>-0.18642838153339919</v>
      </c>
      <c r="AI167" s="11">
        <f>'OddsRatio_working_3-way'!U167/(3*'OddsRatio_working_3-way'!X167^(1/3))*SIN(('OddsRatio_working_3-way'!Y167)/3)</f>
        <v>-8.9305370990456809E-2</v>
      </c>
      <c r="AJ167" s="11">
        <f>'OddsRatio_working_3-way'!U167/(3*'OddsRatio_working_3-way'!X167^(1/3))*SIN(('OddsRatio_working_3-way'!Y167+2*PI())/3)</f>
        <v>-0.41220879977913938</v>
      </c>
      <c r="AK167" s="11">
        <f>'OddsRatio_working_3-way'!U167/(3*'OddsRatio_working_3-way'!X167^(1/3))*SIN(('OddsRatio_working_3-way'!Y167+4*PI())/3)</f>
        <v>0.50151417076959626</v>
      </c>
      <c r="AL167" s="11">
        <f>'OddsRatio_working_3-way'!Z167+'OddsRatio_working_3-way'!AF167</f>
        <v>1.0550764060221143</v>
      </c>
      <c r="AM167" s="11">
        <f>'OddsRatio_working_3-way'!AA167+'OddsRatio_working_3-way'!AG167</f>
        <v>-0.68221964295531601</v>
      </c>
      <c r="AN167" s="11">
        <f>'OddsRatio_working_3-way'!AB167+'OddsRatio_working_3-way'!AH167</f>
        <v>-0.37285676306679838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1.0550764060221143</v>
      </c>
      <c r="AS167" s="11">
        <f>IF(('OddsRatio_working_3-way'!X167=0),IF(Q167&gt;0,-Q167^(1/3),(-Q167)^(1/3)),'OddsRatio_working_3-way'!AM167-'OddsRatio_working_3-way'!R167/3)</f>
        <v>-0.68221964295531601</v>
      </c>
      <c r="AT167" s="11">
        <f>IF(('OddsRatio_working_3-way'!X167=0),IF(Q167&gt;0,-Q167^(1/3),(-Q167)^(1/3)),'OddsRatio_working_3-way'!AN167-'OddsRatio_working_3-way'!R167/3)</f>
        <v>-0.37285676306679838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1.74</v>
      </c>
      <c r="B168" s="4">
        <f>IF('True_Odds_Calculator_3-way'!B169="","",'True_Odds_Calculator_3-way'!B169)</f>
        <v>3.74</v>
      </c>
      <c r="C168" s="4">
        <f>IF('True_Odds_Calculator_3-way'!C169="","",'True_Odds_Calculator_3-way'!C169)</f>
        <v>5.14</v>
      </c>
      <c r="D168" s="9">
        <f t="shared" si="39"/>
        <v>0.55952466445858462</v>
      </c>
      <c r="E168" s="9">
        <f t="shared" si="40"/>
        <v>0.25543544235233218</v>
      </c>
      <c r="F168" s="9">
        <f t="shared" si="41"/>
        <v>0.18503989318908326</v>
      </c>
      <c r="G168" s="9">
        <f t="shared" si="42"/>
        <v>1.0638260969188971</v>
      </c>
      <c r="H168" s="9">
        <f t="shared" si="43"/>
        <v>1.7872313117199838</v>
      </c>
      <c r="I168" s="9">
        <f t="shared" si="44"/>
        <v>3.9148835055577784</v>
      </c>
      <c r="J168" s="9">
        <f t="shared" si="45"/>
        <v>5.4042400412442344</v>
      </c>
      <c r="K168" s="11">
        <f t="shared" si="46"/>
        <v>0.57471264367816088</v>
      </c>
      <c r="L168" s="11">
        <f t="shared" si="47"/>
        <v>0.26737967914438499</v>
      </c>
      <c r="M168" s="11">
        <f t="shared" si="48"/>
        <v>0.19455252918287938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-0.25095661869641561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0.22780906515052257</v>
      </c>
      <c r="Q168" s="11">
        <f>2*'OddsRatio_working_3-way'!K168*'OddsRatio_working_3-way'!L168*'OddsRatio_working_3-way'!M168</f>
        <v>5.9792405551318255E-2</v>
      </c>
      <c r="R168" s="11">
        <f t="shared" si="49"/>
        <v>0</v>
      </c>
      <c r="S168" s="11">
        <f t="shared" si="50"/>
        <v>-0.90776272940665159</v>
      </c>
      <c r="T168" s="11">
        <f t="shared" si="51"/>
        <v>-0.2382579342274676</v>
      </c>
      <c r="U168" s="11">
        <f>'OddsRatio_working_3-way'!S168-'OddsRatio_working_3-way'!R168^2/3</f>
        <v>-0.90776272940665159</v>
      </c>
      <c r="V168" s="11">
        <f>'OddsRatio_working_3-way'!S168*'OddsRatio_working_3-way'!R168/3-2*'OddsRatio_working_3-way'!R168^3/27-'OddsRatio_working_3-way'!T168</f>
        <v>0.2382579342274676</v>
      </c>
      <c r="W168" s="11">
        <f>'OddsRatio_working_3-way'!V168^2+4*'OddsRatio_working_3-way'!U168^3/27</f>
        <v>-5.4051912652201661E-2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0.16644725581587547</v>
      </c>
      <c r="Y168" s="11">
        <f>IF('OddsRatio_working_3-way'!W168&gt;=0,IF('OddsRatio_working_3-way'!V168+SQRT('OddsRatio_working_3-way'!W168)&gt;0,0,PI()),ACOS('OddsRatio_working_3-way'!V168/(2*'OddsRatio_working_3-way'!X168)))</f>
        <v>0.77314751953094685</v>
      </c>
      <c r="Z168" s="11">
        <f>'OddsRatio_working_3-way'!X168^(1/3)*COS('OddsRatio_working_3-way'!Y168/3)</f>
        <v>0.53191304845944853</v>
      </c>
      <c r="AA168" s="11">
        <f>'OddsRatio_working_3-way'!X168^(1/3)*COS(('OddsRatio_working_3-way'!Y168+2*PI())/3)</f>
        <v>-0.38737342589747054</v>
      </c>
      <c r="AB168" s="11">
        <f>'OddsRatio_working_3-way'!X168^(1/3)*COS(('OddsRatio_working_3-way'!Y168+4*PI())/3)</f>
        <v>-0.14453962256197816</v>
      </c>
      <c r="AC168" s="11">
        <f>'OddsRatio_working_3-way'!X168^(1/3)*SIN('OddsRatio_working_3-way'!Y168/3)</f>
        <v>0.14020016172408734</v>
      </c>
      <c r="AD168" s="11">
        <f>'OddsRatio_working_3-way'!X168^(1/3)*SIN(('OddsRatio_working_3-way'!Y168+2*PI())/3)</f>
        <v>0.39055013170826203</v>
      </c>
      <c r="AE168" s="11">
        <f>'OddsRatio_working_3-way'!X168^(1/3)*SIN(('OddsRatio_working_3-way'!Y168+4*PI())/3)</f>
        <v>-0.53075029343234925</v>
      </c>
      <c r="AF168" s="11">
        <f>-'OddsRatio_working_3-way'!U168/(3*'OddsRatio_working_3-way'!X168^(1/3))*COS(('OddsRatio_working_3-way'!Y168)/3)</f>
        <v>0.53191304845944842</v>
      </c>
      <c r="AG168" s="11">
        <f>-'OddsRatio_working_3-way'!U168/(3*'OddsRatio_working_3-way'!X168^(1/3))*COS(('OddsRatio_working_3-way'!Y168+2*PI())/3)</f>
        <v>-0.38737342589747048</v>
      </c>
      <c r="AH168" s="11">
        <f>-'OddsRatio_working_3-way'!U168/(3*'OddsRatio_working_3-way'!X168^(1/3))*COS(('OddsRatio_working_3-way'!Y168+4*PI())/3)</f>
        <v>-0.14453962256197814</v>
      </c>
      <c r="AI168" s="11">
        <f>'OddsRatio_working_3-way'!U168/(3*'OddsRatio_working_3-way'!X168^(1/3))*SIN(('OddsRatio_working_3-way'!Y168)/3)</f>
        <v>-0.14020016172408731</v>
      </c>
      <c r="AJ168" s="11">
        <f>'OddsRatio_working_3-way'!U168/(3*'OddsRatio_working_3-way'!X168^(1/3))*SIN(('OddsRatio_working_3-way'!Y168+2*PI())/3)</f>
        <v>-0.39055013170826192</v>
      </c>
      <c r="AK168" s="11">
        <f>'OddsRatio_working_3-way'!U168/(3*'OddsRatio_working_3-way'!X168^(1/3))*SIN(('OddsRatio_working_3-way'!Y168+4*PI())/3)</f>
        <v>0.53075029343234914</v>
      </c>
      <c r="AL168" s="11">
        <f>'OddsRatio_working_3-way'!Z168+'OddsRatio_working_3-way'!AF168</f>
        <v>1.0638260969188971</v>
      </c>
      <c r="AM168" s="11">
        <f>'OddsRatio_working_3-way'!AA168+'OddsRatio_working_3-way'!AG168</f>
        <v>-0.77474685179494096</v>
      </c>
      <c r="AN168" s="11">
        <f>'OddsRatio_working_3-way'!AB168+'OddsRatio_working_3-way'!AH168</f>
        <v>-0.28907924512395633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1.0638260969188971</v>
      </c>
      <c r="AS168" s="11">
        <f>IF(('OddsRatio_working_3-way'!X168=0),IF(Q168&gt;0,-Q168^(1/3),(-Q168)^(1/3)),'OddsRatio_working_3-way'!AM168-'OddsRatio_working_3-way'!R168/3)</f>
        <v>-0.77474685179494096</v>
      </c>
      <c r="AT168" s="11">
        <f>IF(('OddsRatio_working_3-way'!X168=0),IF(Q168&gt;0,-Q168^(1/3),(-Q168)^(1/3)),'OddsRatio_working_3-way'!AN168-'OddsRatio_working_3-way'!R168/3)</f>
        <v>-0.28907924512395633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2.04</v>
      </c>
      <c r="B169" s="4">
        <f>IF('True_Odds_Calculator_3-way'!B170="","",'True_Odds_Calculator_3-way'!B170)</f>
        <v>3.65</v>
      </c>
      <c r="C169" s="4">
        <f>IF('True_Odds_Calculator_3-way'!C170="","",'True_Odds_Calculator_3-way'!C170)</f>
        <v>3.7</v>
      </c>
      <c r="D169" s="9">
        <f t="shared" si="39"/>
        <v>0.47677904991041248</v>
      </c>
      <c r="E169" s="9">
        <f t="shared" si="40"/>
        <v>0.26341583666836599</v>
      </c>
      <c r="F169" s="9">
        <f t="shared" si="41"/>
        <v>0.25980511342122159</v>
      </c>
      <c r="G169" s="9">
        <f t="shared" si="42"/>
        <v>1.0551996097319436</v>
      </c>
      <c r="H169" s="9">
        <f t="shared" si="43"/>
        <v>2.0974075941212216</v>
      </c>
      <c r="I169" s="9">
        <f t="shared" si="44"/>
        <v>3.796278965789651</v>
      </c>
      <c r="J169" s="9">
        <f t="shared" si="45"/>
        <v>3.8490389462762487</v>
      </c>
      <c r="K169" s="11">
        <f t="shared" si="46"/>
        <v>0.49019607843137253</v>
      </c>
      <c r="L169" s="11">
        <f t="shared" si="47"/>
        <v>0.27397260273972601</v>
      </c>
      <c r="M169" s="11">
        <f t="shared" si="48"/>
        <v>0.27027027027027023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-0.27009604285994293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0.23194023999825769</v>
      </c>
      <c r="Q169" s="11">
        <f>2*'OddsRatio_working_3-way'!K169*'OddsRatio_working_3-way'!L169*'OddsRatio_working_3-way'!M169</f>
        <v>7.2594754303054052E-2</v>
      </c>
      <c r="R169" s="11">
        <f t="shared" si="49"/>
        <v>0</v>
      </c>
      <c r="S169" s="11">
        <f t="shared" si="50"/>
        <v>-0.85873246250604729</v>
      </c>
      <c r="T169" s="11">
        <f t="shared" si="51"/>
        <v>-0.26877385367951401</v>
      </c>
      <c r="U169" s="11">
        <f>'OddsRatio_working_3-way'!S169-'OddsRatio_working_3-way'!R169^2/3</f>
        <v>-0.85873246250604729</v>
      </c>
      <c r="V169" s="11">
        <f>'OddsRatio_working_3-way'!S169*'OddsRatio_working_3-way'!R169/3-2*'OddsRatio_working_3-way'!R169^3/27-'OddsRatio_working_3-way'!T169</f>
        <v>0.26877385367951401</v>
      </c>
      <c r="W169" s="11">
        <f>'OddsRatio_working_3-way'!V169^2+4*'OddsRatio_working_3-way'!U169^3/27</f>
        <v>-2.1575094234896869E-2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0.15314574647752519</v>
      </c>
      <c r="Y169" s="11">
        <f>IF('OddsRatio_working_3-way'!W169&gt;=0,IF('OddsRatio_working_3-way'!V169+SQRT('OddsRatio_working_3-way'!W169)&gt;0,0,PI()),ACOS('OddsRatio_working_3-way'!V169/(2*'OddsRatio_working_3-way'!X169)))</f>
        <v>0.50015129200013364</v>
      </c>
      <c r="Z169" s="11">
        <f>'OddsRatio_working_3-way'!X169^(1/3)*COS('OddsRatio_working_3-way'!Y169/3)</f>
        <v>0.52759980486597191</v>
      </c>
      <c r="AA169" s="11">
        <f>'OddsRatio_working_3-way'!X169^(1/3)*COS(('OddsRatio_working_3-way'!Y169+2*PI())/3)</f>
        <v>-0.34068910879872433</v>
      </c>
      <c r="AB169" s="11">
        <f>'OddsRatio_working_3-way'!X169^(1/3)*COS(('OddsRatio_working_3-way'!Y169+4*PI())/3)</f>
        <v>-0.18691069606724769</v>
      </c>
      <c r="AC169" s="11">
        <f>'OddsRatio_working_3-way'!X169^(1/3)*SIN('OddsRatio_working_3-way'!Y169/3)</f>
        <v>8.8784007986071542E-2</v>
      </c>
      <c r="AD169" s="11">
        <f>'OddsRatio_working_3-way'!X169^(1/3)*SIN(('OddsRatio_working_3-way'!Y169+2*PI())/3)</f>
        <v>0.41252283005260865</v>
      </c>
      <c r="AE169" s="11">
        <f>'OddsRatio_working_3-way'!X169^(1/3)*SIN(('OddsRatio_working_3-way'!Y169+4*PI())/3)</f>
        <v>-0.50130683803868015</v>
      </c>
      <c r="AF169" s="11">
        <f>-'OddsRatio_working_3-way'!U169/(3*'OddsRatio_working_3-way'!X169^(1/3))*COS(('OddsRatio_working_3-way'!Y169)/3)</f>
        <v>0.5275998048659718</v>
      </c>
      <c r="AG169" s="11">
        <f>-'OddsRatio_working_3-way'!U169/(3*'OddsRatio_working_3-way'!X169^(1/3))*COS(('OddsRatio_working_3-way'!Y169+2*PI())/3)</f>
        <v>-0.34068910879872427</v>
      </c>
      <c r="AH169" s="11">
        <f>-'OddsRatio_working_3-way'!U169/(3*'OddsRatio_working_3-way'!X169^(1/3))*COS(('OddsRatio_working_3-way'!Y169+4*PI())/3)</f>
        <v>-0.18691069606724764</v>
      </c>
      <c r="AI169" s="11">
        <f>'OddsRatio_working_3-way'!U169/(3*'OddsRatio_working_3-way'!X169^(1/3))*SIN(('OddsRatio_working_3-way'!Y169)/3)</f>
        <v>-8.8784007986071528E-2</v>
      </c>
      <c r="AJ169" s="11">
        <f>'OddsRatio_working_3-way'!U169/(3*'OddsRatio_working_3-way'!X169^(1/3))*SIN(('OddsRatio_working_3-way'!Y169+2*PI())/3)</f>
        <v>-0.41252283005260854</v>
      </c>
      <c r="AK169" s="11">
        <f>'OddsRatio_working_3-way'!U169/(3*'OddsRatio_working_3-way'!X169^(1/3))*SIN(('OddsRatio_working_3-way'!Y169+4*PI())/3)</f>
        <v>0.50130683803868004</v>
      </c>
      <c r="AL169" s="11">
        <f>'OddsRatio_working_3-way'!Z169+'OddsRatio_working_3-way'!AF169</f>
        <v>1.0551996097319436</v>
      </c>
      <c r="AM169" s="11">
        <f>'OddsRatio_working_3-way'!AA169+'OddsRatio_working_3-way'!AG169</f>
        <v>-0.68137821759744854</v>
      </c>
      <c r="AN169" s="11">
        <f>'OddsRatio_working_3-way'!AB169+'OddsRatio_working_3-way'!AH169</f>
        <v>-0.37382139213449533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1.0551996097319436</v>
      </c>
      <c r="AS169" s="11">
        <f>IF(('OddsRatio_working_3-way'!X169=0),IF(Q169&gt;0,-Q169^(1/3),(-Q169)^(1/3)),'OddsRatio_working_3-way'!AM169-'OddsRatio_working_3-way'!R169/3)</f>
        <v>-0.68137821759744854</v>
      </c>
      <c r="AT169" s="11">
        <f>IF(('OddsRatio_working_3-way'!X169=0),IF(Q169&gt;0,-Q169^(1/3),(-Q169)^(1/3)),'OddsRatio_working_3-way'!AN169-'OddsRatio_working_3-way'!R169/3)</f>
        <v>-0.37382139213449533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1.72</v>
      </c>
      <c r="B170" s="4">
        <f>IF('True_Odds_Calculator_3-way'!B171="","",'True_Odds_Calculator_3-way'!B171)</f>
        <v>3.72</v>
      </c>
      <c r="C170" s="4">
        <f>IF('True_Odds_Calculator_3-way'!C171="","",'True_Odds_Calculator_3-way'!C171)</f>
        <v>5.35</v>
      </c>
      <c r="D170" s="9">
        <f t="shared" si="39"/>
        <v>0.56593216826441728</v>
      </c>
      <c r="E170" s="9">
        <f t="shared" si="40"/>
        <v>0.25657201114656447</v>
      </c>
      <c r="F170" s="9">
        <f t="shared" si="41"/>
        <v>0.17749582058901822</v>
      </c>
      <c r="G170" s="9">
        <f t="shared" si="42"/>
        <v>1.0652725226249484</v>
      </c>
      <c r="H170" s="9">
        <f t="shared" si="43"/>
        <v>1.7669962162899631</v>
      </c>
      <c r="I170" s="9">
        <f t="shared" si="44"/>
        <v>3.8975412615398604</v>
      </c>
      <c r="J170" s="9">
        <f t="shared" si="45"/>
        <v>5.633935473418525</v>
      </c>
      <c r="K170" s="11">
        <f t="shared" si="46"/>
        <v>0.58139534883720934</v>
      </c>
      <c r="L170" s="11">
        <f t="shared" si="47"/>
        <v>0.26881720430107525</v>
      </c>
      <c r="M170" s="11">
        <f t="shared" si="48"/>
        <v>0.18691588785046731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-0.24886595480645868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0.22756857438658729</v>
      </c>
      <c r="Q170" s="11">
        <f>2*'OddsRatio_working_3-way'!K170*'OddsRatio_working_3-way'!L170*'OddsRatio_working_3-way'!M170</f>
        <v>5.8425821408623187E-2</v>
      </c>
      <c r="R170" s="11">
        <f t="shared" si="49"/>
        <v>0</v>
      </c>
      <c r="S170" s="11">
        <f t="shared" si="50"/>
        <v>-0.91442228232289058</v>
      </c>
      <c r="T170" s="11">
        <f t="shared" si="51"/>
        <v>-0.23476823679663433</v>
      </c>
      <c r="U170" s="11">
        <f>'OddsRatio_working_3-way'!S170-'OddsRatio_working_3-way'!R170^2/3</f>
        <v>-0.91442228232289058</v>
      </c>
      <c r="V170" s="11">
        <f>'OddsRatio_working_3-way'!S170*'OddsRatio_working_3-way'!R170/3-2*'OddsRatio_working_3-way'!R170^3/27-'OddsRatio_working_3-way'!T170</f>
        <v>0.23476823679663433</v>
      </c>
      <c r="W170" s="11">
        <f>'OddsRatio_working_3-way'!V170^2+4*'OddsRatio_working_3-way'!U170^3/27</f>
        <v>-5.815954194331862E-2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0.16828225318785045</v>
      </c>
      <c r="Y170" s="11">
        <f>IF('OddsRatio_working_3-way'!W170&gt;=0,IF('OddsRatio_working_3-way'!V170+SQRT('OddsRatio_working_3-way'!W170)&gt;0,0,PI()),ACOS('OddsRatio_working_3-way'!V170/(2*'OddsRatio_working_3-way'!X170)))</f>
        <v>0.79883345486955981</v>
      </c>
      <c r="Z170" s="11">
        <f>'OddsRatio_working_3-way'!X170^(1/3)*COS('OddsRatio_working_3-way'!Y170/3)</f>
        <v>0.53263626131247421</v>
      </c>
      <c r="AA170" s="11">
        <f>'OddsRatio_working_3-way'!X170^(1/3)*COS(('OddsRatio_working_3-way'!Y170+2*PI())/3)</f>
        <v>-0.39213359247244206</v>
      </c>
      <c r="AB170" s="11">
        <f>'OddsRatio_working_3-way'!X170^(1/3)*COS(('OddsRatio_working_3-way'!Y170+4*PI())/3)</f>
        <v>-0.14050266884003237</v>
      </c>
      <c r="AC170" s="11">
        <f>'OddsRatio_working_3-way'!X170^(1/3)*SIN('OddsRatio_working_3-way'!Y170/3)</f>
        <v>0.14527918149560601</v>
      </c>
      <c r="AD170" s="11">
        <f>'OddsRatio_working_3-way'!X170^(1/3)*SIN(('OddsRatio_working_3-way'!Y170+2*PI())/3)</f>
        <v>0.38863694252556635</v>
      </c>
      <c r="AE170" s="11">
        <f>'OddsRatio_working_3-way'!X170^(1/3)*SIN(('OddsRatio_working_3-way'!Y170+4*PI())/3)</f>
        <v>-0.53391612402117228</v>
      </c>
      <c r="AF170" s="11">
        <f>-'OddsRatio_working_3-way'!U170/(3*'OddsRatio_working_3-way'!X170^(1/3))*COS(('OddsRatio_working_3-way'!Y170)/3)</f>
        <v>0.5326362613124741</v>
      </c>
      <c r="AG170" s="11">
        <f>-'OddsRatio_working_3-way'!U170/(3*'OddsRatio_working_3-way'!X170^(1/3))*COS(('OddsRatio_working_3-way'!Y170+2*PI())/3)</f>
        <v>-0.39213359247244195</v>
      </c>
      <c r="AH170" s="11">
        <f>-'OddsRatio_working_3-way'!U170/(3*'OddsRatio_working_3-way'!X170^(1/3))*COS(('OddsRatio_working_3-way'!Y170+4*PI())/3)</f>
        <v>-0.14050266884003235</v>
      </c>
      <c r="AI170" s="11">
        <f>'OddsRatio_working_3-way'!U170/(3*'OddsRatio_working_3-way'!X170^(1/3))*SIN(('OddsRatio_working_3-way'!Y170)/3)</f>
        <v>-0.14527918149560598</v>
      </c>
      <c r="AJ170" s="11">
        <f>'OddsRatio_working_3-way'!U170/(3*'OddsRatio_working_3-way'!X170^(1/3))*SIN(('OddsRatio_working_3-way'!Y170+2*PI())/3)</f>
        <v>-0.38863694252556624</v>
      </c>
      <c r="AK170" s="11">
        <f>'OddsRatio_working_3-way'!U170/(3*'OddsRatio_working_3-way'!X170^(1/3))*SIN(('OddsRatio_working_3-way'!Y170+4*PI())/3)</f>
        <v>0.53391612402117217</v>
      </c>
      <c r="AL170" s="11">
        <f>'OddsRatio_working_3-way'!Z170+'OddsRatio_working_3-way'!AF170</f>
        <v>1.0652725226249484</v>
      </c>
      <c r="AM170" s="11">
        <f>'OddsRatio_working_3-way'!AA170+'OddsRatio_working_3-way'!AG170</f>
        <v>-0.78426718494488401</v>
      </c>
      <c r="AN170" s="11">
        <f>'OddsRatio_working_3-way'!AB170+'OddsRatio_working_3-way'!AH170</f>
        <v>-0.28100533768006475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1.0652725226249484</v>
      </c>
      <c r="AS170" s="11">
        <f>IF(('OddsRatio_working_3-way'!X170=0),IF(Q170&gt;0,-Q170^(1/3),(-Q170)^(1/3)),'OddsRatio_working_3-way'!AM170-'OddsRatio_working_3-way'!R170/3)</f>
        <v>-0.78426718494488401</v>
      </c>
      <c r="AT170" s="11">
        <f>IF(('OddsRatio_working_3-way'!X170=0),IF(Q170&gt;0,-Q170^(1/3),(-Q170)^(1/3)),'OddsRatio_working_3-way'!AN170-'OddsRatio_working_3-way'!R170/3)</f>
        <v>-0.28100533768006475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1.96</v>
      </c>
      <c r="B171" s="4">
        <f>IF('True_Odds_Calculator_3-way'!B172="","",'True_Odds_Calculator_3-way'!B172)</f>
        <v>3.25</v>
      </c>
      <c r="C171" s="4">
        <f>IF('True_Odds_Calculator_3-way'!C172="","",'True_Odds_Calculator_3-way'!C172)</f>
        <v>4.6100000000000003</v>
      </c>
      <c r="D171" s="9">
        <f t="shared" si="39"/>
        <v>0.49634317537658601</v>
      </c>
      <c r="E171" s="9">
        <f t="shared" si="40"/>
        <v>0.29600815450469936</v>
      </c>
      <c r="F171" s="9">
        <f t="shared" si="41"/>
        <v>0.20764867011871466</v>
      </c>
      <c r="G171" s="9">
        <f t="shared" si="42"/>
        <v>1.057015693328174</v>
      </c>
      <c r="H171" s="9">
        <f t="shared" si="43"/>
        <v>2.0147350655950471</v>
      </c>
      <c r="I171" s="9">
        <f t="shared" si="44"/>
        <v>3.3782853099883918</v>
      </c>
      <c r="J171" s="9">
        <f t="shared" si="45"/>
        <v>4.8158266529147085</v>
      </c>
      <c r="K171" s="11">
        <f t="shared" si="46"/>
        <v>0.51020408163265307</v>
      </c>
      <c r="L171" s="11">
        <f t="shared" si="47"/>
        <v>0.30769230769230771</v>
      </c>
      <c r="M171" s="11">
        <f t="shared" si="48"/>
        <v>0.21691973969631234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-0.26553427978900557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0.23224374014581639</v>
      </c>
      <c r="Q171" s="11">
        <f>2*'OddsRatio_working_3-way'!K171*'OddsRatio_working_3-way'!L171*'OddsRatio_working_3-way'!M171</f>
        <v>6.8106668664462272E-2</v>
      </c>
      <c r="R171" s="11">
        <f t="shared" si="49"/>
        <v>0</v>
      </c>
      <c r="S171" s="11">
        <f t="shared" si="50"/>
        <v>-0.8746280906945727</v>
      </c>
      <c r="T171" s="11">
        <f t="shared" si="51"/>
        <v>-0.25648917615676614</v>
      </c>
      <c r="U171" s="11">
        <f>'OddsRatio_working_3-way'!S171-'OddsRatio_working_3-way'!R171^2/3</f>
        <v>-0.8746280906945727</v>
      </c>
      <c r="V171" s="11">
        <f>'OddsRatio_working_3-way'!S171*'OddsRatio_working_3-way'!R171/3-2*'OddsRatio_working_3-way'!R171^3/27-'OddsRatio_working_3-way'!T171</f>
        <v>0.25648917615676614</v>
      </c>
      <c r="W171" s="11">
        <f>'OddsRatio_working_3-way'!V171^2+4*'OddsRatio_working_3-way'!U171^3/27</f>
        <v>-3.3334489009764212E-2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0.15741758676791867</v>
      </c>
      <c r="Y171" s="11">
        <f>IF('OddsRatio_working_3-way'!W171&gt;=0,IF('OddsRatio_working_3-way'!V171+SQRT('OddsRatio_working_3-way'!W171)&gt;0,0,PI()),ACOS('OddsRatio_working_3-way'!V171/(2*'OddsRatio_working_3-way'!X171)))</f>
        <v>0.61862322459068597</v>
      </c>
      <c r="Z171" s="11">
        <f>'OddsRatio_working_3-way'!X171^(1/3)*COS('OddsRatio_working_3-way'!Y171/3)</f>
        <v>0.52850784666408701</v>
      </c>
      <c r="AA171" s="11">
        <f>'OddsRatio_working_3-way'!X171^(1/3)*COS(('OddsRatio_working_3-way'!Y171+2*PI())/3)</f>
        <v>-0.35999636263933588</v>
      </c>
      <c r="AB171" s="11">
        <f>'OddsRatio_working_3-way'!X171^(1/3)*COS(('OddsRatio_working_3-way'!Y171+4*PI())/3)</f>
        <v>-0.16851148402475155</v>
      </c>
      <c r="AC171" s="11">
        <f>'OddsRatio_working_3-way'!X171^(1/3)*SIN('OddsRatio_working_3-way'!Y171/3)</f>
        <v>0.11055384621387332</v>
      </c>
      <c r="AD171" s="11">
        <f>'OddsRatio_working_3-way'!X171^(1/3)*SIN(('OddsRatio_working_3-way'!Y171+2*PI())/3)</f>
        <v>0.40242429820357356</v>
      </c>
      <c r="AE171" s="11">
        <f>'OddsRatio_working_3-way'!X171^(1/3)*SIN(('OddsRatio_working_3-way'!Y171+4*PI())/3)</f>
        <v>-0.51297814441744671</v>
      </c>
      <c r="AF171" s="11">
        <f>-'OddsRatio_working_3-way'!U171/(3*'OddsRatio_working_3-way'!X171^(1/3))*COS(('OddsRatio_working_3-way'!Y171)/3)</f>
        <v>0.52850784666408701</v>
      </c>
      <c r="AG171" s="11">
        <f>-'OddsRatio_working_3-way'!U171/(3*'OddsRatio_working_3-way'!X171^(1/3))*COS(('OddsRatio_working_3-way'!Y171+2*PI())/3)</f>
        <v>-0.35999636263933588</v>
      </c>
      <c r="AH171" s="11">
        <f>-'OddsRatio_working_3-way'!U171/(3*'OddsRatio_working_3-way'!X171^(1/3))*COS(('OddsRatio_working_3-way'!Y171+4*PI())/3)</f>
        <v>-0.16851148402475155</v>
      </c>
      <c r="AI171" s="11">
        <f>'OddsRatio_working_3-way'!U171/(3*'OddsRatio_working_3-way'!X171^(1/3))*SIN(('OddsRatio_working_3-way'!Y171)/3)</f>
        <v>-0.11055384621387332</v>
      </c>
      <c r="AJ171" s="11">
        <f>'OddsRatio_working_3-way'!U171/(3*'OddsRatio_working_3-way'!X171^(1/3))*SIN(('OddsRatio_working_3-way'!Y171+2*PI())/3)</f>
        <v>-0.40242429820357356</v>
      </c>
      <c r="AK171" s="11">
        <f>'OddsRatio_working_3-way'!U171/(3*'OddsRatio_working_3-way'!X171^(1/3))*SIN(('OddsRatio_working_3-way'!Y171+4*PI())/3)</f>
        <v>0.51297814441744671</v>
      </c>
      <c r="AL171" s="11">
        <f>'OddsRatio_working_3-way'!Z171+'OddsRatio_working_3-way'!AF171</f>
        <v>1.057015693328174</v>
      </c>
      <c r="AM171" s="11">
        <f>'OddsRatio_working_3-way'!AA171+'OddsRatio_working_3-way'!AG171</f>
        <v>-0.71999272527867175</v>
      </c>
      <c r="AN171" s="11">
        <f>'OddsRatio_working_3-way'!AB171+'OddsRatio_working_3-way'!AH171</f>
        <v>-0.3370229680495031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1.057015693328174</v>
      </c>
      <c r="AS171" s="11">
        <f>IF(('OddsRatio_working_3-way'!X171=0),IF(Q171&gt;0,-Q171^(1/3),(-Q171)^(1/3)),'OddsRatio_working_3-way'!AM171-'OddsRatio_working_3-way'!R171/3)</f>
        <v>-0.71999272527867175</v>
      </c>
      <c r="AT171" s="11">
        <f>IF(('OddsRatio_working_3-way'!X171=0),IF(Q171&gt;0,-Q171^(1/3),(-Q171)^(1/3)),'OddsRatio_working_3-way'!AN171-'OddsRatio_working_3-way'!R171/3)</f>
        <v>-0.3370229680495031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2.52</v>
      </c>
      <c r="B172" s="4">
        <f>IF('True_Odds_Calculator_3-way'!B173="","",'True_Odds_Calculator_3-way'!B173)</f>
        <v>3.37</v>
      </c>
      <c r="C172" s="4">
        <f>IF('True_Odds_Calculator_3-way'!C173="","",'True_Odds_Calculator_3-way'!C173)</f>
        <v>2.95</v>
      </c>
      <c r="D172" s="9">
        <f t="shared" si="39"/>
        <v>0.3852073015577861</v>
      </c>
      <c r="E172" s="9">
        <f t="shared" si="40"/>
        <v>0.28665554222847583</v>
      </c>
      <c r="F172" s="9">
        <f t="shared" si="41"/>
        <v>0.32813715621373796</v>
      </c>
      <c r="G172" s="9">
        <f t="shared" si="42"/>
        <v>1.0500031513380139</v>
      </c>
      <c r="H172" s="9">
        <f t="shared" si="43"/>
        <v>2.5960047900337813</v>
      </c>
      <c r="I172" s="9">
        <f t="shared" si="44"/>
        <v>3.4885074686710937</v>
      </c>
      <c r="J172" s="9">
        <f t="shared" si="45"/>
        <v>3.0475061451091272</v>
      </c>
      <c r="K172" s="11">
        <f t="shared" si="46"/>
        <v>0.3968253968253968</v>
      </c>
      <c r="L172" s="11">
        <f t="shared" si="47"/>
        <v>0.29673590504451036</v>
      </c>
      <c r="M172" s="11">
        <f t="shared" si="48"/>
        <v>0.33898305084745761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-0.28039746804520727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0.23310972362926288</v>
      </c>
      <c r="Q172" s="11">
        <f>2*'OddsRatio_working_3-way'!K172*'OddsRatio_working_3-way'!L172*'OddsRatio_working_3-way'!M172</f>
        <v>7.9832097133309216E-2</v>
      </c>
      <c r="R172" s="11">
        <f t="shared" si="49"/>
        <v>0</v>
      </c>
      <c r="S172" s="11">
        <f t="shared" si="50"/>
        <v>-0.831354595511824</v>
      </c>
      <c r="T172" s="11">
        <f t="shared" si="51"/>
        <v>-0.28471047791500825</v>
      </c>
      <c r="U172" s="11">
        <f>'OddsRatio_working_3-way'!S172-'OddsRatio_working_3-way'!R172^2/3</f>
        <v>-0.831354595511824</v>
      </c>
      <c r="V172" s="11">
        <f>'OddsRatio_working_3-way'!S172*'OddsRatio_working_3-way'!R172/3-2*'OddsRatio_working_3-way'!R172^3/27-'OddsRatio_working_3-way'!T172</f>
        <v>0.28471047791500825</v>
      </c>
      <c r="W172" s="11">
        <f>'OddsRatio_working_3-way'!V172^2+4*'OddsRatio_working_3-way'!U172^3/27</f>
        <v>-4.0645532473461005E-3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0.14588060998804683</v>
      </c>
      <c r="Y172" s="11">
        <f>IF('OddsRatio_working_3-way'!W172&gt;=0,IF('OddsRatio_working_3-way'!V172+SQRT('OddsRatio_working_3-way'!W172)&gt;0,0,PI()),ACOS('OddsRatio_working_3-way'!V172/(2*'OddsRatio_working_3-way'!X172)))</f>
        <v>0.22029119095466076</v>
      </c>
      <c r="Z172" s="11">
        <f>'OddsRatio_working_3-way'!X172^(1/3)*COS('OddsRatio_working_3-way'!Y172/3)</f>
        <v>0.52500157566900707</v>
      </c>
      <c r="AA172" s="11">
        <f>'OddsRatio_working_3-way'!X172^(1/3)*COS(('OddsRatio_working_3-way'!Y172+2*PI())/3)</f>
        <v>-0.29594713347570906</v>
      </c>
      <c r="AB172" s="11">
        <f>'OddsRatio_working_3-way'!X172^(1/3)*COS(('OddsRatio_working_3-way'!Y172+4*PI())/3)</f>
        <v>-0.22905444219329765</v>
      </c>
      <c r="AC172" s="11">
        <f>'OddsRatio_working_3-way'!X172^(1/3)*SIN('OddsRatio_working_3-way'!Y172/3)</f>
        <v>3.862051331871872E-2</v>
      </c>
      <c r="AD172" s="11">
        <f>'OddsRatio_working_3-way'!X172^(1/3)*SIN(('OddsRatio_working_3-way'!Y172+2*PI())/3)</f>
        <v>0.43535444489685904</v>
      </c>
      <c r="AE172" s="11">
        <f>'OddsRatio_working_3-way'!X172^(1/3)*SIN(('OddsRatio_working_3-way'!Y172+4*PI())/3)</f>
        <v>-0.47397495821557778</v>
      </c>
      <c r="AF172" s="11">
        <f>-'OddsRatio_working_3-way'!U172/(3*'OddsRatio_working_3-way'!X172^(1/3))*COS(('OddsRatio_working_3-way'!Y172)/3)</f>
        <v>0.52500157566900685</v>
      </c>
      <c r="AG172" s="11">
        <f>-'OddsRatio_working_3-way'!U172/(3*'OddsRatio_working_3-way'!X172^(1/3))*COS(('OddsRatio_working_3-way'!Y172+2*PI())/3)</f>
        <v>-0.29594713347570895</v>
      </c>
      <c r="AH172" s="11">
        <f>-'OddsRatio_working_3-way'!U172/(3*'OddsRatio_working_3-way'!X172^(1/3))*COS(('OddsRatio_working_3-way'!Y172+4*PI())/3)</f>
        <v>-0.22905444219329757</v>
      </c>
      <c r="AI172" s="11">
        <f>'OddsRatio_working_3-way'!U172/(3*'OddsRatio_working_3-way'!X172^(1/3))*SIN(('OddsRatio_working_3-way'!Y172)/3)</f>
        <v>-3.8620513318718706E-2</v>
      </c>
      <c r="AJ172" s="11">
        <f>'OddsRatio_working_3-way'!U172/(3*'OddsRatio_working_3-way'!X172^(1/3))*SIN(('OddsRatio_working_3-way'!Y172+2*PI())/3)</f>
        <v>-0.43535444489685882</v>
      </c>
      <c r="AK172" s="11">
        <f>'OddsRatio_working_3-way'!U172/(3*'OddsRatio_working_3-way'!X172^(1/3))*SIN(('OddsRatio_working_3-way'!Y172+4*PI())/3)</f>
        <v>0.47397495821557756</v>
      </c>
      <c r="AL172" s="11">
        <f>'OddsRatio_working_3-way'!Z172+'OddsRatio_working_3-way'!AF172</f>
        <v>1.0500031513380139</v>
      </c>
      <c r="AM172" s="11">
        <f>'OddsRatio_working_3-way'!AA172+'OddsRatio_working_3-way'!AG172</f>
        <v>-0.591894266951418</v>
      </c>
      <c r="AN172" s="11">
        <f>'OddsRatio_working_3-way'!AB172+'OddsRatio_working_3-way'!AH172</f>
        <v>-0.45810888438659525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1.0500031513380139</v>
      </c>
      <c r="AS172" s="11">
        <f>IF(('OddsRatio_working_3-way'!X172=0),IF(Q172&gt;0,-Q172^(1/3),(-Q172)^(1/3)),'OddsRatio_working_3-way'!AM172-'OddsRatio_working_3-way'!R172/3)</f>
        <v>-0.591894266951418</v>
      </c>
      <c r="AT172" s="11">
        <f>IF(('OddsRatio_working_3-way'!X172=0),IF(Q172&gt;0,-Q172^(1/3),(-Q172)^(1/3)),'OddsRatio_working_3-way'!AN172-'OddsRatio_working_3-way'!R172/3)</f>
        <v>-0.45810888438659525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2.41</v>
      </c>
      <c r="B173" s="4">
        <f>IF('True_Odds_Calculator_3-way'!B174="","",'True_Odds_Calculator_3-way'!B174)</f>
        <v>3.16</v>
      </c>
      <c r="C173" s="4">
        <f>IF('True_Odds_Calculator_3-way'!C174="","",'True_Odds_Calculator_3-way'!C174)</f>
        <v>3.32</v>
      </c>
      <c r="D173" s="9">
        <f t="shared" si="39"/>
        <v>0.40307950337623183</v>
      </c>
      <c r="E173" s="9">
        <f t="shared" si="40"/>
        <v>0.30594016537076618</v>
      </c>
      <c r="F173" s="9">
        <f t="shared" si="41"/>
        <v>0.29098033125300193</v>
      </c>
      <c r="G173" s="9">
        <f t="shared" si="42"/>
        <v>1.0502837936435199</v>
      </c>
      <c r="H173" s="9">
        <f t="shared" si="43"/>
        <v>2.4809001490373634</v>
      </c>
      <c r="I173" s="9">
        <f t="shared" si="44"/>
        <v>3.2686129942700033</v>
      </c>
      <c r="J173" s="9">
        <f t="shared" si="45"/>
        <v>3.4366584012529655</v>
      </c>
      <c r="K173" s="11">
        <f t="shared" si="46"/>
        <v>0.41493775933609955</v>
      </c>
      <c r="L173" s="11">
        <f t="shared" si="47"/>
        <v>0.31645569620253161</v>
      </c>
      <c r="M173" s="11">
        <f t="shared" si="48"/>
        <v>0.30120481927710846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-0.2794593469207467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0.23295556299466469</v>
      </c>
      <c r="Q173" s="11">
        <f>2*'OddsRatio_working_3-way'!K173*'OddsRatio_working_3-way'!L173*'OddsRatio_working_3-way'!M173</f>
        <v>7.9102058741821621E-2</v>
      </c>
      <c r="R173" s="11">
        <f t="shared" si="49"/>
        <v>0</v>
      </c>
      <c r="S173" s="11">
        <f t="shared" si="50"/>
        <v>-0.83359374292365229</v>
      </c>
      <c r="T173" s="11">
        <f t="shared" si="51"/>
        <v>-0.28305390252076479</v>
      </c>
      <c r="U173" s="11">
        <f>'OddsRatio_working_3-way'!S173-'OddsRatio_working_3-way'!R173^2/3</f>
        <v>-0.83359374292365229</v>
      </c>
      <c r="V173" s="11">
        <f>'OddsRatio_working_3-way'!S173*'OddsRatio_working_3-way'!R173/3-2*'OddsRatio_working_3-way'!R173^3/27-'OddsRatio_working_3-way'!T173</f>
        <v>0.28305390252076479</v>
      </c>
      <c r="W173" s="11">
        <f>'OddsRatio_working_3-way'!V173^2+4*'OddsRatio_working_3-way'!U173^3/27</f>
        <v>-5.6947687468884844E-3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0.14647037283963188</v>
      </c>
      <c r="Y173" s="11">
        <f>IF('OddsRatio_working_3-way'!W173&gt;=0,IF('OddsRatio_working_3-way'!V173+SQRT('OddsRatio_working_3-way'!W173)&gt;0,0,PI()),ACOS('OddsRatio_working_3-way'!V173/(2*'OddsRatio_working_3-way'!X173)))</f>
        <v>0.26054516755006341</v>
      </c>
      <c r="Z173" s="11">
        <f>'OddsRatio_working_3-way'!X173^(1/3)*COS('OddsRatio_working_3-way'!Y173/3)</f>
        <v>0.52514189682175993</v>
      </c>
      <c r="AA173" s="11">
        <f>'OddsRatio_working_3-way'!X173^(1/3)*COS(('OddsRatio_working_3-way'!Y173+2*PI())/3)</f>
        <v>-0.30216800490181284</v>
      </c>
      <c r="AB173" s="11">
        <f>'OddsRatio_working_3-way'!X173^(1/3)*COS(('OddsRatio_working_3-way'!Y173+4*PI())/3)</f>
        <v>-0.22297389191994721</v>
      </c>
      <c r="AC173" s="11">
        <f>'OddsRatio_working_3-way'!X173^(1/3)*SIN('OddsRatio_working_3-way'!Y173/3)</f>
        <v>4.57227424483138E-2</v>
      </c>
      <c r="AD173" s="11">
        <f>'OddsRatio_working_3-way'!X173^(1/3)*SIN(('OddsRatio_working_3-way'!Y173+2*PI())/3)</f>
        <v>0.43192485201503378</v>
      </c>
      <c r="AE173" s="11">
        <f>'OddsRatio_working_3-way'!X173^(1/3)*SIN(('OddsRatio_working_3-way'!Y173+4*PI())/3)</f>
        <v>-0.47764759446334754</v>
      </c>
      <c r="AF173" s="11">
        <f>-'OddsRatio_working_3-way'!U173/(3*'OddsRatio_working_3-way'!X173^(1/3))*COS(('OddsRatio_working_3-way'!Y173)/3)</f>
        <v>0.52514189682175993</v>
      </c>
      <c r="AG173" s="11">
        <f>-'OddsRatio_working_3-way'!U173/(3*'OddsRatio_working_3-way'!X173^(1/3))*COS(('OddsRatio_working_3-way'!Y173+2*PI())/3)</f>
        <v>-0.30216800490181284</v>
      </c>
      <c r="AH173" s="11">
        <f>-'OddsRatio_working_3-way'!U173/(3*'OddsRatio_working_3-way'!X173^(1/3))*COS(('OddsRatio_working_3-way'!Y173+4*PI())/3)</f>
        <v>-0.22297389191994721</v>
      </c>
      <c r="AI173" s="11">
        <f>'OddsRatio_working_3-way'!U173/(3*'OddsRatio_working_3-way'!X173^(1/3))*SIN(('OddsRatio_working_3-way'!Y173)/3)</f>
        <v>-4.57227424483138E-2</v>
      </c>
      <c r="AJ173" s="11">
        <f>'OddsRatio_working_3-way'!U173/(3*'OddsRatio_working_3-way'!X173^(1/3))*SIN(('OddsRatio_working_3-way'!Y173+2*PI())/3)</f>
        <v>-0.43192485201503378</v>
      </c>
      <c r="AK173" s="11">
        <f>'OddsRatio_working_3-way'!U173/(3*'OddsRatio_working_3-way'!X173^(1/3))*SIN(('OddsRatio_working_3-way'!Y173+4*PI())/3)</f>
        <v>0.47764759446334754</v>
      </c>
      <c r="AL173" s="11">
        <f>'OddsRatio_working_3-way'!Z173+'OddsRatio_working_3-way'!AF173</f>
        <v>1.0502837936435199</v>
      </c>
      <c r="AM173" s="11">
        <f>'OddsRatio_working_3-way'!AA173+'OddsRatio_working_3-way'!AG173</f>
        <v>-0.60433600980362567</v>
      </c>
      <c r="AN173" s="11">
        <f>'OddsRatio_working_3-way'!AB173+'OddsRatio_working_3-way'!AH173</f>
        <v>-0.44594778383989442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1.0502837936435199</v>
      </c>
      <c r="AS173" s="11">
        <f>IF(('OddsRatio_working_3-way'!X173=0),IF(Q173&gt;0,-Q173^(1/3),(-Q173)^(1/3)),'OddsRatio_working_3-way'!AM173-'OddsRatio_working_3-way'!R173/3)</f>
        <v>-0.60433600980362567</v>
      </c>
      <c r="AT173" s="11">
        <f>IF(('OddsRatio_working_3-way'!X173=0),IF(Q173&gt;0,-Q173^(1/3),(-Q173)^(1/3)),'OddsRatio_working_3-way'!AN173-'OddsRatio_working_3-way'!R173/3)</f>
        <v>-0.44594778383989442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2.2999999999999998</v>
      </c>
      <c r="B174" s="4">
        <f>IF('True_Odds_Calculator_3-way'!B175="","",'True_Odds_Calculator_3-way'!B175)</f>
        <v>3.1</v>
      </c>
      <c r="C174" s="4">
        <f>IF('True_Odds_Calculator_3-way'!C175="","",'True_Odds_Calculator_3-way'!C175)</f>
        <v>3.62</v>
      </c>
      <c r="D174" s="9">
        <f t="shared" si="39"/>
        <v>0.42229533636179689</v>
      </c>
      <c r="E174" s="9">
        <f t="shared" si="40"/>
        <v>0.31153968705658219</v>
      </c>
      <c r="F174" s="9">
        <f t="shared" si="41"/>
        <v>0.26616497658162075</v>
      </c>
      <c r="G174" s="9">
        <f t="shared" si="42"/>
        <v>1.0523161506521896</v>
      </c>
      <c r="H174" s="9">
        <f t="shared" si="43"/>
        <v>2.3680109958478468</v>
      </c>
      <c r="I174" s="9">
        <f t="shared" si="44"/>
        <v>3.2098639163695983</v>
      </c>
      <c r="J174" s="9">
        <f t="shared" si="45"/>
        <v>3.7570683147087358</v>
      </c>
      <c r="K174" s="11">
        <f t="shared" si="46"/>
        <v>0.43478260869565222</v>
      </c>
      <c r="L174" s="11">
        <f t="shared" si="47"/>
        <v>0.32258064516129031</v>
      </c>
      <c r="M174" s="11">
        <f t="shared" si="48"/>
        <v>0.27624309392265195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-0.27711870316846554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0.23323750707073845</v>
      </c>
      <c r="Q174" s="11">
        <f>2*'OddsRatio_working_3-way'!K174*'OddsRatio_working_3-way'!L174*'OddsRatio_working_3-way'!M174</f>
        <v>7.7487543877321735E-2</v>
      </c>
      <c r="R174" s="11">
        <f t="shared" si="49"/>
        <v>0</v>
      </c>
      <c r="S174" s="11">
        <f t="shared" si="50"/>
        <v>-0.84165198669015528</v>
      </c>
      <c r="T174" s="11">
        <f t="shared" si="51"/>
        <v>-0.27961860022928742</v>
      </c>
      <c r="U174" s="11">
        <f>'OddsRatio_working_3-way'!S174-'OddsRatio_working_3-way'!R174^2/3</f>
        <v>-0.84165198669015528</v>
      </c>
      <c r="V174" s="11">
        <f>'OddsRatio_working_3-way'!S174*'OddsRatio_working_3-way'!R174/3-2*'OddsRatio_working_3-way'!R174^3/27-'OddsRatio_working_3-way'!T174</f>
        <v>0.27961860022928742</v>
      </c>
      <c r="W174" s="11">
        <f>'OddsRatio_working_3-way'!V174^2+4*'OddsRatio_working_3-way'!U174^3/27</f>
        <v>-1.0140520948829237E-2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0.14859936283764416</v>
      </c>
      <c r="Y174" s="11">
        <f>IF('OddsRatio_working_3-way'!W174&gt;=0,IF('OddsRatio_working_3-way'!V174+SQRT('OddsRatio_working_3-way'!W174)&gt;0,0,PI()),ACOS('OddsRatio_working_3-way'!V174/(2*'OddsRatio_working_3-way'!X174)))</f>
        <v>0.34567416578414356</v>
      </c>
      <c r="Z174" s="11">
        <f>'OddsRatio_working_3-way'!X174^(1/3)*COS('OddsRatio_working_3-way'!Y174/3)</f>
        <v>0.52615807532609482</v>
      </c>
      <c r="AA174" s="11">
        <f>'OddsRatio_working_3-way'!X174^(1/3)*COS(('OddsRatio_working_3-way'!Y174+2*PI())/3)</f>
        <v>-0.31581665705749357</v>
      </c>
      <c r="AB174" s="11">
        <f>'OddsRatio_working_3-way'!X174^(1/3)*COS(('OddsRatio_working_3-way'!Y174+4*PI())/3)</f>
        <v>-0.21034141826860159</v>
      </c>
      <c r="AC174" s="11">
        <f>'OddsRatio_working_3-way'!X174^(1/3)*SIN('OddsRatio_working_3-way'!Y174/3)</f>
        <v>6.089615750760706E-2</v>
      </c>
      <c r="AD174" s="11">
        <f>'OddsRatio_working_3-way'!X174^(1/3)*SIN(('OddsRatio_working_3-way'!Y174+2*PI())/3)</f>
        <v>0.42521818088492086</v>
      </c>
      <c r="AE174" s="11">
        <f>'OddsRatio_working_3-way'!X174^(1/3)*SIN(('OddsRatio_working_3-way'!Y174+4*PI())/3)</f>
        <v>-0.48611433839252766</v>
      </c>
      <c r="AF174" s="11">
        <f>-'OddsRatio_working_3-way'!U174/(3*'OddsRatio_working_3-way'!X174^(1/3))*COS(('OddsRatio_working_3-way'!Y174)/3)</f>
        <v>0.52615807532609493</v>
      </c>
      <c r="AG174" s="11">
        <f>-'OddsRatio_working_3-way'!U174/(3*'OddsRatio_working_3-way'!X174^(1/3))*COS(('OddsRatio_working_3-way'!Y174+2*PI())/3)</f>
        <v>-0.31581665705749362</v>
      </c>
      <c r="AH174" s="11">
        <f>-'OddsRatio_working_3-way'!U174/(3*'OddsRatio_working_3-way'!X174^(1/3))*COS(('OddsRatio_working_3-way'!Y174+4*PI())/3)</f>
        <v>-0.21034141826860164</v>
      </c>
      <c r="AI174" s="11">
        <f>'OddsRatio_working_3-way'!U174/(3*'OddsRatio_working_3-way'!X174^(1/3))*SIN(('OddsRatio_working_3-way'!Y174)/3)</f>
        <v>-6.0896157507607074E-2</v>
      </c>
      <c r="AJ174" s="11">
        <f>'OddsRatio_working_3-way'!U174/(3*'OddsRatio_working_3-way'!X174^(1/3))*SIN(('OddsRatio_working_3-way'!Y174+2*PI())/3)</f>
        <v>-0.42521818088492092</v>
      </c>
      <c r="AK174" s="11">
        <f>'OddsRatio_working_3-way'!U174/(3*'OddsRatio_working_3-way'!X174^(1/3))*SIN(('OddsRatio_working_3-way'!Y174+4*PI())/3)</f>
        <v>0.48611433839252777</v>
      </c>
      <c r="AL174" s="11">
        <f>'OddsRatio_working_3-way'!Z174+'OddsRatio_working_3-way'!AF174</f>
        <v>1.0523161506521896</v>
      </c>
      <c r="AM174" s="11">
        <f>'OddsRatio_working_3-way'!AA174+'OddsRatio_working_3-way'!AG174</f>
        <v>-0.63163331411498724</v>
      </c>
      <c r="AN174" s="11">
        <f>'OddsRatio_working_3-way'!AB174+'OddsRatio_working_3-way'!AH174</f>
        <v>-0.42068283653720323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1.0523161506521896</v>
      </c>
      <c r="AS174" s="11">
        <f>IF(('OddsRatio_working_3-way'!X174=0),IF(Q174&gt;0,-Q174^(1/3),(-Q174)^(1/3)),'OddsRatio_working_3-way'!AM174-'OddsRatio_working_3-way'!R174/3)</f>
        <v>-0.63163331411498724</v>
      </c>
      <c r="AT174" s="11">
        <f>IF(('OddsRatio_working_3-way'!X174=0),IF(Q174&gt;0,-Q174^(1/3),(-Q174)^(1/3)),'OddsRatio_working_3-way'!AN174-'OddsRatio_working_3-way'!R174/3)</f>
        <v>-0.42068283653720323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1.93</v>
      </c>
      <c r="B175" s="4">
        <f>IF('True_Odds_Calculator_3-way'!B176="","",'True_Odds_Calculator_3-way'!B176)</f>
        <v>3.69</v>
      </c>
      <c r="C175" s="4">
        <f>IF('True_Odds_Calculator_3-way'!C176="","",'True_Odds_Calculator_3-way'!C176)</f>
        <v>4.08</v>
      </c>
      <c r="D175" s="9">
        <f t="shared" si="39"/>
        <v>0.50450015239362944</v>
      </c>
      <c r="E175" s="9">
        <f t="shared" si="40"/>
        <v>0.26035759320191737</v>
      </c>
      <c r="F175" s="9">
        <f t="shared" si="41"/>
        <v>0.23514225440445327</v>
      </c>
      <c r="G175" s="9">
        <f t="shared" si="42"/>
        <v>1.0560859744694528</v>
      </c>
      <c r="H175" s="9">
        <f t="shared" si="43"/>
        <v>1.982159956256591</v>
      </c>
      <c r="I175" s="9">
        <f t="shared" si="44"/>
        <v>3.8408712713228277</v>
      </c>
      <c r="J175" s="9">
        <f t="shared" si="45"/>
        <v>4.2527448013659148</v>
      </c>
      <c r="K175" s="11">
        <f t="shared" si="46"/>
        <v>0.5181347150259068</v>
      </c>
      <c r="L175" s="11">
        <f t="shared" si="47"/>
        <v>0.2710027100271003</v>
      </c>
      <c r="M175" s="11">
        <f t="shared" si="48"/>
        <v>0.24509803921568626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-0.26518081852564945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0.23058495341633295</v>
      </c>
      <c r="Q175" s="11">
        <f>2*'OddsRatio_working_3-way'!K175*'OddsRatio_working_3-way'!L175*'OddsRatio_working_3-way'!M175</f>
        <v>6.8831329378009828E-2</v>
      </c>
      <c r="R175" s="11">
        <f t="shared" si="49"/>
        <v>0</v>
      </c>
      <c r="S175" s="11">
        <f t="shared" si="50"/>
        <v>-0.86953858389282312</v>
      </c>
      <c r="T175" s="11">
        <f t="shared" si="51"/>
        <v>-0.25956375638591733</v>
      </c>
      <c r="U175" s="11">
        <f>'OddsRatio_working_3-way'!S175-'OddsRatio_working_3-way'!R175^2/3</f>
        <v>-0.86953858389282312</v>
      </c>
      <c r="V175" s="11">
        <f>'OddsRatio_working_3-way'!S175*'OddsRatio_working_3-way'!R175/3-2*'OddsRatio_working_3-way'!R175^3/27-'OddsRatio_working_3-way'!T175</f>
        <v>0.25956375638591733</v>
      </c>
      <c r="W175" s="11">
        <f>'OddsRatio_working_3-way'!V175^2+4*'OddsRatio_working_3-way'!U175^3/27</f>
        <v>-3.002751830102271E-2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0.15604555579236354</v>
      </c>
      <c r="Y175" s="11">
        <f>IF('OddsRatio_working_3-way'!W175&gt;=0,IF('OddsRatio_working_3-way'!V175+SQRT('OddsRatio_working_3-way'!W175)&gt;0,0,PI()),ACOS('OddsRatio_working_3-way'!V175/(2*'OddsRatio_working_3-way'!X175)))</f>
        <v>0.58864777895181908</v>
      </c>
      <c r="Z175" s="11">
        <f>'OddsRatio_working_3-way'!X175^(1/3)*COS('OddsRatio_working_3-way'!Y175/3)</f>
        <v>0.52804298723472642</v>
      </c>
      <c r="AA175" s="11">
        <f>'OddsRatio_working_3-way'!X175^(1/3)*COS(('OddsRatio_working_3-way'!Y175+2*PI())/3)</f>
        <v>-0.35492033132927048</v>
      </c>
      <c r="AB175" s="11">
        <f>'OddsRatio_working_3-way'!X175^(1/3)*COS(('OddsRatio_working_3-way'!Y175+4*PI())/3)</f>
        <v>-0.17312265590545603</v>
      </c>
      <c r="AC175" s="11">
        <f>'OddsRatio_working_3-way'!X175^(1/3)*SIN('OddsRatio_working_3-way'!Y175/3)</f>
        <v>0.10496093684398761</v>
      </c>
      <c r="AD175" s="11">
        <f>'OddsRatio_working_3-way'!X175^(1/3)*SIN(('OddsRatio_working_3-way'!Y175+2*PI())/3)</f>
        <v>0.40481817281350135</v>
      </c>
      <c r="AE175" s="11">
        <f>'OddsRatio_working_3-way'!X175^(1/3)*SIN(('OddsRatio_working_3-way'!Y175+4*PI())/3)</f>
        <v>-0.50977910965748885</v>
      </c>
      <c r="AF175" s="11">
        <f>-'OddsRatio_working_3-way'!U175/(3*'OddsRatio_working_3-way'!X175^(1/3))*COS(('OddsRatio_working_3-way'!Y175)/3)</f>
        <v>0.52804298723472642</v>
      </c>
      <c r="AG175" s="11">
        <f>-'OddsRatio_working_3-way'!U175/(3*'OddsRatio_working_3-way'!X175^(1/3))*COS(('OddsRatio_working_3-way'!Y175+2*PI())/3)</f>
        <v>-0.35492033132927048</v>
      </c>
      <c r="AH175" s="11">
        <f>-'OddsRatio_working_3-way'!U175/(3*'OddsRatio_working_3-way'!X175^(1/3))*COS(('OddsRatio_working_3-way'!Y175+4*PI())/3)</f>
        <v>-0.17312265590545603</v>
      </c>
      <c r="AI175" s="11">
        <f>'OddsRatio_working_3-way'!U175/(3*'OddsRatio_working_3-way'!X175^(1/3))*SIN(('OddsRatio_working_3-way'!Y175)/3)</f>
        <v>-0.10496093684398761</v>
      </c>
      <c r="AJ175" s="11">
        <f>'OddsRatio_working_3-way'!U175/(3*'OddsRatio_working_3-way'!X175^(1/3))*SIN(('OddsRatio_working_3-way'!Y175+2*PI())/3)</f>
        <v>-0.40481817281350135</v>
      </c>
      <c r="AK175" s="11">
        <f>'OddsRatio_working_3-way'!U175/(3*'OddsRatio_working_3-way'!X175^(1/3))*SIN(('OddsRatio_working_3-way'!Y175+4*PI())/3)</f>
        <v>0.50977910965748885</v>
      </c>
      <c r="AL175" s="11">
        <f>'OddsRatio_working_3-way'!Z175+'OddsRatio_working_3-way'!AF175</f>
        <v>1.0560859744694528</v>
      </c>
      <c r="AM175" s="11">
        <f>'OddsRatio_working_3-way'!AA175+'OddsRatio_working_3-way'!AG175</f>
        <v>-0.70984066265854096</v>
      </c>
      <c r="AN175" s="11">
        <f>'OddsRatio_working_3-way'!AB175+'OddsRatio_working_3-way'!AH175</f>
        <v>-0.34624531181091206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1.0560859744694528</v>
      </c>
      <c r="AS175" s="11">
        <f>IF(('OddsRatio_working_3-way'!X175=0),IF(Q175&gt;0,-Q175^(1/3),(-Q175)^(1/3)),'OddsRatio_working_3-way'!AM175-'OddsRatio_working_3-way'!R175/3)</f>
        <v>-0.70984066265854096</v>
      </c>
      <c r="AT175" s="11">
        <f>IF(('OddsRatio_working_3-way'!X175=0),IF(Q175&gt;0,-Q175^(1/3),(-Q175)^(1/3)),'OddsRatio_working_3-way'!AN175-'OddsRatio_working_3-way'!R175/3)</f>
        <v>-0.34624531181091206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3.29</v>
      </c>
      <c r="B176" s="4">
        <f>IF('True_Odds_Calculator_3-way'!B177="","",'True_Odds_Calculator_3-way'!B177)</f>
        <v>3.1</v>
      </c>
      <c r="C176" s="4">
        <f>IF('True_Odds_Calculator_3-way'!C177="","",'True_Odds_Calculator_3-way'!C177)</f>
        <v>2.46</v>
      </c>
      <c r="D176" s="9">
        <f t="shared" si="39"/>
        <v>0.29356251726878085</v>
      </c>
      <c r="E176" s="9">
        <f t="shared" si="40"/>
        <v>0.31184032601812689</v>
      </c>
      <c r="F176" s="9">
        <f t="shared" si="41"/>
        <v>0.39459715671309242</v>
      </c>
      <c r="G176" s="9">
        <f t="shared" si="42"/>
        <v>1.0508425482772954</v>
      </c>
      <c r="H176" s="9">
        <f t="shared" si="43"/>
        <v>3.4064294355550064</v>
      </c>
      <c r="I176" s="9">
        <f t="shared" si="44"/>
        <v>3.2067693513823201</v>
      </c>
      <c r="J176" s="9">
        <f t="shared" si="45"/>
        <v>2.5342301204848514</v>
      </c>
      <c r="K176" s="11">
        <f t="shared" si="46"/>
        <v>0.303951367781155</v>
      </c>
      <c r="L176" s="11">
        <f t="shared" si="47"/>
        <v>0.32258064516129031</v>
      </c>
      <c r="M176" s="11">
        <f t="shared" si="48"/>
        <v>0.4065040650406504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-0.27984331318948064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0.23316489660631479</v>
      </c>
      <c r="Q176" s="11">
        <f>2*'OddsRatio_working_3-way'!K176*'OddsRatio_working_3-way'!L176*'OddsRatio_working_3-way'!M176</f>
        <v>7.9714494566261465E-2</v>
      </c>
      <c r="R176" s="11">
        <f t="shared" si="49"/>
        <v>0</v>
      </c>
      <c r="S176" s="11">
        <f t="shared" si="50"/>
        <v>-0.83319802767071982</v>
      </c>
      <c r="T176" s="11">
        <f t="shared" si="51"/>
        <v>-0.28485402655409225</v>
      </c>
      <c r="U176" s="11">
        <f>'OddsRatio_working_3-way'!S176-'OddsRatio_working_3-way'!R176^2/3</f>
        <v>-0.83319802767071982</v>
      </c>
      <c r="V176" s="11">
        <f>'OddsRatio_working_3-way'!S176*'OddsRatio_working_3-way'!R176/3-2*'OddsRatio_working_3-way'!R176^3/27-'OddsRatio_working_3-way'!T176</f>
        <v>0.28485402655409225</v>
      </c>
      <c r="W176" s="11">
        <f>'OddsRatio_working_3-way'!V176^2+4*'OddsRatio_working_3-way'!U176^3/27</f>
        <v>-4.5503113593532152E-3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0.14636608880084956</v>
      </c>
      <c r="Y176" s="11">
        <f>IF('OddsRatio_working_3-way'!W176&gt;=0,IF('OddsRatio_working_3-way'!V176+SQRT('OddsRatio_working_3-way'!W176)&gt;0,0,PI()),ACOS('OddsRatio_working_3-way'!V176/(2*'OddsRatio_working_3-way'!X176)))</f>
        <v>0.23252558987193028</v>
      </c>
      <c r="Z176" s="11">
        <f>'OddsRatio_working_3-way'!X176^(1/3)*COS('OddsRatio_working_3-way'!Y176/3)</f>
        <v>0.52542127413864781</v>
      </c>
      <c r="AA176" s="11">
        <f>'OddsRatio_working_3-way'!X176^(1/3)*COS(('OddsRatio_working_3-way'!Y176+2*PI())/3)</f>
        <v>-0.29804999797992782</v>
      </c>
      <c r="AB176" s="11">
        <f>'OddsRatio_working_3-way'!X176^(1/3)*COS(('OddsRatio_working_3-way'!Y176+4*PI())/3)</f>
        <v>-0.22737127615872005</v>
      </c>
      <c r="AC176" s="11">
        <f>'OddsRatio_working_3-way'!X176^(1/3)*SIN('OddsRatio_working_3-way'!Y176/3)</f>
        <v>4.0806379069453266E-2</v>
      </c>
      <c r="AD176" s="11">
        <f>'OddsRatio_working_3-way'!X176^(1/3)*SIN(('OddsRatio_working_3-way'!Y176+2*PI())/3)</f>
        <v>0.43462498155813017</v>
      </c>
      <c r="AE176" s="11">
        <f>'OddsRatio_working_3-way'!X176^(1/3)*SIN(('OddsRatio_working_3-way'!Y176+4*PI())/3)</f>
        <v>-0.47543136062758312</v>
      </c>
      <c r="AF176" s="11">
        <f>-'OddsRatio_working_3-way'!U176/(3*'OddsRatio_working_3-way'!X176^(1/3))*COS(('OddsRatio_working_3-way'!Y176)/3)</f>
        <v>0.5254212741386477</v>
      </c>
      <c r="AG176" s="11">
        <f>-'OddsRatio_working_3-way'!U176/(3*'OddsRatio_working_3-way'!X176^(1/3))*COS(('OddsRatio_working_3-way'!Y176+2*PI())/3)</f>
        <v>-0.29804999797992776</v>
      </c>
      <c r="AH176" s="11">
        <f>-'OddsRatio_working_3-way'!U176/(3*'OddsRatio_working_3-way'!X176^(1/3))*COS(('OddsRatio_working_3-way'!Y176+4*PI())/3)</f>
        <v>-0.22737127615871999</v>
      </c>
      <c r="AI176" s="11">
        <f>'OddsRatio_working_3-way'!U176/(3*'OddsRatio_working_3-way'!X176^(1/3))*SIN(('OddsRatio_working_3-way'!Y176)/3)</f>
        <v>-4.0806379069453259E-2</v>
      </c>
      <c r="AJ176" s="11">
        <f>'OddsRatio_working_3-way'!U176/(3*'OddsRatio_working_3-way'!X176^(1/3))*SIN(('OddsRatio_working_3-way'!Y176+2*PI())/3)</f>
        <v>-0.43462498155813006</v>
      </c>
      <c r="AK176" s="11">
        <f>'OddsRatio_working_3-way'!U176/(3*'OddsRatio_working_3-way'!X176^(1/3))*SIN(('OddsRatio_working_3-way'!Y176+4*PI())/3)</f>
        <v>0.47543136062758307</v>
      </c>
      <c r="AL176" s="11">
        <f>'OddsRatio_working_3-way'!Z176+'OddsRatio_working_3-way'!AF176</f>
        <v>1.0508425482772954</v>
      </c>
      <c r="AM176" s="11">
        <f>'OddsRatio_working_3-way'!AA176+'OddsRatio_working_3-way'!AG176</f>
        <v>-0.59609999595985563</v>
      </c>
      <c r="AN176" s="11">
        <f>'OddsRatio_working_3-way'!AB176+'OddsRatio_working_3-way'!AH176</f>
        <v>-0.45474255231744004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1.0508425482772954</v>
      </c>
      <c r="AS176" s="11">
        <f>IF(('OddsRatio_working_3-way'!X176=0),IF(Q176&gt;0,-Q176^(1/3),(-Q176)^(1/3)),'OddsRatio_working_3-way'!AM176-'OddsRatio_working_3-way'!R176/3)</f>
        <v>-0.59609999595985563</v>
      </c>
      <c r="AT176" s="11">
        <f>IF(('OddsRatio_working_3-way'!X176=0),IF(Q176&gt;0,-Q176^(1/3),(-Q176)^(1/3)),'OddsRatio_working_3-way'!AN176-'OddsRatio_working_3-way'!R176/3)</f>
        <v>-0.45474255231744004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3.89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2.0099999999999998</v>
      </c>
      <c r="D177" s="9">
        <f t="shared" si="39"/>
        <v>0.2470393473323273</v>
      </c>
      <c r="E177" s="9">
        <f t="shared" si="40"/>
        <v>0.26874519990979018</v>
      </c>
      <c r="F177" s="9">
        <f t="shared" si="41"/>
        <v>0.48421545275788219</v>
      </c>
      <c r="G177" s="9">
        <f t="shared" si="42"/>
        <v>1.0546498808289806</v>
      </c>
      <c r="H177" s="9">
        <f t="shared" si="43"/>
        <v>4.0479381555957552</v>
      </c>
      <c r="I177" s="9">
        <f t="shared" si="44"/>
        <v>3.7209966925387707</v>
      </c>
      <c r="J177" s="9">
        <f t="shared" si="45"/>
        <v>2.0651963796372703</v>
      </c>
      <c r="K177" s="11">
        <f t="shared" si="46"/>
        <v>0.25706940874035988</v>
      </c>
      <c r="L177" s="11">
        <f t="shared" si="47"/>
        <v>0.27932960893854747</v>
      </c>
      <c r="M177" s="11">
        <f t="shared" si="48"/>
        <v>0.49751243781094534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-0.26903590076216255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0.23149750807937025</v>
      </c>
      <c r="Q177" s="11">
        <f>2*'OddsRatio_working_3-way'!K177*'OddsRatio_working_3-way'!L177*'OddsRatio_working_3-way'!M177</f>
        <v>7.1449848172645117E-2</v>
      </c>
      <c r="R177" s="11">
        <f t="shared" si="49"/>
        <v>0</v>
      </c>
      <c r="S177" s="11">
        <f t="shared" si="50"/>
        <v>-0.86047069340393501</v>
      </c>
      <c r="T177" s="11">
        <f t="shared" si="51"/>
        <v>-0.26557737450738728</v>
      </c>
      <c r="U177" s="11">
        <f>'OddsRatio_working_3-way'!S177-'OddsRatio_working_3-way'!R177^2/3</f>
        <v>-0.86047069340393501</v>
      </c>
      <c r="V177" s="11">
        <f>'OddsRatio_working_3-way'!S177*'OddsRatio_working_3-way'!R177/3-2*'OddsRatio_working_3-way'!R177^3/27-'OddsRatio_working_3-way'!T177</f>
        <v>0.26557737450738728</v>
      </c>
      <c r="W177" s="11">
        <f>'OddsRatio_working_3-way'!V177^2+4*'OddsRatio_working_3-way'!U177^3/27</f>
        <v>-2.3853983517736002E-2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0.1536109740285285</v>
      </c>
      <c r="Y177" s="11">
        <f>IF('OddsRatio_working_3-way'!W177&gt;=0,IF('OddsRatio_working_3-way'!V177+SQRT('OddsRatio_working_3-way'!W177)&gt;0,0,PI()),ACOS('OddsRatio_working_3-way'!V177/(2*'OddsRatio_working_3-way'!X177)))</f>
        <v>0.52674517142406874</v>
      </c>
      <c r="Z177" s="11">
        <f>'OddsRatio_working_3-way'!X177^(1/3)*COS('OddsRatio_working_3-way'!Y177/3)</f>
        <v>0.5273249404144903</v>
      </c>
      <c r="AA177" s="11">
        <f>'OddsRatio_working_3-way'!X177^(1/3)*COS(('OddsRatio_working_3-way'!Y177+2*PI())/3)</f>
        <v>-0.34468085555047745</v>
      </c>
      <c r="AB177" s="11">
        <f>'OddsRatio_working_3-way'!X177^(1/3)*COS(('OddsRatio_working_3-way'!Y177+4*PI())/3)</f>
        <v>-0.1826440848640131</v>
      </c>
      <c r="AC177" s="11">
        <f>'OddsRatio_working_3-way'!X177^(1/3)*SIN('OddsRatio_working_3-way'!Y177/3)</f>
        <v>9.3551973174448105E-2</v>
      </c>
      <c r="AD177" s="11">
        <f>'OddsRatio_working_3-way'!X177^(1/3)*SIN(('OddsRatio_working_3-way'!Y177+2*PI())/3)</f>
        <v>0.40990080786083993</v>
      </c>
      <c r="AE177" s="11">
        <f>'OddsRatio_working_3-way'!X177^(1/3)*SIN(('OddsRatio_working_3-way'!Y177+4*PI())/3)</f>
        <v>-0.5034527810352879</v>
      </c>
      <c r="AF177" s="11">
        <f>-'OddsRatio_working_3-way'!U177/(3*'OddsRatio_working_3-way'!X177^(1/3))*COS(('OddsRatio_working_3-way'!Y177)/3)</f>
        <v>0.5273249404144903</v>
      </c>
      <c r="AG177" s="11">
        <f>-'OddsRatio_working_3-way'!U177/(3*'OddsRatio_working_3-way'!X177^(1/3))*COS(('OddsRatio_working_3-way'!Y177+2*PI())/3)</f>
        <v>-0.34468085555047745</v>
      </c>
      <c r="AH177" s="11">
        <f>-'OddsRatio_working_3-way'!U177/(3*'OddsRatio_working_3-way'!X177^(1/3))*COS(('OddsRatio_working_3-way'!Y177+4*PI())/3)</f>
        <v>-0.1826440848640131</v>
      </c>
      <c r="AI177" s="11">
        <f>'OddsRatio_working_3-way'!U177/(3*'OddsRatio_working_3-way'!X177^(1/3))*SIN(('OddsRatio_working_3-way'!Y177)/3)</f>
        <v>-9.3551973174448105E-2</v>
      </c>
      <c r="AJ177" s="11">
        <f>'OddsRatio_working_3-way'!U177/(3*'OddsRatio_working_3-way'!X177^(1/3))*SIN(('OddsRatio_working_3-way'!Y177+2*PI())/3)</f>
        <v>-0.40990080786083993</v>
      </c>
      <c r="AK177" s="11">
        <f>'OddsRatio_working_3-way'!U177/(3*'OddsRatio_working_3-way'!X177^(1/3))*SIN(('OddsRatio_working_3-way'!Y177+4*PI())/3)</f>
        <v>0.5034527810352879</v>
      </c>
      <c r="AL177" s="11">
        <f>'OddsRatio_working_3-way'!Z177+'OddsRatio_working_3-way'!AF177</f>
        <v>1.0546498808289806</v>
      </c>
      <c r="AM177" s="11">
        <f>'OddsRatio_working_3-way'!AA177+'OddsRatio_working_3-way'!AG177</f>
        <v>-0.6893617111009549</v>
      </c>
      <c r="AN177" s="11">
        <f>'OddsRatio_working_3-way'!AB177+'OddsRatio_working_3-way'!AH177</f>
        <v>-0.36528816972802619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1.0546498808289806</v>
      </c>
      <c r="AS177" s="11">
        <f>IF(('OddsRatio_working_3-way'!X177=0),IF(Q177&gt;0,-Q177^(1/3),(-Q177)^(1/3)),'OddsRatio_working_3-way'!AM177-'OddsRatio_working_3-way'!R177/3)</f>
        <v>-0.6893617111009549</v>
      </c>
      <c r="AT177" s="11">
        <f>IF(('OddsRatio_working_3-way'!X177=0),IF(Q177&gt;0,-Q177^(1/3),(-Q177)^(1/3)),'OddsRatio_working_3-way'!AN177-'OddsRatio_working_3-way'!R177/3)</f>
        <v>-0.36528816972802619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2.4700000000000002</v>
      </c>
      <c r="B178" s="4">
        <f>IF('True_Odds_Calculator_3-way'!B179="","",'True_Odds_Calculator_3-way'!B179)</f>
        <v>3.29</v>
      </c>
      <c r="C178" s="4">
        <f>IF('True_Odds_Calculator_3-way'!C179="","",'True_Odds_Calculator_3-way'!C179)</f>
        <v>3.08</v>
      </c>
      <c r="D178" s="9">
        <f t="shared" si="39"/>
        <v>0.3928133644117574</v>
      </c>
      <c r="E178" s="9">
        <f t="shared" si="40"/>
        <v>0.29342836912434317</v>
      </c>
      <c r="F178" s="9">
        <f t="shared" si="41"/>
        <v>0.3137582664638997</v>
      </c>
      <c r="G178" s="9">
        <f t="shared" si="42"/>
        <v>1.0515226071082806</v>
      </c>
      <c r="H178" s="9">
        <f t="shared" si="43"/>
        <v>2.5457382324491724</v>
      </c>
      <c r="I178" s="9">
        <f t="shared" si="44"/>
        <v>3.407986770277962</v>
      </c>
      <c r="J178" s="9">
        <f t="shared" si="45"/>
        <v>3.1871670227852231</v>
      </c>
      <c r="K178" s="11">
        <f t="shared" si="46"/>
        <v>0.40485829959514169</v>
      </c>
      <c r="L178" s="11">
        <f t="shared" si="47"/>
        <v>0.303951367781155</v>
      </c>
      <c r="M178" s="11">
        <f t="shared" si="48"/>
        <v>0.32467532467532467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-0.27975160337982297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0.23332930067852478</v>
      </c>
      <c r="Q178" s="11">
        <f>2*'OddsRatio_working_3-way'!K178*'OddsRatio_working_3-way'!L178*'OddsRatio_working_3-way'!M178</f>
        <v>7.9907294752919453E-2</v>
      </c>
      <c r="R178" s="11">
        <f t="shared" si="49"/>
        <v>0</v>
      </c>
      <c r="S178" s="11">
        <f t="shared" si="50"/>
        <v>-0.83405885027843818</v>
      </c>
      <c r="T178" s="11">
        <f t="shared" si="51"/>
        <v>-0.28563659256110902</v>
      </c>
      <c r="U178" s="11">
        <f>'OddsRatio_working_3-way'!S178-'OddsRatio_working_3-way'!R178^2/3</f>
        <v>-0.83405885027843818</v>
      </c>
      <c r="V178" s="11">
        <f>'OddsRatio_working_3-way'!S178*'OddsRatio_working_3-way'!R178/3-2*'OddsRatio_working_3-way'!R178^3/27-'OddsRatio_working_3-way'!T178</f>
        <v>0.28563659256110902</v>
      </c>
      <c r="W178" s="11">
        <f>'OddsRatio_working_3-way'!V178^2+4*'OddsRatio_working_3-way'!U178^3/27</f>
        <v>-4.3697390135348096E-3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0.14659297563616053</v>
      </c>
      <c r="Y178" s="11">
        <f>IF('OddsRatio_working_3-way'!W178&gt;=0,IF('OddsRatio_working_3-way'!V178+SQRT('OddsRatio_working_3-way'!W178)&gt;0,0,PI()),ACOS('OddsRatio_working_3-way'!V178/(2*'OddsRatio_working_3-way'!X178)))</f>
        <v>0.22742320869855348</v>
      </c>
      <c r="Z178" s="11">
        <f>'OddsRatio_working_3-way'!X178^(1/3)*COS('OddsRatio_working_3-way'!Y178/3)</f>
        <v>0.5257613035541403</v>
      </c>
      <c r="AA178" s="11">
        <f>'OddsRatio_working_3-way'!X178^(1/3)*COS(('OddsRatio_working_3-way'!Y178+2*PI())/3)</f>
        <v>-0.29746390398674283</v>
      </c>
      <c r="AB178" s="11">
        <f>'OddsRatio_working_3-way'!X178^(1/3)*COS(('OddsRatio_working_3-way'!Y178+4*PI())/3)</f>
        <v>-0.22829739956739747</v>
      </c>
      <c r="AC178" s="11">
        <f>'OddsRatio_working_3-way'!X178^(1/3)*SIN('OddsRatio_working_3-way'!Y178/3)</f>
        <v>3.9933299945414447E-2</v>
      </c>
      <c r="AD178" s="11">
        <f>'OddsRatio_working_3-way'!X178^(1/3)*SIN(('OddsRatio_working_3-way'!Y178+2*PI())/3)</f>
        <v>0.43535599523199997</v>
      </c>
      <c r="AE178" s="11">
        <f>'OddsRatio_working_3-way'!X178^(1/3)*SIN(('OddsRatio_working_3-way'!Y178+4*PI())/3)</f>
        <v>-0.47528929517741447</v>
      </c>
      <c r="AF178" s="11">
        <f>-'OddsRatio_working_3-way'!U178/(3*'OddsRatio_working_3-way'!X178^(1/3))*COS(('OddsRatio_working_3-way'!Y178)/3)</f>
        <v>0.5257613035541403</v>
      </c>
      <c r="AG178" s="11">
        <f>-'OddsRatio_working_3-way'!U178/(3*'OddsRatio_working_3-way'!X178^(1/3))*COS(('OddsRatio_working_3-way'!Y178+2*PI())/3)</f>
        <v>-0.29746390398674283</v>
      </c>
      <c r="AH178" s="11">
        <f>-'OddsRatio_working_3-way'!U178/(3*'OddsRatio_working_3-way'!X178^(1/3))*COS(('OddsRatio_working_3-way'!Y178+4*PI())/3)</f>
        <v>-0.22829739956739747</v>
      </c>
      <c r="AI178" s="11">
        <f>'OddsRatio_working_3-way'!U178/(3*'OddsRatio_working_3-way'!X178^(1/3))*SIN(('OddsRatio_working_3-way'!Y178)/3)</f>
        <v>-3.9933299945414447E-2</v>
      </c>
      <c r="AJ178" s="11">
        <f>'OddsRatio_working_3-way'!U178/(3*'OddsRatio_working_3-way'!X178^(1/3))*SIN(('OddsRatio_working_3-way'!Y178+2*PI())/3)</f>
        <v>-0.43535599523199997</v>
      </c>
      <c r="AK178" s="11">
        <f>'OddsRatio_working_3-way'!U178/(3*'OddsRatio_working_3-way'!X178^(1/3))*SIN(('OddsRatio_working_3-way'!Y178+4*PI())/3)</f>
        <v>0.47528929517741447</v>
      </c>
      <c r="AL178" s="11">
        <f>'OddsRatio_working_3-way'!Z178+'OddsRatio_working_3-way'!AF178</f>
        <v>1.0515226071082806</v>
      </c>
      <c r="AM178" s="11">
        <f>'OddsRatio_working_3-way'!AA178+'OddsRatio_working_3-way'!AG178</f>
        <v>-0.59492780797348566</v>
      </c>
      <c r="AN178" s="11">
        <f>'OddsRatio_working_3-way'!AB178+'OddsRatio_working_3-way'!AH178</f>
        <v>-0.45659479913479495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1.0515226071082806</v>
      </c>
      <c r="AS178" s="11">
        <f>IF(('OddsRatio_working_3-way'!X178=0),IF(Q178&gt;0,-Q178^(1/3),(-Q178)^(1/3)),'OddsRatio_working_3-way'!AM178-'OddsRatio_working_3-way'!R178/3)</f>
        <v>-0.59492780797348566</v>
      </c>
      <c r="AT178" s="11">
        <f>IF(('OddsRatio_working_3-way'!X178=0),IF(Q178&gt;0,-Q178^(1/3),(-Q178)^(1/3)),'OddsRatio_working_3-way'!AN178-'OddsRatio_working_3-way'!R178/3)</f>
        <v>-0.45659479913479495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3.21</v>
      </c>
      <c r="B179" s="4">
        <f>IF('True_Odds_Calculator_3-way'!B180="","",'True_Odds_Calculator_3-way'!B180)</f>
        <v>3.35</v>
      </c>
      <c r="C179" s="4">
        <f>IF('True_Odds_Calculator_3-way'!C180="","",'True_Odds_Calculator_3-way'!C180)</f>
        <v>2.36</v>
      </c>
      <c r="D179" s="9">
        <f t="shared" si="39"/>
        <v>0.30070739823816223</v>
      </c>
      <c r="E179" s="9">
        <f t="shared" si="40"/>
        <v>0.28795141576764527</v>
      </c>
      <c r="F179" s="9">
        <f t="shared" si="41"/>
        <v>0.41134118599419273</v>
      </c>
      <c r="G179" s="9">
        <f t="shared" si="42"/>
        <v>1.0522587525326847</v>
      </c>
      <c r="H179" s="9">
        <f t="shared" si="43"/>
        <v>3.3254918430972338</v>
      </c>
      <c r="I179" s="9">
        <f t="shared" si="44"/>
        <v>3.4728080684518092</v>
      </c>
      <c r="J179" s="9">
        <f t="shared" si="45"/>
        <v>2.431071903444451</v>
      </c>
      <c r="K179" s="11">
        <f t="shared" si="46"/>
        <v>0.3115264797507788</v>
      </c>
      <c r="L179" s="11">
        <f t="shared" si="47"/>
        <v>0.29850746268656714</v>
      </c>
      <c r="M179" s="11">
        <f t="shared" si="48"/>
        <v>0.42372881355932207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-0.27831537701954356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0.23327052366868339</v>
      </c>
      <c r="Q179" s="11">
        <f>2*'OddsRatio_working_3-way'!K179*'OddsRatio_working_3-way'!L179*'OddsRatio_working_3-way'!M179</f>
        <v>7.880760934752816E-2</v>
      </c>
      <c r="R179" s="11">
        <f t="shared" si="49"/>
        <v>0</v>
      </c>
      <c r="S179" s="11">
        <f t="shared" si="50"/>
        <v>-0.83815176210081599</v>
      </c>
      <c r="T179" s="11">
        <f t="shared" si="51"/>
        <v>-0.28315937908811345</v>
      </c>
      <c r="U179" s="11">
        <f>'OddsRatio_working_3-way'!S179-'OddsRatio_working_3-way'!R179^2/3</f>
        <v>-0.83815176210081599</v>
      </c>
      <c r="V179" s="11">
        <f>'OddsRatio_working_3-way'!S179*'OddsRatio_working_3-way'!R179/3-2*'OddsRatio_working_3-way'!R179^3/27-'OddsRatio_working_3-way'!T179</f>
        <v>0.28315937908811345</v>
      </c>
      <c r="W179" s="11">
        <f>'OddsRatio_working_3-way'!V179^2+4*'OddsRatio_working_3-way'!U179^3/27</f>
        <v>-7.0504329943531924E-3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0.1476733447172501</v>
      </c>
      <c r="Y179" s="11">
        <f>IF('OddsRatio_working_3-way'!W179&gt;=0,IF('OddsRatio_working_3-way'!V179+SQRT('OddsRatio_working_3-way'!W179)&gt;0,0,PI()),ACOS('OddsRatio_working_3-way'!V179/(2*'OddsRatio_working_3-way'!X179)))</f>
        <v>0.28827548853259866</v>
      </c>
      <c r="Z179" s="11">
        <f>'OddsRatio_working_3-way'!X179^(1/3)*COS('OddsRatio_working_3-way'!Y179/3)</f>
        <v>0.52612937626634249</v>
      </c>
      <c r="AA179" s="11">
        <f>'OddsRatio_working_3-way'!X179^(1/3)*COS(('OddsRatio_working_3-way'!Y179+2*PI())/3)</f>
        <v>-0.30698336408539056</v>
      </c>
      <c r="AB179" s="11">
        <f>'OddsRatio_working_3-way'!X179^(1/3)*COS(('OddsRatio_working_3-way'!Y179+4*PI())/3)</f>
        <v>-0.21914601218095209</v>
      </c>
      <c r="AC179" s="11">
        <f>'OddsRatio_working_3-way'!X179^(1/3)*SIN('OddsRatio_working_3-way'!Y179/3)</f>
        <v>5.0712918766931417E-2</v>
      </c>
      <c r="AD179" s="11">
        <f>'OddsRatio_working_3-way'!X179^(1/3)*SIN(('OddsRatio_working_3-way'!Y179+2*PI())/3)</f>
        <v>0.43028494614044838</v>
      </c>
      <c r="AE179" s="11">
        <f>'OddsRatio_working_3-way'!X179^(1/3)*SIN(('OddsRatio_working_3-way'!Y179+4*PI())/3)</f>
        <v>-0.48099786490737984</v>
      </c>
      <c r="AF179" s="11">
        <f>-'OddsRatio_working_3-way'!U179/(3*'OddsRatio_working_3-way'!X179^(1/3))*COS(('OddsRatio_working_3-way'!Y179)/3)</f>
        <v>0.52612937626634237</v>
      </c>
      <c r="AG179" s="11">
        <f>-'OddsRatio_working_3-way'!U179/(3*'OddsRatio_working_3-way'!X179^(1/3))*COS(('OddsRatio_working_3-way'!Y179+2*PI())/3)</f>
        <v>-0.30698336408539051</v>
      </c>
      <c r="AH179" s="11">
        <f>-'OddsRatio_working_3-way'!U179/(3*'OddsRatio_working_3-way'!X179^(1/3))*COS(('OddsRatio_working_3-way'!Y179+4*PI())/3)</f>
        <v>-0.21914601218095206</v>
      </c>
      <c r="AI179" s="11">
        <f>'OddsRatio_working_3-way'!U179/(3*'OddsRatio_working_3-way'!X179^(1/3))*SIN(('OddsRatio_working_3-way'!Y179)/3)</f>
        <v>-5.0712918766931403E-2</v>
      </c>
      <c r="AJ179" s="11">
        <f>'OddsRatio_working_3-way'!U179/(3*'OddsRatio_working_3-way'!X179^(1/3))*SIN(('OddsRatio_working_3-way'!Y179+2*PI())/3)</f>
        <v>-0.43028494614044827</v>
      </c>
      <c r="AK179" s="11">
        <f>'OddsRatio_working_3-way'!U179/(3*'OddsRatio_working_3-way'!X179^(1/3))*SIN(('OddsRatio_working_3-way'!Y179+4*PI())/3)</f>
        <v>0.48099786490737972</v>
      </c>
      <c r="AL179" s="11">
        <f>'OddsRatio_working_3-way'!Z179+'OddsRatio_working_3-way'!AF179</f>
        <v>1.0522587525326847</v>
      </c>
      <c r="AM179" s="11">
        <f>'OddsRatio_working_3-way'!AA179+'OddsRatio_working_3-way'!AG179</f>
        <v>-0.61396672817078102</v>
      </c>
      <c r="AN179" s="11">
        <f>'OddsRatio_working_3-way'!AB179+'OddsRatio_working_3-way'!AH179</f>
        <v>-0.43829202436190418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1.0522587525326847</v>
      </c>
      <c r="AS179" s="11">
        <f>IF(('OddsRatio_working_3-way'!X179=0),IF(Q179&gt;0,-Q179^(1/3),(-Q179)^(1/3)),'OddsRatio_working_3-way'!AM179-'OddsRatio_working_3-way'!R179/3)</f>
        <v>-0.61396672817078102</v>
      </c>
      <c r="AT179" s="11">
        <f>IF(('OddsRatio_working_3-way'!X179=0),IF(Q179&gt;0,-Q179^(1/3),(-Q179)^(1/3)),'OddsRatio_working_3-way'!AN179-'OddsRatio_working_3-way'!R179/3)</f>
        <v>-0.43829202436190418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2.64</v>
      </c>
      <c r="B180" s="4">
        <f>IF('True_Odds_Calculator_3-way'!B181="","",'True_Odds_Calculator_3-way'!B181)</f>
        <v>3.41</v>
      </c>
      <c r="C180" s="4">
        <f>IF('True_Odds_Calculator_3-way'!C181="","",'True_Odds_Calculator_3-way'!C181)</f>
        <v>2.77</v>
      </c>
      <c r="D180" s="9">
        <f t="shared" si="39"/>
        <v>0.36721678231284416</v>
      </c>
      <c r="E180" s="9">
        <f t="shared" si="40"/>
        <v>0.28310611482497289</v>
      </c>
      <c r="F180" s="9">
        <f t="shared" si="41"/>
        <v>0.34967710286218262</v>
      </c>
      <c r="G180" s="9">
        <f t="shared" si="42"/>
        <v>1.0507238339948324</v>
      </c>
      <c r="H180" s="9">
        <f t="shared" si="43"/>
        <v>2.7231870877515254</v>
      </c>
      <c r="I180" s="9">
        <f t="shared" si="44"/>
        <v>3.5322444399275463</v>
      </c>
      <c r="J180" s="9">
        <f t="shared" si="45"/>
        <v>2.8597811861708529</v>
      </c>
      <c r="K180" s="11">
        <f t="shared" si="46"/>
        <v>0.37878787878787878</v>
      </c>
      <c r="L180" s="11">
        <f t="shared" si="47"/>
        <v>0.29325513196480935</v>
      </c>
      <c r="M180" s="11">
        <f t="shared" si="48"/>
        <v>0.36101083032490977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-0.28054083291387022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0.23339143256142528</v>
      </c>
      <c r="Q180" s="11">
        <f>2*'OddsRatio_working_3-way'!K180*'OddsRatio_working_3-way'!L180*'OddsRatio_working_3-way'!M180</f>
        <v>8.0203241430043037E-2</v>
      </c>
      <c r="R180" s="11">
        <f t="shared" si="49"/>
        <v>0</v>
      </c>
      <c r="S180" s="11">
        <f t="shared" si="50"/>
        <v>-0.83193391185617371</v>
      </c>
      <c r="T180" s="11">
        <f t="shared" si="51"/>
        <v>-0.28588794221861635</v>
      </c>
      <c r="U180" s="11">
        <f>'OddsRatio_working_3-way'!S180-'OddsRatio_working_3-way'!R180^2/3</f>
        <v>-0.83193391185617371</v>
      </c>
      <c r="V180" s="11">
        <f>'OddsRatio_working_3-way'!S180*'OddsRatio_working_3-way'!R180/3-2*'OddsRatio_working_3-way'!R180^3/27-'OddsRatio_working_3-way'!T180</f>
        <v>0.28588794221861635</v>
      </c>
      <c r="W180" s="11">
        <f>'OddsRatio_working_3-way'!V180^2+4*'OddsRatio_working_3-way'!U180^3/27</f>
        <v>-3.5707712352690268E-3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0.14603311845371236</v>
      </c>
      <c r="Y180" s="11">
        <f>IF('OddsRatio_working_3-way'!W180&gt;=0,IF('OddsRatio_working_3-way'!V180+SQRT('OddsRatio_working_3-way'!W180)&gt;0,0,PI()),ACOS('OddsRatio_working_3-way'!V180/(2*'OddsRatio_working_3-way'!X180)))</f>
        <v>0.20605217159474543</v>
      </c>
      <c r="Z180" s="11">
        <f>'OddsRatio_working_3-way'!X180^(1/3)*COS('OddsRatio_working_3-way'!Y180/3)</f>
        <v>0.52536191699741619</v>
      </c>
      <c r="AA180" s="11">
        <f>'OddsRatio_working_3-way'!X180^(1/3)*COS(('OddsRatio_working_3-way'!Y180+2*PI())/3)</f>
        <v>-0.29397984171590097</v>
      </c>
      <c r="AB180" s="11">
        <f>'OddsRatio_working_3-way'!X180^(1/3)*COS(('OddsRatio_working_3-way'!Y180+4*PI())/3)</f>
        <v>-0.23138207528151514</v>
      </c>
      <c r="AC180" s="11">
        <f>'OddsRatio_working_3-way'!X180^(1/3)*SIN('OddsRatio_working_3-way'!Y180/3)</f>
        <v>3.6140837301561972E-2</v>
      </c>
      <c r="AD180" s="11">
        <f>'OddsRatio_working_3-way'!X180^(1/3)*SIN(('OddsRatio_working_3-way'!Y180+2*PI())/3)</f>
        <v>0.43690634764987318</v>
      </c>
      <c r="AE180" s="11">
        <f>'OddsRatio_working_3-way'!X180^(1/3)*SIN(('OddsRatio_working_3-way'!Y180+4*PI())/3)</f>
        <v>-0.47304718495143505</v>
      </c>
      <c r="AF180" s="11">
        <f>-'OddsRatio_working_3-way'!U180/(3*'OddsRatio_working_3-way'!X180^(1/3))*COS(('OddsRatio_working_3-way'!Y180)/3)</f>
        <v>0.52536191699741608</v>
      </c>
      <c r="AG180" s="11">
        <f>-'OddsRatio_working_3-way'!U180/(3*'OddsRatio_working_3-way'!X180^(1/3))*COS(('OddsRatio_working_3-way'!Y180+2*PI())/3)</f>
        <v>-0.29397984171590091</v>
      </c>
      <c r="AH180" s="11">
        <f>-'OddsRatio_working_3-way'!U180/(3*'OddsRatio_working_3-way'!X180^(1/3))*COS(('OddsRatio_working_3-way'!Y180+4*PI())/3)</f>
        <v>-0.23138207528151508</v>
      </c>
      <c r="AI180" s="11">
        <f>'OddsRatio_working_3-way'!U180/(3*'OddsRatio_working_3-way'!X180^(1/3))*SIN(('OddsRatio_working_3-way'!Y180)/3)</f>
        <v>-3.6140837301561965E-2</v>
      </c>
      <c r="AJ180" s="11">
        <f>'OddsRatio_working_3-way'!U180/(3*'OddsRatio_working_3-way'!X180^(1/3))*SIN(('OddsRatio_working_3-way'!Y180+2*PI())/3)</f>
        <v>-0.43690634764987307</v>
      </c>
      <c r="AK180" s="11">
        <f>'OddsRatio_working_3-way'!U180/(3*'OddsRatio_working_3-way'!X180^(1/3))*SIN(('OddsRatio_working_3-way'!Y180+4*PI())/3)</f>
        <v>0.473047184951435</v>
      </c>
      <c r="AL180" s="11">
        <f>'OddsRatio_working_3-way'!Z180+'OddsRatio_working_3-way'!AF180</f>
        <v>1.0507238339948324</v>
      </c>
      <c r="AM180" s="11">
        <f>'OddsRatio_working_3-way'!AA180+'OddsRatio_working_3-way'!AG180</f>
        <v>-0.58795968343180194</v>
      </c>
      <c r="AN180" s="11">
        <f>'OddsRatio_working_3-way'!AB180+'OddsRatio_working_3-way'!AH180</f>
        <v>-0.46276415056303022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1.0507238339948324</v>
      </c>
      <c r="AS180" s="11">
        <f>IF(('OddsRatio_working_3-way'!X180=0),IF(Q180&gt;0,-Q180^(1/3),(-Q180)^(1/3)),'OddsRatio_working_3-way'!AM180-'OddsRatio_working_3-way'!R180/3)</f>
        <v>-0.58795968343180194</v>
      </c>
      <c r="AT180" s="11">
        <f>IF(('OddsRatio_working_3-way'!X180=0),IF(Q180&gt;0,-Q180^(1/3),(-Q180)^(1/3)),'OddsRatio_working_3-way'!AN180-'OddsRatio_working_3-way'!R180/3)</f>
        <v>-0.46276415056303022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1.88</v>
      </c>
      <c r="B181" s="4">
        <f>IF('True_Odds_Calculator_3-way'!B182="","",'True_Odds_Calculator_3-way'!B182)</f>
        <v>3.62</v>
      </c>
      <c r="C181" s="4">
        <f>IF('True_Odds_Calculator_3-way'!C182="","",'True_Odds_Calculator_3-way'!C182)</f>
        <v>4.42</v>
      </c>
      <c r="D181" s="9">
        <f t="shared" si="39"/>
        <v>0.51806016886629402</v>
      </c>
      <c r="E181" s="9">
        <f t="shared" si="40"/>
        <v>0.26527376889735188</v>
      </c>
      <c r="F181" s="9">
        <f t="shared" si="41"/>
        <v>0.21666606223635387</v>
      </c>
      <c r="G181" s="9">
        <f t="shared" si="42"/>
        <v>1.057133769257061</v>
      </c>
      <c r="H181" s="9">
        <f t="shared" si="43"/>
        <v>1.9302777169462138</v>
      </c>
      <c r="I181" s="9">
        <f t="shared" si="44"/>
        <v>3.769690475453499</v>
      </c>
      <c r="J181" s="9">
        <f t="shared" si="45"/>
        <v>4.6153974908591495</v>
      </c>
      <c r="K181" s="11">
        <f t="shared" si="46"/>
        <v>0.53191489361702127</v>
      </c>
      <c r="L181" s="11">
        <f t="shared" si="47"/>
        <v>0.27624309392265195</v>
      </c>
      <c r="M181" s="11">
        <f t="shared" si="48"/>
        <v>0.22624434389140272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-0.26213280838191799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0.23004744030335411</v>
      </c>
      <c r="Q181" s="11">
        <f>2*'OddsRatio_working_3-way'!K181*'OddsRatio_working_3-way'!L181*'OddsRatio_working_3-way'!M181</f>
        <v>6.6487699509639925E-2</v>
      </c>
      <c r="R181" s="11">
        <f t="shared" si="49"/>
        <v>0</v>
      </c>
      <c r="S181" s="11">
        <f t="shared" si="50"/>
        <v>-0.87759880849475103</v>
      </c>
      <c r="T181" s="11">
        <f t="shared" si="51"/>
        <v>-0.25364127413143095</v>
      </c>
      <c r="U181" s="11">
        <f>'OddsRatio_working_3-way'!S181-'OddsRatio_working_3-way'!R181^2/3</f>
        <v>-0.87759880849475103</v>
      </c>
      <c r="V181" s="11">
        <f>'OddsRatio_working_3-way'!S181*'OddsRatio_working_3-way'!R181/3-2*'OddsRatio_working_3-way'!R181^3/27-'OddsRatio_working_3-way'!T181</f>
        <v>0.25364127413143095</v>
      </c>
      <c r="W181" s="11">
        <f>'OddsRatio_working_3-way'!V181^2+4*'OddsRatio_working_3-way'!U181^3/27</f>
        <v>-3.5800735101859646E-2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0.15822028239520633</v>
      </c>
      <c r="Y181" s="11">
        <f>IF('OddsRatio_working_3-way'!W181&gt;=0,IF('OddsRatio_working_3-way'!V181+SQRT('OddsRatio_working_3-way'!W181)&gt;0,0,PI()),ACOS('OddsRatio_working_3-way'!V181/(2*'OddsRatio_working_3-way'!X181)))</f>
        <v>0.64092208447930188</v>
      </c>
      <c r="Z181" s="11">
        <f>'OddsRatio_working_3-way'!X181^(1/3)*COS('OddsRatio_working_3-way'!Y181/3)</f>
        <v>0.52856688462853041</v>
      </c>
      <c r="AA181" s="11">
        <f>'OddsRatio_working_3-way'!X181^(1/3)*COS(('OddsRatio_working_3-way'!Y181+2*PI())/3)</f>
        <v>-0.36359350464057277</v>
      </c>
      <c r="AB181" s="11">
        <f>'OddsRatio_working_3-way'!X181^(1/3)*COS(('OddsRatio_working_3-way'!Y181+4*PI())/3)</f>
        <v>-0.1649733799879575</v>
      </c>
      <c r="AC181" s="11">
        <f>'OddsRatio_working_3-way'!X181^(1/3)*SIN('OddsRatio_working_3-way'!Y181/3)</f>
        <v>0.1146733824346645</v>
      </c>
      <c r="AD181" s="11">
        <f>'OddsRatio_working_3-way'!X181^(1/3)*SIN(('OddsRatio_working_3-way'!Y181+2*PI())/3)</f>
        <v>0.40041565847017363</v>
      </c>
      <c r="AE181" s="11">
        <f>'OddsRatio_working_3-way'!X181^(1/3)*SIN(('OddsRatio_working_3-way'!Y181+4*PI())/3)</f>
        <v>-0.51508904090483809</v>
      </c>
      <c r="AF181" s="11">
        <f>-'OddsRatio_working_3-way'!U181/(3*'OddsRatio_working_3-way'!X181^(1/3))*COS(('OddsRatio_working_3-way'!Y181)/3)</f>
        <v>0.52856688462853052</v>
      </c>
      <c r="AG181" s="11">
        <f>-'OddsRatio_working_3-way'!U181/(3*'OddsRatio_working_3-way'!X181^(1/3))*COS(('OddsRatio_working_3-way'!Y181+2*PI())/3)</f>
        <v>-0.36359350464057283</v>
      </c>
      <c r="AH181" s="11">
        <f>-'OddsRatio_working_3-way'!U181/(3*'OddsRatio_working_3-way'!X181^(1/3))*COS(('OddsRatio_working_3-way'!Y181+4*PI())/3)</f>
        <v>-0.16497337998795752</v>
      </c>
      <c r="AI181" s="11">
        <f>'OddsRatio_working_3-way'!U181/(3*'OddsRatio_working_3-way'!X181^(1/3))*SIN(('OddsRatio_working_3-way'!Y181)/3)</f>
        <v>-0.11467338243466453</v>
      </c>
      <c r="AJ181" s="11">
        <f>'OddsRatio_working_3-way'!U181/(3*'OddsRatio_working_3-way'!X181^(1/3))*SIN(('OddsRatio_working_3-way'!Y181+2*PI())/3)</f>
        <v>-0.40041565847017374</v>
      </c>
      <c r="AK181" s="11">
        <f>'OddsRatio_working_3-way'!U181/(3*'OddsRatio_working_3-way'!X181^(1/3))*SIN(('OddsRatio_working_3-way'!Y181+4*PI())/3)</f>
        <v>0.51508904090483809</v>
      </c>
      <c r="AL181" s="11">
        <f>'OddsRatio_working_3-way'!Z181+'OddsRatio_working_3-way'!AF181</f>
        <v>1.057133769257061</v>
      </c>
      <c r="AM181" s="11">
        <f>'OddsRatio_working_3-way'!AA181+'OddsRatio_working_3-way'!AG181</f>
        <v>-0.72718700928114566</v>
      </c>
      <c r="AN181" s="11">
        <f>'OddsRatio_working_3-way'!AB181+'OddsRatio_working_3-way'!AH181</f>
        <v>-0.32994675997591505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1.057133769257061</v>
      </c>
      <c r="AS181" s="11">
        <f>IF(('OddsRatio_working_3-way'!X181=0),IF(Q181&gt;0,-Q181^(1/3),(-Q181)^(1/3)),'OddsRatio_working_3-way'!AM181-'OddsRatio_working_3-way'!R181/3)</f>
        <v>-0.72718700928114566</v>
      </c>
      <c r="AT181" s="11">
        <f>IF(('OddsRatio_working_3-way'!X181=0),IF(Q181&gt;0,-Q181^(1/3),(-Q181)^(1/3)),'OddsRatio_working_3-way'!AN181-'OddsRatio_working_3-way'!R181/3)</f>
        <v>-0.32994675997591505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3.23</v>
      </c>
      <c r="B182" s="4">
        <f>IF('True_Odds_Calculator_3-way'!B183="","",'True_Odds_Calculator_3-way'!B183)</f>
        <v>3.19</v>
      </c>
      <c r="C182" s="4">
        <f>IF('True_Odds_Calculator_3-way'!C183="","",'True_Odds_Calculator_3-way'!C183)</f>
        <v>2.44</v>
      </c>
      <c r="D182" s="9">
        <f t="shared" si="39"/>
        <v>0.29912958899806413</v>
      </c>
      <c r="E182" s="9">
        <f t="shared" si="40"/>
        <v>0.3029380248361816</v>
      </c>
      <c r="F182" s="9">
        <f t="shared" si="41"/>
        <v>0.39793238616575416</v>
      </c>
      <c r="G182" s="9">
        <f t="shared" si="42"/>
        <v>1.0506873130777534</v>
      </c>
      <c r="H182" s="9">
        <f t="shared" si="43"/>
        <v>3.3430327081633897</v>
      </c>
      <c r="I182" s="9">
        <f t="shared" si="44"/>
        <v>3.3010052156402794</v>
      </c>
      <c r="J182" s="9">
        <f t="shared" si="45"/>
        <v>2.5129897308319649</v>
      </c>
      <c r="K182" s="11">
        <f t="shared" si="46"/>
        <v>0.30959752321981426</v>
      </c>
      <c r="L182" s="11">
        <f t="shared" si="47"/>
        <v>0.31347962382445144</v>
      </c>
      <c r="M182" s="11">
        <f t="shared" si="48"/>
        <v>0.4098360655737705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-0.27972316804229325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0.2330851387620268</v>
      </c>
      <c r="Q182" s="11">
        <f>2*'OddsRatio_working_3-way'!K182*'OddsRatio_working_3-way'!L182*'OddsRatio_working_3-way'!M182</f>
        <v>7.9551241898302663E-2</v>
      </c>
      <c r="R182" s="11">
        <f t="shared" si="49"/>
        <v>0</v>
      </c>
      <c r="S182" s="11">
        <f t="shared" si="50"/>
        <v>-0.83327076692762569</v>
      </c>
      <c r="T182" s="11">
        <f t="shared" si="51"/>
        <v>-0.2843927532176197</v>
      </c>
      <c r="U182" s="11">
        <f>'OddsRatio_working_3-way'!S182-'OddsRatio_working_3-way'!R182^2/3</f>
        <v>-0.83327076692762569</v>
      </c>
      <c r="V182" s="11">
        <f>'OddsRatio_working_3-way'!S182*'OddsRatio_working_3-way'!R182/3-2*'OddsRatio_working_3-way'!R182^3/27-'OddsRatio_working_3-way'!T182</f>
        <v>0.2843927532176197</v>
      </c>
      <c r="W182" s="11">
        <f>'OddsRatio_working_3-way'!V182^2+4*'OddsRatio_working_3-way'!U182^3/27</f>
        <v>-4.8353347782337658E-3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0.14638525614020328</v>
      </c>
      <c r="Y182" s="11">
        <f>IF('OddsRatio_working_3-way'!W182&gt;=0,IF('OddsRatio_working_3-way'!V182+SQRT('OddsRatio_working_3-way'!W182)&gt;0,0,PI()),ACOS('OddsRatio_working_3-way'!V182/(2*'OddsRatio_working_3-way'!X182)))</f>
        <v>0.23980396993587005</v>
      </c>
      <c r="Z182" s="11">
        <f>'OddsRatio_working_3-way'!X182^(1/3)*COS('OddsRatio_working_3-way'!Y182/3)</f>
        <v>0.5253436565388766</v>
      </c>
      <c r="AA182" s="11">
        <f>'OddsRatio_working_3-way'!X182^(1/3)*COS(('OddsRatio_working_3-way'!Y182+2*PI())/3)</f>
        <v>-0.29911663081628392</v>
      </c>
      <c r="AB182" s="11">
        <f>'OddsRatio_working_3-way'!X182^(1/3)*COS(('OddsRatio_working_3-way'!Y182+4*PI())/3)</f>
        <v>-0.22622702572259254</v>
      </c>
      <c r="AC182" s="11">
        <f>'OddsRatio_working_3-way'!X182^(1/3)*SIN('OddsRatio_working_3-way'!Y182/3)</f>
        <v>4.2082833121968144E-2</v>
      </c>
      <c r="AD182" s="11">
        <f>'OddsRatio_working_3-way'!X182^(1/3)*SIN(('OddsRatio_working_3-way'!Y182+2*PI())/3)</f>
        <v>0.43391953571868991</v>
      </c>
      <c r="AE182" s="11">
        <f>'OddsRatio_working_3-way'!X182^(1/3)*SIN(('OddsRatio_working_3-way'!Y182+4*PI())/3)</f>
        <v>-0.47600236884065816</v>
      </c>
      <c r="AF182" s="11">
        <f>-'OddsRatio_working_3-way'!U182/(3*'OddsRatio_working_3-way'!X182^(1/3))*COS(('OddsRatio_working_3-way'!Y182)/3)</f>
        <v>0.52534365653887671</v>
      </c>
      <c r="AG182" s="11">
        <f>-'OddsRatio_working_3-way'!U182/(3*'OddsRatio_working_3-way'!X182^(1/3))*COS(('OddsRatio_working_3-way'!Y182+2*PI())/3)</f>
        <v>-0.29911663081628398</v>
      </c>
      <c r="AH182" s="11">
        <f>-'OddsRatio_working_3-way'!U182/(3*'OddsRatio_working_3-way'!X182^(1/3))*COS(('OddsRatio_working_3-way'!Y182+4*PI())/3)</f>
        <v>-0.22622702572259257</v>
      </c>
      <c r="AI182" s="11">
        <f>'OddsRatio_working_3-way'!U182/(3*'OddsRatio_working_3-way'!X182^(1/3))*SIN(('OddsRatio_working_3-way'!Y182)/3)</f>
        <v>-4.2082833121968151E-2</v>
      </c>
      <c r="AJ182" s="11">
        <f>'OddsRatio_working_3-way'!U182/(3*'OddsRatio_working_3-way'!X182^(1/3))*SIN(('OddsRatio_working_3-way'!Y182+2*PI())/3)</f>
        <v>-0.43391953571869002</v>
      </c>
      <c r="AK182" s="11">
        <f>'OddsRatio_working_3-way'!U182/(3*'OddsRatio_working_3-way'!X182^(1/3))*SIN(('OddsRatio_working_3-way'!Y182+4*PI())/3)</f>
        <v>0.47600236884065822</v>
      </c>
      <c r="AL182" s="11">
        <f>'OddsRatio_working_3-way'!Z182+'OddsRatio_working_3-way'!AF182</f>
        <v>1.0506873130777534</v>
      </c>
      <c r="AM182" s="11">
        <f>'OddsRatio_working_3-way'!AA182+'OddsRatio_working_3-way'!AG182</f>
        <v>-0.59823326163256785</v>
      </c>
      <c r="AN182" s="11">
        <f>'OddsRatio_working_3-way'!AB182+'OddsRatio_working_3-way'!AH182</f>
        <v>-0.45245405144518513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1.0506873130777534</v>
      </c>
      <c r="AS182" s="11">
        <f>IF(('OddsRatio_working_3-way'!X182=0),IF(Q182&gt;0,-Q182^(1/3),(-Q182)^(1/3)),'OddsRatio_working_3-way'!AM182-'OddsRatio_working_3-way'!R182/3)</f>
        <v>-0.59823326163256785</v>
      </c>
      <c r="AT182" s="11">
        <f>IF(('OddsRatio_working_3-way'!X182=0),IF(Q182&gt;0,-Q182^(1/3),(-Q182)^(1/3)),'OddsRatio_working_3-way'!AN182-'OddsRatio_working_3-way'!R182/3)</f>
        <v>-0.45245405144518513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1.87</v>
      </c>
      <c r="B183" s="4">
        <f>IF('True_Odds_Calculator_3-way'!B184="","",'True_Odds_Calculator_3-way'!B184)</f>
        <v>3.63</v>
      </c>
      <c r="C183" s="4">
        <f>IF('True_Odds_Calculator_3-way'!C184="","",'True_Odds_Calculator_3-way'!C184)</f>
        <v>4.46</v>
      </c>
      <c r="D183" s="9">
        <f t="shared" si="39"/>
        <v>0.52085435357993282</v>
      </c>
      <c r="E183" s="9">
        <f t="shared" si="40"/>
        <v>0.26448622905658004</v>
      </c>
      <c r="F183" s="9">
        <f t="shared" si="41"/>
        <v>0.21465941736348707</v>
      </c>
      <c r="G183" s="9">
        <f t="shared" si="42"/>
        <v>1.0573822001036546</v>
      </c>
      <c r="H183" s="9">
        <f t="shared" si="43"/>
        <v>1.9199225140901797</v>
      </c>
      <c r="I183" s="9">
        <f t="shared" si="44"/>
        <v>3.7809151862726118</v>
      </c>
      <c r="J183" s="9">
        <f t="shared" si="45"/>
        <v>4.6585424123586439</v>
      </c>
      <c r="K183" s="11">
        <f t="shared" si="46"/>
        <v>0.53475935828876997</v>
      </c>
      <c r="L183" s="11">
        <f t="shared" si="47"/>
        <v>0.27548209366391185</v>
      </c>
      <c r="M183" s="11">
        <f t="shared" si="48"/>
        <v>0.22421524663677131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-0.26149778202595764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0.22989321262089951</v>
      </c>
      <c r="Q183" s="11">
        <f>2*'OddsRatio_working_3-way'!K183*'OddsRatio_working_3-way'!L183*'OddsRatio_working_3-way'!M183</f>
        <v>6.6061267994511355E-2</v>
      </c>
      <c r="R183" s="11">
        <f t="shared" si="49"/>
        <v>0</v>
      </c>
      <c r="S183" s="11">
        <f t="shared" si="50"/>
        <v>-0.87914020088353606</v>
      </c>
      <c r="T183" s="11">
        <f t="shared" si="51"/>
        <v>-0.25262649450676322</v>
      </c>
      <c r="U183" s="11">
        <f>'OddsRatio_working_3-way'!S183-'OddsRatio_working_3-way'!R183^2/3</f>
        <v>-0.87914020088353606</v>
      </c>
      <c r="V183" s="11">
        <f>'OddsRatio_working_3-way'!S183*'OddsRatio_working_3-way'!R183/3-2*'OddsRatio_working_3-way'!R183^3/27-'OddsRatio_working_3-way'!T183</f>
        <v>0.25262649450676322</v>
      </c>
      <c r="W183" s="11">
        <f>'OddsRatio_working_3-way'!V183^2+4*'OddsRatio_working_3-way'!U183^3/27</f>
        <v>-3.6843034375291767E-2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0.15863730653763905</v>
      </c>
      <c r="Y183" s="11">
        <f>IF('OddsRatio_working_3-way'!W183&gt;=0,IF('OddsRatio_working_3-way'!V183+SQRT('OddsRatio_working_3-way'!W183)&gt;0,0,PI()),ACOS('OddsRatio_working_3-way'!V183/(2*'OddsRatio_working_3-way'!X183)))</f>
        <v>0.64974311958749187</v>
      </c>
      <c r="Z183" s="11">
        <f>'OddsRatio_working_3-way'!X183^(1/3)*COS('OddsRatio_working_3-way'!Y183/3)</f>
        <v>0.5286911000518274</v>
      </c>
      <c r="AA183" s="11">
        <f>'OddsRatio_working_3-way'!X183^(1/3)*COS(('OddsRatio_working_3-way'!Y183+2*PI())/3)</f>
        <v>-0.36508948664433039</v>
      </c>
      <c r="AB183" s="11">
        <f>'OddsRatio_working_3-way'!X183^(1/3)*COS(('OddsRatio_working_3-way'!Y183+4*PI())/3)</f>
        <v>-0.16360161340749729</v>
      </c>
      <c r="AC183" s="11">
        <f>'OddsRatio_working_3-way'!X183^(1/3)*SIN('OddsRatio_working_3-way'!Y183/3)</f>
        <v>0.11632907785173104</v>
      </c>
      <c r="AD183" s="11">
        <f>'OddsRatio_working_3-way'!X183^(1/3)*SIN(('OddsRatio_working_3-way'!Y183+2*PI())/3)</f>
        <v>0.39969538447375735</v>
      </c>
      <c r="AE183" s="11">
        <f>'OddsRatio_working_3-way'!X183^(1/3)*SIN(('OddsRatio_working_3-way'!Y183+4*PI())/3)</f>
        <v>-0.51602446232548815</v>
      </c>
      <c r="AF183" s="11">
        <f>-'OddsRatio_working_3-way'!U183/(3*'OddsRatio_working_3-way'!X183^(1/3))*COS(('OddsRatio_working_3-way'!Y183)/3)</f>
        <v>0.52869110005182729</v>
      </c>
      <c r="AG183" s="11">
        <f>-'OddsRatio_working_3-way'!U183/(3*'OddsRatio_working_3-way'!X183^(1/3))*COS(('OddsRatio_working_3-way'!Y183+2*PI())/3)</f>
        <v>-0.36508948664433033</v>
      </c>
      <c r="AH183" s="11">
        <f>-'OddsRatio_working_3-way'!U183/(3*'OddsRatio_working_3-way'!X183^(1/3))*COS(('OddsRatio_working_3-way'!Y183+4*PI())/3)</f>
        <v>-0.16360161340749726</v>
      </c>
      <c r="AI183" s="11">
        <f>'OddsRatio_working_3-way'!U183/(3*'OddsRatio_working_3-way'!X183^(1/3))*SIN(('OddsRatio_working_3-way'!Y183)/3)</f>
        <v>-0.11632907785173101</v>
      </c>
      <c r="AJ183" s="11">
        <f>'OddsRatio_working_3-way'!U183/(3*'OddsRatio_working_3-way'!X183^(1/3))*SIN(('OddsRatio_working_3-way'!Y183+2*PI())/3)</f>
        <v>-0.39969538447375724</v>
      </c>
      <c r="AK183" s="11">
        <f>'OddsRatio_working_3-way'!U183/(3*'OddsRatio_working_3-way'!X183^(1/3))*SIN(('OddsRatio_working_3-way'!Y183+4*PI())/3)</f>
        <v>0.51602446232548804</v>
      </c>
      <c r="AL183" s="11">
        <f>'OddsRatio_working_3-way'!Z183+'OddsRatio_working_3-way'!AF183</f>
        <v>1.0573822001036546</v>
      </c>
      <c r="AM183" s="11">
        <f>'OddsRatio_working_3-way'!AA183+'OddsRatio_working_3-way'!AG183</f>
        <v>-0.73017897328866077</v>
      </c>
      <c r="AN183" s="11">
        <f>'OddsRatio_working_3-way'!AB183+'OddsRatio_working_3-way'!AH183</f>
        <v>-0.32720322681499459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1.0573822001036546</v>
      </c>
      <c r="AS183" s="11">
        <f>IF(('OddsRatio_working_3-way'!X183=0),IF(Q183&gt;0,-Q183^(1/3),(-Q183)^(1/3)),'OddsRatio_working_3-way'!AM183-'OddsRatio_working_3-way'!R183/3)</f>
        <v>-0.73017897328866077</v>
      </c>
      <c r="AT183" s="11">
        <f>IF(('OddsRatio_working_3-way'!X183=0),IF(Q183&gt;0,-Q183^(1/3),(-Q183)^(1/3)),'OddsRatio_working_3-way'!AN183-'OddsRatio_working_3-way'!R183/3)</f>
        <v>-0.32720322681499459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2.5299999999999998</v>
      </c>
      <c r="B184" s="4">
        <f>IF('True_Odds_Calculator_3-way'!B185="","",'True_Odds_Calculator_3-way'!B185)</f>
        <v>3.17</v>
      </c>
      <c r="C184" s="4">
        <f>IF('True_Odds_Calculator_3-way'!C185="","",'True_Odds_Calculator_3-way'!C185)</f>
        <v>3.1</v>
      </c>
      <c r="D184" s="9">
        <f t="shared" si="39"/>
        <v>0.38341151006896756</v>
      </c>
      <c r="E184" s="9">
        <f t="shared" si="40"/>
        <v>0.30479816093125017</v>
      </c>
      <c r="F184" s="9">
        <f t="shared" si="41"/>
        <v>0.31179032899978248</v>
      </c>
      <c r="G184" s="9">
        <f t="shared" si="42"/>
        <v>1.0510874150708926</v>
      </c>
      <c r="H184" s="9">
        <f t="shared" si="43"/>
        <v>2.6081637450584654</v>
      </c>
      <c r="I184" s="9">
        <f t="shared" si="44"/>
        <v>3.2808596907038377</v>
      </c>
      <c r="J184" s="9">
        <f t="shared" si="45"/>
        <v>3.2072835716488743</v>
      </c>
      <c r="K184" s="11">
        <f t="shared" si="46"/>
        <v>0.39525691699604748</v>
      </c>
      <c r="L184" s="11">
        <f t="shared" si="47"/>
        <v>0.31545741324921134</v>
      </c>
      <c r="M184" s="11">
        <f t="shared" si="48"/>
        <v>0.32258064516129031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-0.28043291230782674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0.23328483958248447</v>
      </c>
      <c r="Q184" s="11">
        <f>2*'OddsRatio_working_3-way'!K184*'OddsRatio_working_3-way'!L184*'OddsRatio_working_3-way'!M184</f>
        <v>8.0443048131891209E-2</v>
      </c>
      <c r="R184" s="11">
        <f t="shared" si="49"/>
        <v>0</v>
      </c>
      <c r="S184" s="11">
        <f t="shared" si="50"/>
        <v>-0.83187396822528237</v>
      </c>
      <c r="T184" s="11">
        <f t="shared" si="51"/>
        <v>-0.28685309249147672</v>
      </c>
      <c r="U184" s="11">
        <f>'OddsRatio_working_3-way'!S184-'OddsRatio_working_3-way'!R184^2/3</f>
        <v>-0.83187396822528237</v>
      </c>
      <c r="V184" s="11">
        <f>'OddsRatio_working_3-way'!S184*'OddsRatio_working_3-way'!R184/3-2*'OddsRatio_working_3-way'!R184^3/27-'OddsRatio_working_3-way'!T184</f>
        <v>0.28685309249147672</v>
      </c>
      <c r="W184" s="11">
        <f>'OddsRatio_working_3-way'!V184^2+4*'OddsRatio_working_3-way'!U184^3/27</f>
        <v>-2.999552363160185E-3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0.14601733547346687</v>
      </c>
      <c r="Y184" s="11">
        <f>IF('OddsRatio_working_3-way'!W184&gt;=0,IF('OddsRatio_working_3-way'!V184+SQRT('OddsRatio_working_3-way'!W184)&gt;0,0,PI()),ACOS('OddsRatio_working_3-way'!V184/(2*'OddsRatio_working_3-way'!X184)))</f>
        <v>0.18865706345565858</v>
      </c>
      <c r="Z184" s="11">
        <f>'OddsRatio_working_3-way'!X184^(1/3)*COS('OddsRatio_working_3-way'!Y184/3)</f>
        <v>0.52554370753544644</v>
      </c>
      <c r="AA184" s="11">
        <f>'OddsRatio_working_3-way'!X184^(1/3)*COS(('OddsRatio_working_3-way'!Y184+2*PI())/3)</f>
        <v>-0.29143106971553828</v>
      </c>
      <c r="AB184" s="11">
        <f>'OddsRatio_working_3-way'!X184^(1/3)*COS(('OddsRatio_working_3-way'!Y184+4*PI())/3)</f>
        <v>-0.23411263781990829</v>
      </c>
      <c r="AC184" s="11">
        <f>'OddsRatio_working_3-way'!X184^(1/3)*SIN('OddsRatio_working_3-way'!Y184/3)</f>
        <v>3.3092812084469368E-2</v>
      </c>
      <c r="AD184" s="11">
        <f>'OddsRatio_working_3-way'!X184^(1/3)*SIN(('OddsRatio_working_3-way'!Y184+2*PI())/3)</f>
        <v>0.4385877954825213</v>
      </c>
      <c r="AE184" s="11">
        <f>'OddsRatio_working_3-way'!X184^(1/3)*SIN(('OddsRatio_working_3-way'!Y184+4*PI())/3)</f>
        <v>-0.47168060756699048</v>
      </c>
      <c r="AF184" s="11">
        <f>-'OddsRatio_working_3-way'!U184/(3*'OddsRatio_working_3-way'!X184^(1/3))*COS(('OddsRatio_working_3-way'!Y184)/3)</f>
        <v>0.52554370753544632</v>
      </c>
      <c r="AG184" s="11">
        <f>-'OddsRatio_working_3-way'!U184/(3*'OddsRatio_working_3-way'!X184^(1/3))*COS(('OddsRatio_working_3-way'!Y184+2*PI())/3)</f>
        <v>-0.29143106971553823</v>
      </c>
      <c r="AH184" s="11">
        <f>-'OddsRatio_working_3-way'!U184/(3*'OddsRatio_working_3-way'!X184^(1/3))*COS(('OddsRatio_working_3-way'!Y184+4*PI())/3)</f>
        <v>-0.23411263781990824</v>
      </c>
      <c r="AI184" s="11">
        <f>'OddsRatio_working_3-way'!U184/(3*'OddsRatio_working_3-way'!X184^(1/3))*SIN(('OddsRatio_working_3-way'!Y184)/3)</f>
        <v>-3.3092812084469361E-2</v>
      </c>
      <c r="AJ184" s="11">
        <f>'OddsRatio_working_3-way'!U184/(3*'OddsRatio_working_3-way'!X184^(1/3))*SIN(('OddsRatio_working_3-way'!Y184+2*PI())/3)</f>
        <v>-0.43858779548252119</v>
      </c>
      <c r="AK184" s="11">
        <f>'OddsRatio_working_3-way'!U184/(3*'OddsRatio_working_3-way'!X184^(1/3))*SIN(('OddsRatio_working_3-way'!Y184+4*PI())/3)</f>
        <v>0.47168060756699037</v>
      </c>
      <c r="AL184" s="11">
        <f>'OddsRatio_working_3-way'!Z184+'OddsRatio_working_3-way'!AF184</f>
        <v>1.0510874150708926</v>
      </c>
      <c r="AM184" s="11">
        <f>'OddsRatio_working_3-way'!AA184+'OddsRatio_working_3-way'!AG184</f>
        <v>-0.58286213943107645</v>
      </c>
      <c r="AN184" s="11">
        <f>'OddsRatio_working_3-way'!AB184+'OddsRatio_working_3-way'!AH184</f>
        <v>-0.46822527563981653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1.0510874150708926</v>
      </c>
      <c r="AS184" s="11">
        <f>IF(('OddsRatio_working_3-way'!X184=0),IF(Q184&gt;0,-Q184^(1/3),(-Q184)^(1/3)),'OddsRatio_working_3-way'!AM184-'OddsRatio_working_3-way'!R184/3)</f>
        <v>-0.58286213943107645</v>
      </c>
      <c r="AT184" s="11">
        <f>IF(('OddsRatio_working_3-way'!X184=0),IF(Q184&gt;0,-Q184^(1/3),(-Q184)^(1/3)),'OddsRatio_working_3-way'!AN184-'OddsRatio_working_3-way'!R184/3)</f>
        <v>-0.46822527563981653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2.5</v>
      </c>
      <c r="B185" s="4">
        <f>IF('True_Odds_Calculator_3-way'!B186="","",'True_Odds_Calculator_3-way'!B186)</f>
        <v>3.24</v>
      </c>
      <c r="C185" s="4">
        <f>IF('True_Odds_Calculator_3-way'!C186="","",'True_Odds_Calculator_3-way'!C186)</f>
        <v>3.09</v>
      </c>
      <c r="D185" s="9">
        <f t="shared" si="39"/>
        <v>0.38845110473304695</v>
      </c>
      <c r="E185" s="9">
        <f t="shared" si="40"/>
        <v>0.29841888623308038</v>
      </c>
      <c r="F185" s="9">
        <f t="shared" si="41"/>
        <v>0.31313000903387272</v>
      </c>
      <c r="G185" s="9">
        <f t="shared" si="42"/>
        <v>1.049551046563461</v>
      </c>
      <c r="H185" s="9">
        <f t="shared" si="43"/>
        <v>2.5743265698451916</v>
      </c>
      <c r="I185" s="9">
        <f t="shared" si="44"/>
        <v>3.350994344302153</v>
      </c>
      <c r="J185" s="9">
        <f t="shared" si="45"/>
        <v>3.193561687317632</v>
      </c>
      <c r="K185" s="11">
        <f t="shared" si="46"/>
        <v>0.4</v>
      </c>
      <c r="L185" s="11">
        <f t="shared" si="47"/>
        <v>0.30864197530864196</v>
      </c>
      <c r="M185" s="11">
        <f t="shared" si="48"/>
        <v>0.3236245954692557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-0.28057053817571609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0.23292980143034081</v>
      </c>
      <c r="Q185" s="11">
        <f>2*'OddsRatio_working_3-way'!K185*'OddsRatio_working_3-way'!L185*'OddsRatio_working_3-way'!M185</f>
        <v>7.9907307523273005E-2</v>
      </c>
      <c r="R185" s="11">
        <f t="shared" si="49"/>
        <v>0</v>
      </c>
      <c r="S185" s="11">
        <f t="shared" si="50"/>
        <v>-0.83020050125313305</v>
      </c>
      <c r="T185" s="11">
        <f t="shared" si="51"/>
        <v>-0.28480291638186384</v>
      </c>
      <c r="U185" s="11">
        <f>'OddsRatio_working_3-way'!S185-'OddsRatio_working_3-way'!R185^2/3</f>
        <v>-0.83020050125313305</v>
      </c>
      <c r="V185" s="11">
        <f>'OddsRatio_working_3-way'!S185*'OddsRatio_working_3-way'!R185/3-2*'OddsRatio_working_3-way'!R185^3/27-'OddsRatio_working_3-way'!T185</f>
        <v>0.28480291638186384</v>
      </c>
      <c r="W185" s="11">
        <f>'OddsRatio_working_3-way'!V185^2+4*'OddsRatio_working_3-way'!U185^3/27</f>
        <v>-3.6578878645012469E-3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0.14557694618664399</v>
      </c>
      <c r="Y185" s="11">
        <f>IF('OddsRatio_working_3-way'!W185&gt;=0,IF('OddsRatio_working_3-way'!V185+SQRT('OddsRatio_working_3-way'!W185)&gt;0,0,PI()),ACOS('OddsRatio_working_3-way'!V185/(2*'OddsRatio_working_3-way'!X185)))</f>
        <v>0.2092505231876618</v>
      </c>
      <c r="Z185" s="11">
        <f>'OddsRatio_working_3-way'!X185^(1/3)*COS('OddsRatio_working_3-way'!Y185/3)</f>
        <v>0.52477552328173049</v>
      </c>
      <c r="AA185" s="11">
        <f>'OddsRatio_working_3-way'!X185^(1/3)*COS(('OddsRatio_working_3-way'!Y185+2*PI())/3)</f>
        <v>-0.29413855590766552</v>
      </c>
      <c r="AB185" s="11">
        <f>'OddsRatio_working_3-way'!X185^(1/3)*COS(('OddsRatio_working_3-way'!Y185+4*PI())/3)</f>
        <v>-0.23063696737406536</v>
      </c>
      <c r="AC185" s="11">
        <f>'OddsRatio_working_3-way'!X185^(1/3)*SIN('OddsRatio_working_3-way'!Y185/3)</f>
        <v>3.6662659233843126E-2</v>
      </c>
      <c r="AD185" s="11">
        <f>'OddsRatio_working_3-way'!X185^(1/3)*SIN(('OddsRatio_working_3-way'!Y185+2*PI())/3)</f>
        <v>0.43613760482932923</v>
      </c>
      <c r="AE185" s="11">
        <f>'OddsRatio_working_3-way'!X185^(1/3)*SIN(('OddsRatio_working_3-way'!Y185+4*PI())/3)</f>
        <v>-0.47280026406317216</v>
      </c>
      <c r="AF185" s="11">
        <f>-'OddsRatio_working_3-way'!U185/(3*'OddsRatio_working_3-way'!X185^(1/3))*COS(('OddsRatio_working_3-way'!Y185)/3)</f>
        <v>0.52477552328173049</v>
      </c>
      <c r="AG185" s="11">
        <f>-'OddsRatio_working_3-way'!U185/(3*'OddsRatio_working_3-way'!X185^(1/3))*COS(('OddsRatio_working_3-way'!Y185+2*PI())/3)</f>
        <v>-0.29413855590766552</v>
      </c>
      <c r="AH185" s="11">
        <f>-'OddsRatio_working_3-way'!U185/(3*'OddsRatio_working_3-way'!X185^(1/3))*COS(('OddsRatio_working_3-way'!Y185+4*PI())/3)</f>
        <v>-0.23063696737406536</v>
      </c>
      <c r="AI185" s="11">
        <f>'OddsRatio_working_3-way'!U185/(3*'OddsRatio_working_3-way'!X185^(1/3))*SIN(('OddsRatio_working_3-way'!Y185)/3)</f>
        <v>-3.6662659233843126E-2</v>
      </c>
      <c r="AJ185" s="11">
        <f>'OddsRatio_working_3-way'!U185/(3*'OddsRatio_working_3-way'!X185^(1/3))*SIN(('OddsRatio_working_3-way'!Y185+2*PI())/3)</f>
        <v>-0.43613760482932923</v>
      </c>
      <c r="AK185" s="11">
        <f>'OddsRatio_working_3-way'!U185/(3*'OddsRatio_working_3-way'!X185^(1/3))*SIN(('OddsRatio_working_3-way'!Y185+4*PI())/3)</f>
        <v>0.47280026406317216</v>
      </c>
      <c r="AL185" s="11">
        <f>'OddsRatio_working_3-way'!Z185+'OddsRatio_working_3-way'!AF185</f>
        <v>1.049551046563461</v>
      </c>
      <c r="AM185" s="11">
        <f>'OddsRatio_working_3-way'!AA185+'OddsRatio_working_3-way'!AG185</f>
        <v>-0.58827711181533104</v>
      </c>
      <c r="AN185" s="11">
        <f>'OddsRatio_working_3-way'!AB185+'OddsRatio_working_3-way'!AH185</f>
        <v>-0.46127393474813072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1.049551046563461</v>
      </c>
      <c r="AS185" s="11">
        <f>IF(('OddsRatio_working_3-way'!X185=0),IF(Q185&gt;0,-Q185^(1/3),(-Q185)^(1/3)),'OddsRatio_working_3-way'!AM185-'OddsRatio_working_3-way'!R185/3)</f>
        <v>-0.58827711181533104</v>
      </c>
      <c r="AT185" s="11">
        <f>IF(('OddsRatio_working_3-way'!X185=0),IF(Q185&gt;0,-Q185^(1/3),(-Q185)^(1/3)),'OddsRatio_working_3-way'!AN185-'OddsRatio_working_3-way'!R185/3)</f>
        <v>-0.46127393474813072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3.71</v>
      </c>
      <c r="D186" s="9">
        <f t="shared" si="39"/>
        <v>0.46343580898424086</v>
      </c>
      <c r="E186" s="9">
        <f t="shared" si="40"/>
        <v>0.27698498321273551</v>
      </c>
      <c r="F186" s="9">
        <f t="shared" si="41"/>
        <v>0.25957920780302363</v>
      </c>
      <c r="G186" s="9">
        <f t="shared" si="42"/>
        <v>1.0525419459175449</v>
      </c>
      <c r="H186" s="9">
        <f t="shared" si="43"/>
        <v>2.1577961405092996</v>
      </c>
      <c r="I186" s="9">
        <f t="shared" si="44"/>
        <v>3.6103040258755117</v>
      </c>
      <c r="J186" s="9">
        <f t="shared" si="45"/>
        <v>3.8523886734365473</v>
      </c>
      <c r="K186" s="11">
        <f t="shared" si="46"/>
        <v>0.47619047619047616</v>
      </c>
      <c r="L186" s="11">
        <f t="shared" si="47"/>
        <v>0.28735632183908044</v>
      </c>
      <c r="M186" s="11">
        <f t="shared" si="48"/>
        <v>0.26954177897574122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-0.27267241748141469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0.23199477145011121</v>
      </c>
      <c r="Q186" s="11">
        <f>2*'OddsRatio_working_3-way'!K186*'OddsRatio_working_3-way'!L186*'OddsRatio_working_3-way'!M186</f>
        <v>7.3766223036601311E-2</v>
      </c>
      <c r="R186" s="11">
        <f t="shared" si="49"/>
        <v>0</v>
      </c>
      <c r="S186" s="11">
        <f t="shared" si="50"/>
        <v>-0.85081862548830756</v>
      </c>
      <c r="T186" s="11">
        <f t="shared" si="51"/>
        <v>-0.27053056454318197</v>
      </c>
      <c r="U186" s="11">
        <f>'OddsRatio_working_3-way'!S186-'OddsRatio_working_3-way'!R186^2/3</f>
        <v>-0.85081862548830756</v>
      </c>
      <c r="V186" s="11">
        <f>'OddsRatio_working_3-way'!S186*'OddsRatio_working_3-way'!R186/3-2*'OddsRatio_working_3-way'!R186^3/27-'OddsRatio_working_3-way'!T186</f>
        <v>0.27053056454318197</v>
      </c>
      <c r="W186" s="11">
        <f>'OddsRatio_working_3-way'!V186^2+4*'OddsRatio_working_3-way'!U186^3/27</f>
        <v>-1.8057818117742264E-2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0.15103360923135206</v>
      </c>
      <c r="Y186" s="11">
        <f>IF('OddsRatio_working_3-way'!W186&gt;=0,IF('OddsRatio_working_3-way'!V186+SQRT('OddsRatio_working_3-way'!W186)&gt;0,0,PI()),ACOS('OddsRatio_working_3-way'!V186/(2*'OddsRatio_working_3-way'!X186)))</f>
        <v>0.46102443514883662</v>
      </c>
      <c r="Z186" s="11">
        <f>'OddsRatio_working_3-way'!X186^(1/3)*COS('OddsRatio_working_3-way'!Y186/3)</f>
        <v>0.52627097295877256</v>
      </c>
      <c r="AA186" s="11">
        <f>'OddsRatio_working_3-way'!X186^(1/3)*COS(('OddsRatio_working_3-way'!Y186+2*PI())/3)</f>
        <v>-0.33373154612754985</v>
      </c>
      <c r="AB186" s="11">
        <f>'OddsRatio_working_3-way'!X186^(1/3)*COS(('OddsRatio_working_3-way'!Y186+4*PI())/3)</f>
        <v>-0.19253942683122285</v>
      </c>
      <c r="AC186" s="11">
        <f>'OddsRatio_working_3-way'!X186^(1/3)*SIN('OddsRatio_working_3-way'!Y186/3)</f>
        <v>8.1517308083188411E-2</v>
      </c>
      <c r="AD186" s="11">
        <f>'OddsRatio_working_3-way'!X186^(1/3)*SIN(('OddsRatio_working_3-way'!Y186+2*PI())/3)</f>
        <v>0.41500537781505631</v>
      </c>
      <c r="AE186" s="11">
        <f>'OddsRatio_working_3-way'!X186^(1/3)*SIN(('OddsRatio_working_3-way'!Y186+4*PI())/3)</f>
        <v>-0.4965226858982445</v>
      </c>
      <c r="AF186" s="11">
        <f>-'OddsRatio_working_3-way'!U186/(3*'OddsRatio_working_3-way'!X186^(1/3))*COS(('OddsRatio_working_3-way'!Y186)/3)</f>
        <v>0.52627097295877245</v>
      </c>
      <c r="AG186" s="11">
        <f>-'OddsRatio_working_3-way'!U186/(3*'OddsRatio_working_3-way'!X186^(1/3))*COS(('OddsRatio_working_3-way'!Y186+2*PI())/3)</f>
        <v>-0.33373154612754979</v>
      </c>
      <c r="AH186" s="11">
        <f>-'OddsRatio_working_3-way'!U186/(3*'OddsRatio_working_3-way'!X186^(1/3))*COS(('OddsRatio_working_3-way'!Y186+4*PI())/3)</f>
        <v>-0.19253942683122283</v>
      </c>
      <c r="AI186" s="11">
        <f>'OddsRatio_working_3-way'!U186/(3*'OddsRatio_working_3-way'!X186^(1/3))*SIN(('OddsRatio_working_3-way'!Y186)/3)</f>
        <v>-8.1517308083188397E-2</v>
      </c>
      <c r="AJ186" s="11">
        <f>'OddsRatio_working_3-way'!U186/(3*'OddsRatio_working_3-way'!X186^(1/3))*SIN(('OddsRatio_working_3-way'!Y186+2*PI())/3)</f>
        <v>-0.4150053778150562</v>
      </c>
      <c r="AK186" s="11">
        <f>'OddsRatio_working_3-way'!U186/(3*'OddsRatio_working_3-way'!X186^(1/3))*SIN(('OddsRatio_working_3-way'!Y186+4*PI())/3)</f>
        <v>0.49652268589824439</v>
      </c>
      <c r="AL186" s="11">
        <f>'OddsRatio_working_3-way'!Z186+'OddsRatio_working_3-way'!AF186</f>
        <v>1.0525419459175449</v>
      </c>
      <c r="AM186" s="11">
        <f>'OddsRatio_working_3-way'!AA186+'OddsRatio_working_3-way'!AG186</f>
        <v>-0.6674630922550997</v>
      </c>
      <c r="AN186" s="11">
        <f>'OddsRatio_working_3-way'!AB186+'OddsRatio_working_3-way'!AH186</f>
        <v>-0.38507885366244565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1.0525419459175449</v>
      </c>
      <c r="AS186" s="11">
        <f>IF(('OddsRatio_working_3-way'!X186=0),IF(Q186&gt;0,-Q186^(1/3),(-Q186)^(1/3)),'OddsRatio_working_3-way'!AM186-'OddsRatio_working_3-way'!R186/3)</f>
        <v>-0.6674630922550997</v>
      </c>
      <c r="AT186" s="11">
        <f>IF(('OddsRatio_working_3-way'!X186=0),IF(Q186&gt;0,-Q186^(1/3),(-Q186)^(1/3)),'OddsRatio_working_3-way'!AN186-'OddsRatio_working_3-way'!R186/3)</f>
        <v>-0.38507885366244565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2.86</v>
      </c>
      <c r="B187" s="4">
        <f>IF('True_Odds_Calculator_3-way'!B188="","",'True_Odds_Calculator_3-way'!B188)</f>
        <v>3.28</v>
      </c>
      <c r="C187" s="4">
        <f>IF('True_Odds_Calculator_3-way'!C188="","",'True_Odds_Calculator_3-way'!C188)</f>
        <v>2.61</v>
      </c>
      <c r="D187" s="9">
        <f t="shared" si="39"/>
        <v>0.33697088462659186</v>
      </c>
      <c r="E187" s="9">
        <f t="shared" si="40"/>
        <v>0.29309047696062385</v>
      </c>
      <c r="F187" s="9">
        <f t="shared" si="41"/>
        <v>0.36993863841278435</v>
      </c>
      <c r="G187" s="9">
        <f t="shared" si="42"/>
        <v>1.0578577633637456</v>
      </c>
      <c r="H187" s="9">
        <f t="shared" si="43"/>
        <v>2.9676154398565675</v>
      </c>
      <c r="I187" s="9">
        <f t="shared" si="44"/>
        <v>3.4119157004693403</v>
      </c>
      <c r="J187" s="9">
        <f t="shared" si="45"/>
        <v>2.7031509990156302</v>
      </c>
      <c r="K187" s="11">
        <f t="shared" si="46"/>
        <v>0.34965034965034969</v>
      </c>
      <c r="L187" s="11">
        <f t="shared" si="47"/>
        <v>0.3048780487804878</v>
      </c>
      <c r="M187" s="11">
        <f t="shared" si="48"/>
        <v>0.38314176245210729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-0.2788645332800086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0.23484832147573947</v>
      </c>
      <c r="Q187" s="11">
        <f>2*'OddsRatio_working_3-way'!K187*'OddsRatio_working_3-way'!L187*'OddsRatio_working_3-way'!M187</f>
        <v>8.1686372687213737E-2</v>
      </c>
      <c r="R187" s="11">
        <f t="shared" si="49"/>
        <v>0</v>
      </c>
      <c r="S187" s="11">
        <f t="shared" si="50"/>
        <v>-0.84215916134422042</v>
      </c>
      <c r="T187" s="11">
        <f t="shared" si="51"/>
        <v>-0.29292492568494627</v>
      </c>
      <c r="U187" s="11">
        <f>'OddsRatio_working_3-way'!S187-'OddsRatio_working_3-way'!R187^2/3</f>
        <v>-0.84215916134422042</v>
      </c>
      <c r="V187" s="11">
        <f>'OddsRatio_working_3-way'!S187*'OddsRatio_working_3-way'!R187/3-2*'OddsRatio_working_3-way'!R187^3/27-'OddsRatio_working_3-way'!T187</f>
        <v>0.29292492568494627</v>
      </c>
      <c r="W187" s="11">
        <f>'OddsRatio_working_3-way'!V187^2+4*'OddsRatio_working_3-way'!U187^3/27</f>
        <v>-2.6818428729484117E-3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0.14873370075446898</v>
      </c>
      <c r="Y187" s="11">
        <f>IF('OddsRatio_working_3-way'!W187&gt;=0,IF('OddsRatio_working_3-way'!V187+SQRT('OddsRatio_working_3-way'!W187)&gt;0,0,PI()),ACOS('OddsRatio_working_3-way'!V187/(2*'OddsRatio_working_3-way'!X187)))</f>
        <v>0.17498298943907376</v>
      </c>
      <c r="Z187" s="11">
        <f>'OddsRatio_working_3-way'!X187^(1/3)*COS('OddsRatio_working_3-way'!Y187/3)</f>
        <v>0.52892888168187291</v>
      </c>
      <c r="AA187" s="11">
        <f>'OddsRatio_working_3-way'!X187^(1/3)*COS(('OddsRatio_working_3-way'!Y187+2*PI())/3)</f>
        <v>-0.29121269177679487</v>
      </c>
      <c r="AB187" s="11">
        <f>'OddsRatio_working_3-way'!X187^(1/3)*COS(('OddsRatio_working_3-way'!Y187+4*PI())/3)</f>
        <v>-0.23771618990507834</v>
      </c>
      <c r="AC187" s="11">
        <f>'OddsRatio_working_3-way'!X187^(1/3)*SIN('OddsRatio_working_3-way'!Y187/3)</f>
        <v>3.0886219756339085E-2</v>
      </c>
      <c r="AD187" s="11">
        <f>'OddsRatio_working_3-way'!X187^(1/3)*SIN(('OddsRatio_working_3-way'!Y187+2*PI())/3)</f>
        <v>0.44262273845362604</v>
      </c>
      <c r="AE187" s="11">
        <f>'OddsRatio_working_3-way'!X187^(1/3)*SIN(('OddsRatio_working_3-way'!Y187+4*PI())/3)</f>
        <v>-0.47350895820996486</v>
      </c>
      <c r="AF187" s="11">
        <f>-'OddsRatio_working_3-way'!U187/(3*'OddsRatio_working_3-way'!X187^(1/3))*COS(('OddsRatio_working_3-way'!Y187)/3)</f>
        <v>0.52892888168187269</v>
      </c>
      <c r="AG187" s="11">
        <f>-'OddsRatio_working_3-way'!U187/(3*'OddsRatio_working_3-way'!X187^(1/3))*COS(('OddsRatio_working_3-way'!Y187+2*PI())/3)</f>
        <v>-0.29121269177679476</v>
      </c>
      <c r="AH187" s="11">
        <f>-'OddsRatio_working_3-way'!U187/(3*'OddsRatio_working_3-way'!X187^(1/3))*COS(('OddsRatio_working_3-way'!Y187+4*PI())/3)</f>
        <v>-0.23771618990507823</v>
      </c>
      <c r="AI187" s="11">
        <f>'OddsRatio_working_3-way'!U187/(3*'OddsRatio_working_3-way'!X187^(1/3))*SIN(('OddsRatio_working_3-way'!Y187)/3)</f>
        <v>-3.0886219756339071E-2</v>
      </c>
      <c r="AJ187" s="11">
        <f>'OddsRatio_working_3-way'!U187/(3*'OddsRatio_working_3-way'!X187^(1/3))*SIN(('OddsRatio_working_3-way'!Y187+2*PI())/3)</f>
        <v>-0.44262273845362582</v>
      </c>
      <c r="AK187" s="11">
        <f>'OddsRatio_working_3-way'!U187/(3*'OddsRatio_working_3-way'!X187^(1/3))*SIN(('OddsRatio_working_3-way'!Y187+4*PI())/3)</f>
        <v>0.47350895820996469</v>
      </c>
      <c r="AL187" s="11">
        <f>'OddsRatio_working_3-way'!Z187+'OddsRatio_working_3-way'!AF187</f>
        <v>1.0578577633637456</v>
      </c>
      <c r="AM187" s="11">
        <f>'OddsRatio_working_3-way'!AA187+'OddsRatio_working_3-way'!AG187</f>
        <v>-0.58242538355358964</v>
      </c>
      <c r="AN187" s="11">
        <f>'OddsRatio_working_3-way'!AB187+'OddsRatio_working_3-way'!AH187</f>
        <v>-0.47543237981015657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1.0578577633637456</v>
      </c>
      <c r="AS187" s="11">
        <f>IF(('OddsRatio_working_3-way'!X187=0),IF(Q187&gt;0,-Q187^(1/3),(-Q187)^(1/3)),'OddsRatio_working_3-way'!AM187-'OddsRatio_working_3-way'!R187/3)</f>
        <v>-0.58242538355358964</v>
      </c>
      <c r="AT187" s="11">
        <f>IF(('OddsRatio_working_3-way'!X187=0),IF(Q187&gt;0,-Q187^(1/3),(-Q187)^(1/3)),'OddsRatio_working_3-way'!AN187-'OddsRatio_working_3-way'!R187/3)</f>
        <v>-0.47543237981015657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1.93</v>
      </c>
      <c r="B188" s="4">
        <f>IF('True_Odds_Calculator_3-way'!B189="","",'True_Odds_Calculator_3-way'!B189)</f>
        <v>3.93</v>
      </c>
      <c r="C188" s="4">
        <f>IF('True_Odds_Calculator_3-way'!C189="","",'True_Odds_Calculator_3-way'!C189)</f>
        <v>3.81</v>
      </c>
      <c r="D188" s="9">
        <f t="shared" si="39"/>
        <v>0.5041864836569081</v>
      </c>
      <c r="E188" s="9">
        <f t="shared" si="40"/>
        <v>0.24400855203700608</v>
      </c>
      <c r="F188" s="9">
        <f t="shared" si="41"/>
        <v>0.25180496430608573</v>
      </c>
      <c r="G188" s="9">
        <f t="shared" si="42"/>
        <v>1.0574119508426403</v>
      </c>
      <c r="H188" s="9">
        <f t="shared" si="43"/>
        <v>1.9833931142836547</v>
      </c>
      <c r="I188" s="9">
        <f t="shared" si="44"/>
        <v>4.0982170159689364</v>
      </c>
      <c r="J188" s="9">
        <f t="shared" si="45"/>
        <v>3.9713275818678193</v>
      </c>
      <c r="K188" s="11">
        <f t="shared" si="46"/>
        <v>0.5181347150259068</v>
      </c>
      <c r="L188" s="11">
        <f t="shared" si="47"/>
        <v>0.2544529262086514</v>
      </c>
      <c r="M188" s="11">
        <f t="shared" si="48"/>
        <v>0.26246719160104987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-0.26496106073993042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0.23080807498833239</v>
      </c>
      <c r="Q188" s="11">
        <f>2*'OddsRatio_working_3-way'!K188*'OddsRatio_working_3-way'!L188*'OddsRatio_working_3-way'!M188</f>
        <v>6.9207818587206121E-2</v>
      </c>
      <c r="R188" s="11">
        <f t="shared" si="49"/>
        <v>0</v>
      </c>
      <c r="S188" s="11">
        <f t="shared" si="50"/>
        <v>-0.87110186811517742</v>
      </c>
      <c r="T188" s="11">
        <f t="shared" si="51"/>
        <v>-0.26119996045432609</v>
      </c>
      <c r="U188" s="11">
        <f>'OddsRatio_working_3-way'!S188-'OddsRatio_working_3-way'!R188^2/3</f>
        <v>-0.87110186811517742</v>
      </c>
      <c r="V188" s="11">
        <f>'OddsRatio_working_3-way'!S188*'OddsRatio_working_3-way'!R188/3-2*'OddsRatio_working_3-way'!R188^3/27-'OddsRatio_working_3-way'!T188</f>
        <v>0.26119996045432609</v>
      </c>
      <c r="W188" s="11">
        <f>'OddsRatio_working_3-way'!V188^2+4*'OddsRatio_working_3-way'!U188^3/27</f>
        <v>-2.9701718747955089E-2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0.15646656039654017</v>
      </c>
      <c r="Y188" s="11">
        <f>IF('OddsRatio_working_3-way'!W188&gt;=0,IF('OddsRatio_working_3-way'!V188+SQRT('OddsRatio_working_3-way'!W188)&gt;0,0,PI()),ACOS('OddsRatio_working_3-way'!V188/(2*'OddsRatio_working_3-way'!X188)))</f>
        <v>0.58323936631892703</v>
      </c>
      <c r="Z188" s="11">
        <f>'OddsRatio_working_3-way'!X188^(1/3)*COS('OddsRatio_working_3-way'!Y188/3)</f>
        <v>0.52870597542132014</v>
      </c>
      <c r="AA188" s="11">
        <f>'OddsRatio_working_3-way'!X188^(1/3)*COS(('OddsRatio_working_3-way'!Y188+2*PI())/3)</f>
        <v>-0.35450819107761633</v>
      </c>
      <c r="AB188" s="11">
        <f>'OddsRatio_working_3-way'!X188^(1/3)*COS(('OddsRatio_working_3-way'!Y188+4*PI())/3)</f>
        <v>-0.17419778434370339</v>
      </c>
      <c r="AC188" s="11">
        <f>'OddsRatio_working_3-way'!X188^(1/3)*SIN('OddsRatio_working_3-way'!Y188/3)</f>
        <v>0.10410226186551547</v>
      </c>
      <c r="AD188" s="11">
        <f>'OddsRatio_working_3-way'!X188^(1/3)*SIN(('OddsRatio_working_3-way'!Y188+2*PI())/3)</f>
        <v>0.40582167491473653</v>
      </c>
      <c r="AE188" s="11">
        <f>'OddsRatio_working_3-way'!X188^(1/3)*SIN(('OddsRatio_working_3-way'!Y188+4*PI())/3)</f>
        <v>-0.50992393678025205</v>
      </c>
      <c r="AF188" s="11">
        <f>-'OddsRatio_working_3-way'!U188/(3*'OddsRatio_working_3-way'!X188^(1/3))*COS(('OddsRatio_working_3-way'!Y188)/3)</f>
        <v>0.52870597542132003</v>
      </c>
      <c r="AG188" s="11">
        <f>-'OddsRatio_working_3-way'!U188/(3*'OddsRatio_working_3-way'!X188^(1/3))*COS(('OddsRatio_working_3-way'!Y188+2*PI())/3)</f>
        <v>-0.35450819107761627</v>
      </c>
      <c r="AH188" s="11">
        <f>-'OddsRatio_working_3-way'!U188/(3*'OddsRatio_working_3-way'!X188^(1/3))*COS(('OddsRatio_working_3-way'!Y188+4*PI())/3)</f>
        <v>-0.17419778434370337</v>
      </c>
      <c r="AI188" s="11">
        <f>'OddsRatio_working_3-way'!U188/(3*'OddsRatio_working_3-way'!X188^(1/3))*SIN(('OddsRatio_working_3-way'!Y188)/3)</f>
        <v>-0.10410226186551544</v>
      </c>
      <c r="AJ188" s="11">
        <f>'OddsRatio_working_3-way'!U188/(3*'OddsRatio_working_3-way'!X188^(1/3))*SIN(('OddsRatio_working_3-way'!Y188+2*PI())/3)</f>
        <v>-0.40582167491473647</v>
      </c>
      <c r="AK188" s="11">
        <f>'OddsRatio_working_3-way'!U188/(3*'OddsRatio_working_3-way'!X188^(1/3))*SIN(('OddsRatio_working_3-way'!Y188+4*PI())/3)</f>
        <v>0.50992393678025194</v>
      </c>
      <c r="AL188" s="11">
        <f>'OddsRatio_working_3-way'!Z188+'OddsRatio_working_3-way'!AF188</f>
        <v>1.0574119508426403</v>
      </c>
      <c r="AM188" s="11">
        <f>'OddsRatio_working_3-way'!AA188+'OddsRatio_working_3-way'!AG188</f>
        <v>-0.70901638215523266</v>
      </c>
      <c r="AN188" s="11">
        <f>'OddsRatio_working_3-way'!AB188+'OddsRatio_working_3-way'!AH188</f>
        <v>-0.34839556868740673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1.0574119508426403</v>
      </c>
      <c r="AS188" s="11">
        <f>IF(('OddsRatio_working_3-way'!X188=0),IF(Q188&gt;0,-Q188^(1/3),(-Q188)^(1/3)),'OddsRatio_working_3-way'!AM188-'OddsRatio_working_3-way'!R188/3)</f>
        <v>-0.70901638215523266</v>
      </c>
      <c r="AT188" s="11">
        <f>IF(('OddsRatio_working_3-way'!X188=0),IF(Q188&gt;0,-Q188^(1/3),(-Q188)^(1/3)),'OddsRatio_working_3-way'!AN188-'OddsRatio_working_3-way'!R188/3)</f>
        <v>-0.34839556868740673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1.43</v>
      </c>
      <c r="B189" s="4">
        <f>IF('True_Odds_Calculator_3-way'!B190="","",'True_Odds_Calculator_3-way'!B190)</f>
        <v>5.07</v>
      </c>
      <c r="C189" s="4">
        <f>IF('True_Odds_Calculator_3-way'!C190="","",'True_Odds_Calculator_3-way'!C190)</f>
        <v>7.61</v>
      </c>
      <c r="D189" s="9">
        <f t="shared" si="39"/>
        <v>0.68691674628620836</v>
      </c>
      <c r="E189" s="9">
        <f t="shared" si="40"/>
        <v>0.18818161604012168</v>
      </c>
      <c r="F189" s="9">
        <f t="shared" si="41"/>
        <v>0.12490163767366977</v>
      </c>
      <c r="G189" s="9">
        <f t="shared" si="42"/>
        <v>1.0599546363784618</v>
      </c>
      <c r="H189" s="9">
        <f t="shared" si="43"/>
        <v>1.4557804936427383</v>
      </c>
      <c r="I189" s="9">
        <f t="shared" si="44"/>
        <v>5.3140153700603401</v>
      </c>
      <c r="J189" s="9">
        <f t="shared" si="45"/>
        <v>8.0063001464616317</v>
      </c>
      <c r="K189" s="11">
        <f t="shared" si="46"/>
        <v>0.69930069930069938</v>
      </c>
      <c r="L189" s="11">
        <f t="shared" si="47"/>
        <v>0.1972386587771203</v>
      </c>
      <c r="M189" s="11">
        <f t="shared" si="48"/>
        <v>0.13140604467805519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-0.20966969851573547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0.20136565790446936</v>
      </c>
      <c r="Q189" s="11">
        <f>2*'OddsRatio_working_3-way'!K189*'OddsRatio_working_3-way'!L189*'OddsRatio_working_3-way'!M189</f>
        <v>3.6249443367141192E-2</v>
      </c>
      <c r="R189" s="11">
        <f t="shared" si="49"/>
        <v>0</v>
      </c>
      <c r="S189" s="11">
        <f t="shared" si="50"/>
        <v>-0.96039465564146409</v>
      </c>
      <c r="T189" s="11">
        <f t="shared" si="51"/>
        <v>-0.17288832684814831</v>
      </c>
      <c r="U189" s="11">
        <f>'OddsRatio_working_3-way'!S189-'OddsRatio_working_3-way'!R189^2/3</f>
        <v>-0.96039465564146409</v>
      </c>
      <c r="V189" s="11">
        <f>'OddsRatio_working_3-way'!S189*'OddsRatio_working_3-way'!R189/3-2*'OddsRatio_working_3-way'!R189^3/27-'OddsRatio_working_3-way'!T189</f>
        <v>0.17288832684814831</v>
      </c>
      <c r="W189" s="11">
        <f>'OddsRatio_working_3-way'!V189^2+4*'OddsRatio_working_3-way'!U189^3/27</f>
        <v>-0.10134334385414351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0.18113097292739283</v>
      </c>
      <c r="Y189" s="11">
        <f>IF('OddsRatio_working_3-way'!W189&gt;=0,IF('OddsRatio_working_3-way'!V189+SQRT('OddsRatio_working_3-way'!W189)&gt;0,0,PI()),ACOS('OddsRatio_working_3-way'!V189/(2*'OddsRatio_working_3-way'!X189)))</f>
        <v>1.073277394044486</v>
      </c>
      <c r="Z189" s="11">
        <f>'OddsRatio_working_3-way'!X189^(1/3)*COS('OddsRatio_working_3-way'!Y189/3)</f>
        <v>0.52997731818923088</v>
      </c>
      <c r="AA189" s="11">
        <f>'OddsRatio_working_3-way'!X189^(1/3)*COS(('OddsRatio_working_3-way'!Y189+2*PI())/3)</f>
        <v>-0.43657448474486865</v>
      </c>
      <c r="AB189" s="11">
        <f>'OddsRatio_working_3-way'!X189^(1/3)*COS(('OddsRatio_working_3-way'!Y189+4*PI())/3)</f>
        <v>-9.3402833444362329E-2</v>
      </c>
      <c r="AC189" s="11">
        <f>'OddsRatio_working_3-way'!X189^(1/3)*SIN('OddsRatio_working_3-way'!Y189/3)</f>
        <v>0.19813024525659576</v>
      </c>
      <c r="AD189" s="11">
        <f>'OddsRatio_working_3-way'!X189^(1/3)*SIN(('OddsRatio_working_3-way'!Y189+2*PI())/3)</f>
        <v>0.35990869835312467</v>
      </c>
      <c r="AE189" s="11">
        <f>'OddsRatio_working_3-way'!X189^(1/3)*SIN(('OddsRatio_working_3-way'!Y189+4*PI())/3)</f>
        <v>-0.55803894360972039</v>
      </c>
      <c r="AF189" s="11">
        <f>-'OddsRatio_working_3-way'!U189/(3*'OddsRatio_working_3-way'!X189^(1/3))*COS(('OddsRatio_working_3-way'!Y189)/3)</f>
        <v>0.52997731818923088</v>
      </c>
      <c r="AG189" s="11">
        <f>-'OddsRatio_working_3-way'!U189/(3*'OddsRatio_working_3-way'!X189^(1/3))*COS(('OddsRatio_working_3-way'!Y189+2*PI())/3)</f>
        <v>-0.43657448474486865</v>
      </c>
      <c r="AH189" s="11">
        <f>-'OddsRatio_working_3-way'!U189/(3*'OddsRatio_working_3-way'!X189^(1/3))*COS(('OddsRatio_working_3-way'!Y189+4*PI())/3)</f>
        <v>-9.3402833444362329E-2</v>
      </c>
      <c r="AI189" s="11">
        <f>'OddsRatio_working_3-way'!U189/(3*'OddsRatio_working_3-way'!X189^(1/3))*SIN(('OddsRatio_working_3-way'!Y189)/3)</f>
        <v>-0.19813024525659576</v>
      </c>
      <c r="AJ189" s="11">
        <f>'OddsRatio_working_3-way'!U189/(3*'OddsRatio_working_3-way'!X189^(1/3))*SIN(('OddsRatio_working_3-way'!Y189+2*PI())/3)</f>
        <v>-0.35990869835312467</v>
      </c>
      <c r="AK189" s="11">
        <f>'OddsRatio_working_3-way'!U189/(3*'OddsRatio_working_3-way'!X189^(1/3))*SIN(('OddsRatio_working_3-way'!Y189+4*PI())/3)</f>
        <v>0.55803894360972039</v>
      </c>
      <c r="AL189" s="11">
        <f>'OddsRatio_working_3-way'!Z189+'OddsRatio_working_3-way'!AF189</f>
        <v>1.0599546363784618</v>
      </c>
      <c r="AM189" s="11">
        <f>'OddsRatio_working_3-way'!AA189+'OddsRatio_working_3-way'!AG189</f>
        <v>-0.8731489694897373</v>
      </c>
      <c r="AN189" s="11">
        <f>'OddsRatio_working_3-way'!AB189+'OddsRatio_working_3-way'!AH189</f>
        <v>-0.18680566688872466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1.0599546363784618</v>
      </c>
      <c r="AS189" s="11">
        <f>IF(('OddsRatio_working_3-way'!X189=0),IF(Q189&gt;0,-Q189^(1/3),(-Q189)^(1/3)),'OddsRatio_working_3-way'!AM189-'OddsRatio_working_3-way'!R189/3)</f>
        <v>-0.8731489694897373</v>
      </c>
      <c r="AT189" s="11">
        <f>IF(('OddsRatio_working_3-way'!X189=0),IF(Q189&gt;0,-Q189^(1/3),(-Q189)^(1/3)),'OddsRatio_working_3-way'!AN189-'OddsRatio_working_3-way'!R189/3)</f>
        <v>-0.18680566688872466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1.85</v>
      </c>
      <c r="B190" s="4">
        <f>IF('True_Odds_Calculator_3-way'!B191="","",'True_Odds_Calculator_3-way'!B191)</f>
        <v>3.92</v>
      </c>
      <c r="C190" s="4">
        <f>IF('True_Odds_Calculator_3-way'!C191="","",'True_Odds_Calculator_3-way'!C191)</f>
        <v>4.28</v>
      </c>
      <c r="D190" s="9">
        <f t="shared" si="39"/>
        <v>0.52866092800755249</v>
      </c>
      <c r="E190" s="9">
        <f t="shared" si="40"/>
        <v>0.24613502238231177</v>
      </c>
      <c r="F190" s="9">
        <f t="shared" si="41"/>
        <v>0.22520404961013613</v>
      </c>
      <c r="G190" s="9">
        <f t="shared" si="42"/>
        <v>1.0489077703834218</v>
      </c>
      <c r="H190" s="9">
        <f t="shared" si="43"/>
        <v>1.8915716048259081</v>
      </c>
      <c r="I190" s="9">
        <f t="shared" si="44"/>
        <v>4.0628106895195906</v>
      </c>
      <c r="J190" s="9">
        <f t="shared" si="45"/>
        <v>4.4404174868576227</v>
      </c>
      <c r="K190" s="11">
        <f t="shared" si="46"/>
        <v>0.54054054054054046</v>
      </c>
      <c r="L190" s="11">
        <f t="shared" si="47"/>
        <v>0.25510204081632654</v>
      </c>
      <c r="M190" s="11">
        <f t="shared" si="48"/>
        <v>0.23364485981308411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-0.26228536375398881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0.22713682593522377</v>
      </c>
      <c r="Q190" s="11">
        <f>2*'OddsRatio_working_3-way'!K190*'OddsRatio_working_3-way'!L190*'OddsRatio_working_3-way'!M190</f>
        <v>6.4435978988715961E-2</v>
      </c>
      <c r="R190" s="11">
        <f t="shared" si="49"/>
        <v>0</v>
      </c>
      <c r="S190" s="11">
        <f t="shared" si="50"/>
        <v>-0.86599123444900761</v>
      </c>
      <c r="T190" s="11">
        <f t="shared" si="51"/>
        <v>-0.24567127218411564</v>
      </c>
      <c r="U190" s="11">
        <f>'OddsRatio_working_3-way'!S190-'OddsRatio_working_3-way'!R190^2/3</f>
        <v>-0.86599123444900761</v>
      </c>
      <c r="V190" s="11">
        <f>'OddsRatio_working_3-way'!S190*'OddsRatio_working_3-way'!R190/3-2*'OddsRatio_working_3-way'!R190^3/27-'OddsRatio_working_3-way'!T190</f>
        <v>0.24567127218411564</v>
      </c>
      <c r="W190" s="11">
        <f>'OddsRatio_working_3-way'!V190^2+4*'OddsRatio_working_3-way'!U190^3/27</f>
        <v>-3.5859281559280566E-2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0.15509163060578285</v>
      </c>
      <c r="Y190" s="11">
        <f>IF('OddsRatio_working_3-way'!W190&gt;=0,IF('OddsRatio_working_3-way'!V190+SQRT('OddsRatio_working_3-way'!W190)&gt;0,0,PI()),ACOS('OddsRatio_working_3-way'!V190/(2*'OddsRatio_working_3-way'!X190)))</f>
        <v>0.65668599783490678</v>
      </c>
      <c r="Z190" s="11">
        <f>'OddsRatio_working_3-way'!X190^(1/3)*COS('OddsRatio_working_3-way'!Y190/3)</f>
        <v>0.52445388519171077</v>
      </c>
      <c r="AA190" s="11">
        <f>'OddsRatio_working_3-way'!X190^(1/3)*COS(('OddsRatio_working_3-way'!Y190+2*PI())/3)</f>
        <v>-0.36326604563394527</v>
      </c>
      <c r="AB190" s="11">
        <f>'OddsRatio_working_3-way'!X190^(1/3)*COS(('OddsRatio_working_3-way'!Y190+4*PI())/3)</f>
        <v>-0.16118783955776567</v>
      </c>
      <c r="AC190" s="11">
        <f>'OddsRatio_working_3-way'!X190^(1/3)*SIN('OddsRatio_working_3-way'!Y190/3)</f>
        <v>0.11666990667543904</v>
      </c>
      <c r="AD190" s="11">
        <f>'OddsRatio_working_3-way'!X190^(1/3)*SIN(('OddsRatio_working_3-way'!Y190+2*PI())/3)</f>
        <v>0.39585543435174947</v>
      </c>
      <c r="AE190" s="11">
        <f>'OddsRatio_working_3-way'!X190^(1/3)*SIN(('OddsRatio_working_3-way'!Y190+4*PI())/3)</f>
        <v>-0.5125253410271885</v>
      </c>
      <c r="AF190" s="11">
        <f>-'OddsRatio_working_3-way'!U190/(3*'OddsRatio_working_3-way'!X190^(1/3))*COS(('OddsRatio_working_3-way'!Y190)/3)</f>
        <v>0.52445388519171088</v>
      </c>
      <c r="AG190" s="11">
        <f>-'OddsRatio_working_3-way'!U190/(3*'OddsRatio_working_3-way'!X190^(1/3))*COS(('OddsRatio_working_3-way'!Y190+2*PI())/3)</f>
        <v>-0.36326604563394538</v>
      </c>
      <c r="AH190" s="11">
        <f>-'OddsRatio_working_3-way'!U190/(3*'OddsRatio_working_3-way'!X190^(1/3))*COS(('OddsRatio_working_3-way'!Y190+4*PI())/3)</f>
        <v>-0.16118783955776569</v>
      </c>
      <c r="AI190" s="11">
        <f>'OddsRatio_working_3-way'!U190/(3*'OddsRatio_working_3-way'!X190^(1/3))*SIN(('OddsRatio_working_3-way'!Y190)/3)</f>
        <v>-0.11666990667543907</v>
      </c>
      <c r="AJ190" s="11">
        <f>'OddsRatio_working_3-way'!U190/(3*'OddsRatio_working_3-way'!X190^(1/3))*SIN(('OddsRatio_working_3-way'!Y190+2*PI())/3)</f>
        <v>-0.39585543435174958</v>
      </c>
      <c r="AK190" s="11">
        <f>'OddsRatio_working_3-way'!U190/(3*'OddsRatio_working_3-way'!X190^(1/3))*SIN(('OddsRatio_working_3-way'!Y190+4*PI())/3)</f>
        <v>0.51252534102718861</v>
      </c>
      <c r="AL190" s="11">
        <f>'OddsRatio_working_3-way'!Z190+'OddsRatio_working_3-way'!AF190</f>
        <v>1.0489077703834218</v>
      </c>
      <c r="AM190" s="11">
        <f>'OddsRatio_working_3-way'!AA190+'OddsRatio_working_3-way'!AG190</f>
        <v>-0.72653209126789065</v>
      </c>
      <c r="AN190" s="11">
        <f>'OddsRatio_working_3-way'!AB190+'OddsRatio_working_3-way'!AH190</f>
        <v>-0.32237567911553133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1.0489077703834218</v>
      </c>
      <c r="AS190" s="11">
        <f>IF(('OddsRatio_working_3-way'!X190=0),IF(Q190&gt;0,-Q190^(1/3),(-Q190)^(1/3)),'OddsRatio_working_3-way'!AM190-'OddsRatio_working_3-way'!R190/3)</f>
        <v>-0.72653209126789065</v>
      </c>
      <c r="AT190" s="11">
        <f>IF(('OddsRatio_working_3-way'!X190=0),IF(Q190&gt;0,-Q190^(1/3),(-Q190)^(1/3)),'OddsRatio_working_3-way'!AN190-'OddsRatio_working_3-way'!R190/3)</f>
        <v>-0.32237567911553133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2.39</v>
      </c>
      <c r="B191" s="4">
        <f>IF('True_Odds_Calculator_3-way'!B192="","",'True_Odds_Calculator_3-way'!B192)</f>
        <v>3.43</v>
      </c>
      <c r="C191" s="4">
        <f>IF('True_Odds_Calculator_3-way'!C192="","",'True_Odds_Calculator_3-way'!C192)</f>
        <v>3.14</v>
      </c>
      <c r="D191" s="9">
        <f t="shared" si="39"/>
        <v>0.40800634860477947</v>
      </c>
      <c r="E191" s="9">
        <f t="shared" si="40"/>
        <v>0.28276230082195641</v>
      </c>
      <c r="F191" s="9">
        <f t="shared" si="41"/>
        <v>0.30923135057326395</v>
      </c>
      <c r="G191" s="9">
        <f t="shared" si="42"/>
        <v>1.0438433487379872</v>
      </c>
      <c r="H191" s="9">
        <f t="shared" si="43"/>
        <v>2.4509422547458022</v>
      </c>
      <c r="I191" s="9">
        <f t="shared" si="44"/>
        <v>3.5365393374333101</v>
      </c>
      <c r="J191" s="9">
        <f t="shared" si="45"/>
        <v>3.2338247662992927</v>
      </c>
      <c r="K191" s="11">
        <f t="shared" si="46"/>
        <v>0.41841004184100417</v>
      </c>
      <c r="L191" s="11">
        <f t="shared" si="47"/>
        <v>0.29154518950437314</v>
      </c>
      <c r="M191" s="11">
        <f t="shared" si="48"/>
        <v>0.31847133757961782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-0.28081039353200588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0.23153923319644804</v>
      </c>
      <c r="Q191" s="11">
        <f>2*'OddsRatio_working_3-way'!K191*'OddsRatio_working_3-way'!L191*'OddsRatio_working_3-way'!M191</f>
        <v>7.7697729260553031E-2</v>
      </c>
      <c r="R191" s="11">
        <f t="shared" si="49"/>
        <v>0</v>
      </c>
      <c r="S191" s="11">
        <f t="shared" si="50"/>
        <v>-0.82453939928707776</v>
      </c>
      <c r="T191" s="11">
        <f t="shared" si="51"/>
        <v>-0.27669107358626771</v>
      </c>
      <c r="U191" s="11">
        <f>'OddsRatio_working_3-way'!S191-'OddsRatio_working_3-way'!R191^2/3</f>
        <v>-0.82453939928707776</v>
      </c>
      <c r="V191" s="11">
        <f>'OddsRatio_working_3-way'!S191*'OddsRatio_working_3-way'!R191/3-2*'OddsRatio_working_3-way'!R191^3/27-'OddsRatio_working_3-way'!T191</f>
        <v>0.27669107358626771</v>
      </c>
      <c r="W191" s="11">
        <f>'OddsRatio_working_3-way'!V191^2+4*'OddsRatio_working_3-way'!U191^3/27</f>
        <v>-6.4902958569823532E-3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0.14409046295583181</v>
      </c>
      <c r="Y191" s="11">
        <f>IF('OddsRatio_working_3-way'!W191&gt;=0,IF('OddsRatio_working_3-way'!V191+SQRT('OddsRatio_working_3-way'!W191)&gt;0,0,PI()),ACOS('OddsRatio_working_3-way'!V191/(2*'OddsRatio_working_3-way'!X191)))</f>
        <v>0.28333043159554339</v>
      </c>
      <c r="Z191" s="11">
        <f>'OddsRatio_working_3-way'!X191^(1/3)*COS('OddsRatio_working_3-way'!Y191/3)</f>
        <v>0.5219216743689935</v>
      </c>
      <c r="AA191" s="11">
        <f>'OddsRatio_working_3-way'!X191^(1/3)*COS(('OddsRatio_working_3-way'!Y191+2*PI())/3)</f>
        <v>-0.30377642067543048</v>
      </c>
      <c r="AB191" s="11">
        <f>'OddsRatio_working_3-way'!X191^(1/3)*COS(('OddsRatio_working_3-way'!Y191+4*PI())/3)</f>
        <v>-0.21814525369356316</v>
      </c>
      <c r="AC191" s="11">
        <f>'OddsRatio_working_3-way'!X191^(1/3)*SIN('OddsRatio_working_3-way'!Y191/3)</f>
        <v>4.9439177308003054E-2</v>
      </c>
      <c r="AD191" s="11">
        <f>'OddsRatio_working_3-way'!X191^(1/3)*SIN(('OddsRatio_working_3-way'!Y191+2*PI())/3)</f>
        <v>0.42727784013525644</v>
      </c>
      <c r="AE191" s="11">
        <f>'OddsRatio_working_3-way'!X191^(1/3)*SIN(('OddsRatio_working_3-way'!Y191+4*PI())/3)</f>
        <v>-0.47671701744325939</v>
      </c>
      <c r="AF191" s="11">
        <f>-'OddsRatio_working_3-way'!U191/(3*'OddsRatio_working_3-way'!X191^(1/3))*COS(('OddsRatio_working_3-way'!Y191)/3)</f>
        <v>0.52192167436899362</v>
      </c>
      <c r="AG191" s="11">
        <f>-'OddsRatio_working_3-way'!U191/(3*'OddsRatio_working_3-way'!X191^(1/3))*COS(('OddsRatio_working_3-way'!Y191+2*PI())/3)</f>
        <v>-0.30377642067543054</v>
      </c>
      <c r="AH191" s="11">
        <f>-'OddsRatio_working_3-way'!U191/(3*'OddsRatio_working_3-way'!X191^(1/3))*COS(('OddsRatio_working_3-way'!Y191+4*PI())/3)</f>
        <v>-0.21814525369356322</v>
      </c>
      <c r="AI191" s="11">
        <f>'OddsRatio_working_3-way'!U191/(3*'OddsRatio_working_3-way'!X191^(1/3))*SIN(('OddsRatio_working_3-way'!Y191)/3)</f>
        <v>-4.9439177308003068E-2</v>
      </c>
      <c r="AJ191" s="11">
        <f>'OddsRatio_working_3-way'!U191/(3*'OddsRatio_working_3-way'!X191^(1/3))*SIN(('OddsRatio_working_3-way'!Y191+2*PI())/3)</f>
        <v>-0.42727784013525655</v>
      </c>
      <c r="AK191" s="11">
        <f>'OddsRatio_working_3-way'!U191/(3*'OddsRatio_working_3-way'!X191^(1/3))*SIN(('OddsRatio_working_3-way'!Y191+4*PI())/3)</f>
        <v>0.47671701744325951</v>
      </c>
      <c r="AL191" s="11">
        <f>'OddsRatio_working_3-way'!Z191+'OddsRatio_working_3-way'!AF191</f>
        <v>1.0438433487379872</v>
      </c>
      <c r="AM191" s="11">
        <f>'OddsRatio_working_3-way'!AA191+'OddsRatio_working_3-way'!AG191</f>
        <v>-0.60755284135086107</v>
      </c>
      <c r="AN191" s="11">
        <f>'OddsRatio_working_3-way'!AB191+'OddsRatio_working_3-way'!AH191</f>
        <v>-0.43629050738712638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1.0438433487379872</v>
      </c>
      <c r="AS191" s="11">
        <f>IF(('OddsRatio_working_3-way'!X191=0),IF(Q191&gt;0,-Q191^(1/3),(-Q191)^(1/3)),'OddsRatio_working_3-way'!AM191-'OddsRatio_working_3-way'!R191/3)</f>
        <v>-0.60755284135086107</v>
      </c>
      <c r="AT191" s="11">
        <f>IF(('OddsRatio_working_3-way'!X191=0),IF(Q191&gt;0,-Q191^(1/3),(-Q191)^(1/3)),'OddsRatio_working_3-way'!AN191-'OddsRatio_working_3-way'!R191/3)</f>
        <v>-0.43629050738712638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3.24</v>
      </c>
      <c r="C192" s="4">
        <f>IF('True_Odds_Calculator_3-way'!C193="","",'True_Odds_Calculator_3-way'!C193)</f>
        <v>3.59</v>
      </c>
      <c r="D192" s="9">
        <f t="shared" si="39"/>
        <v>0.43014910653540894</v>
      </c>
      <c r="E192" s="9">
        <f t="shared" si="40"/>
        <v>0.29970525682817711</v>
      </c>
      <c r="F192" s="9">
        <f t="shared" si="41"/>
        <v>0.27014563663641378</v>
      </c>
      <c r="G192" s="9">
        <f t="shared" si="42"/>
        <v>1.0431301241818682</v>
      </c>
      <c r="H192" s="9">
        <f t="shared" si="43"/>
        <v>2.3247752577109728</v>
      </c>
      <c r="I192" s="9">
        <f t="shared" si="44"/>
        <v>3.3366114781673857</v>
      </c>
      <c r="J192" s="9">
        <f t="shared" si="45"/>
        <v>3.7017070216310386</v>
      </c>
      <c r="K192" s="11">
        <f t="shared" si="46"/>
        <v>0.44052863436123346</v>
      </c>
      <c r="L192" s="11">
        <f t="shared" si="47"/>
        <v>0.30864197530864196</v>
      </c>
      <c r="M192" s="11">
        <f t="shared" si="48"/>
        <v>0.2785515320334262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-0.27905267331148487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0.23102794710990099</v>
      </c>
      <c r="Q192" s="11">
        <f>2*'OddsRatio_working_3-way'!K192*'OddsRatio_working_3-way'!L192*'OddsRatio_working_3-way'!M192</f>
        <v>7.5746867904885565E-2</v>
      </c>
      <c r="R192" s="11">
        <f t="shared" si="49"/>
        <v>0</v>
      </c>
      <c r="S192" s="11">
        <f t="shared" si="50"/>
        <v>-0.82790085602234098</v>
      </c>
      <c r="T192" s="11">
        <f t="shared" si="51"/>
        <v>-0.27144290361388229</v>
      </c>
      <c r="U192" s="11">
        <f>'OddsRatio_working_3-way'!S192-'OddsRatio_working_3-way'!R192^2/3</f>
        <v>-0.82790085602234098</v>
      </c>
      <c r="V192" s="11">
        <f>'OddsRatio_working_3-way'!S192*'OddsRatio_working_3-way'!R192/3-2*'OddsRatio_working_3-way'!R192^3/27-'OddsRatio_working_3-way'!T192</f>
        <v>0.27144290361388229</v>
      </c>
      <c r="W192" s="11">
        <f>'OddsRatio_working_3-way'!V192^2+4*'OddsRatio_working_3-way'!U192^3/27</f>
        <v>-1.0386848128218037E-2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0.14497249571087048</v>
      </c>
      <c r="Y192" s="11">
        <f>IF('OddsRatio_working_3-way'!W192&gt;=0,IF('OddsRatio_working_3-way'!V192+SQRT('OddsRatio_working_3-way'!W192)&gt;0,0,PI()),ACOS('OddsRatio_working_3-way'!V192/(2*'OddsRatio_working_3-way'!X192)))</f>
        <v>0.35917368682283568</v>
      </c>
      <c r="Z192" s="11">
        <f>'OddsRatio_working_3-way'!X192^(1/3)*COS('OddsRatio_working_3-way'!Y192/3)</f>
        <v>0.52156506209093412</v>
      </c>
      <c r="AA192" s="11">
        <f>'OddsRatio_working_3-way'!X192^(1/3)*COS(('OddsRatio_working_3-way'!Y192+2*PI())/3)</f>
        <v>-0.31512062551100095</v>
      </c>
      <c r="AB192" s="11">
        <f>'OddsRatio_working_3-way'!X192^(1/3)*COS(('OddsRatio_working_3-way'!Y192+4*PI())/3)</f>
        <v>-0.20644443657993328</v>
      </c>
      <c r="AC192" s="11">
        <f>'OddsRatio_working_3-way'!X192^(1/3)*SIN('OddsRatio_working_3-way'!Y192/3)</f>
        <v>6.2744226933854799E-2</v>
      </c>
      <c r="AD192" s="11">
        <f>'OddsRatio_working_3-way'!X192^(1/3)*SIN(('OddsRatio_working_3-way'!Y192+2*PI())/3)</f>
        <v>0.42031648003022976</v>
      </c>
      <c r="AE192" s="11">
        <f>'OddsRatio_working_3-way'!X192^(1/3)*SIN(('OddsRatio_working_3-way'!Y192+4*PI())/3)</f>
        <v>-0.48306070696408426</v>
      </c>
      <c r="AF192" s="11">
        <f>-'OddsRatio_working_3-way'!U192/(3*'OddsRatio_working_3-way'!X192^(1/3))*COS(('OddsRatio_working_3-way'!Y192)/3)</f>
        <v>0.52156506209093412</v>
      </c>
      <c r="AG192" s="11">
        <f>-'OddsRatio_working_3-way'!U192/(3*'OddsRatio_working_3-way'!X192^(1/3))*COS(('OddsRatio_working_3-way'!Y192+2*PI())/3)</f>
        <v>-0.31512062551100095</v>
      </c>
      <c r="AH192" s="11">
        <f>-'OddsRatio_working_3-way'!U192/(3*'OddsRatio_working_3-way'!X192^(1/3))*COS(('OddsRatio_working_3-way'!Y192+4*PI())/3)</f>
        <v>-0.20644443657993328</v>
      </c>
      <c r="AI192" s="11">
        <f>'OddsRatio_working_3-way'!U192/(3*'OddsRatio_working_3-way'!X192^(1/3))*SIN(('OddsRatio_working_3-way'!Y192)/3)</f>
        <v>-6.2744226933854799E-2</v>
      </c>
      <c r="AJ192" s="11">
        <f>'OddsRatio_working_3-way'!U192/(3*'OddsRatio_working_3-way'!X192^(1/3))*SIN(('OddsRatio_working_3-way'!Y192+2*PI())/3)</f>
        <v>-0.42031648003022976</v>
      </c>
      <c r="AK192" s="11">
        <f>'OddsRatio_working_3-way'!U192/(3*'OddsRatio_working_3-way'!X192^(1/3))*SIN(('OddsRatio_working_3-way'!Y192+4*PI())/3)</f>
        <v>0.48306070696408426</v>
      </c>
      <c r="AL192" s="11">
        <f>'OddsRatio_working_3-way'!Z192+'OddsRatio_working_3-way'!AF192</f>
        <v>1.0431301241818682</v>
      </c>
      <c r="AM192" s="11">
        <f>'OddsRatio_working_3-way'!AA192+'OddsRatio_working_3-way'!AG192</f>
        <v>-0.6302412510220019</v>
      </c>
      <c r="AN192" s="11">
        <f>'OddsRatio_working_3-way'!AB192+'OddsRatio_working_3-way'!AH192</f>
        <v>-0.41288887315986655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1.0431301241818682</v>
      </c>
      <c r="AS192" s="11">
        <f>IF(('OddsRatio_working_3-way'!X192=0),IF(Q192&gt;0,-Q192^(1/3),(-Q192)^(1/3)),'OddsRatio_working_3-way'!AM192-'OddsRatio_working_3-way'!R192/3)</f>
        <v>-0.6302412510220019</v>
      </c>
      <c r="AT192" s="11">
        <f>IF(('OddsRatio_working_3-way'!X192=0),IF(Q192&gt;0,-Q192^(1/3),(-Q192)^(1/3)),'OddsRatio_working_3-way'!AN192-'OddsRatio_working_3-way'!R192/3)</f>
        <v>-0.41288887315986655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11.18</v>
      </c>
      <c r="B193" s="4">
        <f>IF('True_Odds_Calculator_3-way'!B194="","",'True_Odds_Calculator_3-way'!B194)</f>
        <v>6.21</v>
      </c>
      <c r="C193" s="4">
        <f>IF('True_Odds_Calculator_3-way'!C194="","",'True_Odds_Calculator_3-way'!C194)</f>
        <v>1.28</v>
      </c>
      <c r="D193" s="9">
        <f t="shared" si="39"/>
        <v>8.295622239930979E-2</v>
      </c>
      <c r="E193" s="9">
        <f t="shared" si="40"/>
        <v>0.15020462831515236</v>
      </c>
      <c r="F193" s="9">
        <f t="shared" si="41"/>
        <v>0.76683914928553776</v>
      </c>
      <c r="G193" s="9">
        <f t="shared" si="42"/>
        <v>1.0859087264337808</v>
      </c>
      <c r="H193" s="9">
        <f t="shared" si="43"/>
        <v>12.054550835095888</v>
      </c>
      <c r="I193" s="9">
        <f t="shared" si="44"/>
        <v>6.6575844647199993</v>
      </c>
      <c r="J193" s="9">
        <f t="shared" si="45"/>
        <v>1.3040544434014587</v>
      </c>
      <c r="K193" s="11">
        <f t="shared" si="46"/>
        <v>8.9445438282647588E-2</v>
      </c>
      <c r="L193" s="11">
        <f t="shared" si="47"/>
        <v>0.1610305958132045</v>
      </c>
      <c r="M193" s="11">
        <f t="shared" si="48"/>
        <v>0.78125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-0.16710912271453215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0.17632976271752815</v>
      </c>
      <c r="Q193" s="11">
        <f>2*'OddsRatio_working_3-way'!K193*'OddsRatio_working_3-way'!L193*'OddsRatio_working_3-way'!M193</f>
        <v>2.2505394092856176E-2</v>
      </c>
      <c r="R193" s="11">
        <f t="shared" si="49"/>
        <v>0</v>
      </c>
      <c r="S193" s="11">
        <f t="shared" si="50"/>
        <v>-1.0551773586816524</v>
      </c>
      <c r="T193" s="11">
        <f t="shared" si="51"/>
        <v>-0.1346748383767265</v>
      </c>
      <c r="U193" s="11">
        <f>'OddsRatio_working_3-way'!S193-'OddsRatio_working_3-way'!R193^2/3</f>
        <v>-1.0551773586816524</v>
      </c>
      <c r="V193" s="11">
        <f>'OddsRatio_working_3-way'!S193*'OddsRatio_working_3-way'!R193/3-2*'OddsRatio_working_3-way'!R193^3/27-'OddsRatio_working_3-way'!T193</f>
        <v>0.1346748383767265</v>
      </c>
      <c r="W193" s="11">
        <f>'OddsRatio_working_3-way'!V193^2+4*'OddsRatio_working_3-way'!U193^3/27</f>
        <v>-0.15591212324214038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0.20859616207755224</v>
      </c>
      <c r="Y193" s="11">
        <f>IF('OddsRatio_working_3-way'!W193&gt;=0,IF('OddsRatio_working_3-way'!V193+SQRT('OddsRatio_working_3-way'!W193)&gt;0,0,PI()),ACOS('OddsRatio_working_3-way'!V193/(2*'OddsRatio_working_3-way'!X193)))</f>
        <v>1.2420968981175504</v>
      </c>
      <c r="Z193" s="11">
        <f>'OddsRatio_working_3-way'!X193^(1/3)*COS('OddsRatio_working_3-way'!Y193/3)</f>
        <v>0.54295436321689039</v>
      </c>
      <c r="AA193" s="11">
        <f>'OddsRatio_working_3-way'!X193^(1/3)*COS(('OddsRatio_working_3-way'!Y193+2*PI())/3)</f>
        <v>-0.47810428357771451</v>
      </c>
      <c r="AB193" s="11">
        <f>'OddsRatio_working_3-way'!X193^(1/3)*COS(('OddsRatio_working_3-way'!Y193+4*PI())/3)</f>
        <v>-6.4850079639176134E-2</v>
      </c>
      <c r="AC193" s="11">
        <f>'OddsRatio_working_3-way'!X193^(1/3)*SIN('OddsRatio_working_3-way'!Y193/3)</f>
        <v>0.23859242588765989</v>
      </c>
      <c r="AD193" s="11">
        <f>'OddsRatio_working_3-way'!X193^(1/3)*SIN(('OddsRatio_working_3-way'!Y193+2*PI())/3)</f>
        <v>0.35091605869760051</v>
      </c>
      <c r="AE193" s="11">
        <f>'OddsRatio_working_3-way'!X193^(1/3)*SIN(('OddsRatio_working_3-way'!Y193+4*PI())/3)</f>
        <v>-0.58950848458526017</v>
      </c>
      <c r="AF193" s="11">
        <f>-'OddsRatio_working_3-way'!U193/(3*'OddsRatio_working_3-way'!X193^(1/3))*COS(('OddsRatio_working_3-way'!Y193)/3)</f>
        <v>0.54295436321689039</v>
      </c>
      <c r="AG193" s="11">
        <f>-'OddsRatio_working_3-way'!U193/(3*'OddsRatio_working_3-way'!X193^(1/3))*COS(('OddsRatio_working_3-way'!Y193+2*PI())/3)</f>
        <v>-0.47810428357771451</v>
      </c>
      <c r="AH193" s="11">
        <f>-'OddsRatio_working_3-way'!U193/(3*'OddsRatio_working_3-way'!X193^(1/3))*COS(('OddsRatio_working_3-way'!Y193+4*PI())/3)</f>
        <v>-6.4850079639176134E-2</v>
      </c>
      <c r="AI193" s="11">
        <f>'OddsRatio_working_3-way'!U193/(3*'OddsRatio_working_3-way'!X193^(1/3))*SIN(('OddsRatio_working_3-way'!Y193)/3)</f>
        <v>-0.23859242588765989</v>
      </c>
      <c r="AJ193" s="11">
        <f>'OddsRatio_working_3-way'!U193/(3*'OddsRatio_working_3-way'!X193^(1/3))*SIN(('OddsRatio_working_3-way'!Y193+2*PI())/3)</f>
        <v>-0.35091605869760051</v>
      </c>
      <c r="AK193" s="11">
        <f>'OddsRatio_working_3-way'!U193/(3*'OddsRatio_working_3-way'!X193^(1/3))*SIN(('OddsRatio_working_3-way'!Y193+4*PI())/3)</f>
        <v>0.58950848458526017</v>
      </c>
      <c r="AL193" s="11">
        <f>'OddsRatio_working_3-way'!Z193+'OddsRatio_working_3-way'!AF193</f>
        <v>1.0859087264337808</v>
      </c>
      <c r="AM193" s="11">
        <f>'OddsRatio_working_3-way'!AA193+'OddsRatio_working_3-way'!AG193</f>
        <v>-0.95620856715542901</v>
      </c>
      <c r="AN193" s="11">
        <f>'OddsRatio_working_3-way'!AB193+'OddsRatio_working_3-way'!AH193</f>
        <v>-0.12970015927835227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1.0859087264337808</v>
      </c>
      <c r="AS193" s="11">
        <f>IF(('OddsRatio_working_3-way'!X193=0),IF(Q193&gt;0,-Q193^(1/3),(-Q193)^(1/3)),'OddsRatio_working_3-way'!AM193-'OddsRatio_working_3-way'!R193/3)</f>
        <v>-0.95620856715542901</v>
      </c>
      <c r="AT193" s="11">
        <f>IF(('OddsRatio_working_3-way'!X193=0),IF(Q193&gt;0,-Q193^(1/3),(-Q193)^(1/3)),'OddsRatio_working_3-way'!AN193-'OddsRatio_working_3-way'!R193/3)</f>
        <v>-0.12970015927835227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3.05</v>
      </c>
      <c r="B194" s="4">
        <f>IF('True_Odds_Calculator_3-way'!B195="","",'True_Odds_Calculator_3-way'!B195)</f>
        <v>3.08</v>
      </c>
      <c r="C194" s="4">
        <f>IF('True_Odds_Calculator_3-way'!C195="","",'True_Odds_Calculator_3-way'!C195)</f>
        <v>2.67</v>
      </c>
      <c r="D194" s="9">
        <f t="shared" si="39"/>
        <v>0.31902004481673346</v>
      </c>
      <c r="E194" s="9">
        <f t="shared" si="40"/>
        <v>0.31587220134093652</v>
      </c>
      <c r="F194" s="9">
        <f t="shared" si="41"/>
        <v>0.36510775384232996</v>
      </c>
      <c r="G194" s="9">
        <f t="shared" si="42"/>
        <v>1.0412679372002063</v>
      </c>
      <c r="H194" s="9">
        <f t="shared" si="43"/>
        <v>3.1345992712604223</v>
      </c>
      <c r="I194" s="9">
        <f t="shared" si="44"/>
        <v>3.1658373093764287</v>
      </c>
      <c r="J194" s="9">
        <f t="shared" si="45"/>
        <v>2.7389174551243447</v>
      </c>
      <c r="K194" s="11">
        <f t="shared" si="46"/>
        <v>0.32786885245901642</v>
      </c>
      <c r="L194" s="11">
        <f t="shared" si="47"/>
        <v>0.32467532467532467</v>
      </c>
      <c r="M194" s="11">
        <f t="shared" si="48"/>
        <v>0.37453183520599254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-0.28390422127758641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0.23124171217742778</v>
      </c>
      <c r="Q194" s="11">
        <f>2*'OddsRatio_working_3-way'!K194*'OddsRatio_working_3-way'!L194*'OddsRatio_working_3-way'!M194</f>
        <v>7.9738521440492344E-2</v>
      </c>
      <c r="R194" s="11">
        <f t="shared" si="49"/>
        <v>0</v>
      </c>
      <c r="S194" s="11">
        <f t="shared" si="50"/>
        <v>-0.81450607228320138</v>
      </c>
      <c r="T194" s="11">
        <f t="shared" si="51"/>
        <v>-0.28086416285627636</v>
      </c>
      <c r="U194" s="11">
        <f>'OddsRatio_working_3-way'!S194-'OddsRatio_working_3-way'!R194^2/3</f>
        <v>-0.81450607228320138</v>
      </c>
      <c r="V194" s="11">
        <f>'OddsRatio_working_3-way'!S194*'OddsRatio_working_3-way'!R194/3-2*'OddsRatio_working_3-way'!R194^3/27-'OddsRatio_working_3-way'!T194</f>
        <v>0.28086416285627636</v>
      </c>
      <c r="W194" s="11">
        <f>'OddsRatio_working_3-way'!V194^2+4*'OddsRatio_working_3-way'!U194^3/27</f>
        <v>-1.1686159430206317E-3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0.14146845401005267</v>
      </c>
      <c r="Y194" s="11">
        <f>IF('OddsRatio_working_3-way'!W194&gt;=0,IF('OddsRatio_working_3-way'!V194+SQRT('OddsRatio_working_3-way'!W194)&gt;0,0,PI()),ACOS('OddsRatio_working_3-way'!V194/(2*'OddsRatio_working_3-way'!X194)))</f>
        <v>0.12111798544933072</v>
      </c>
      <c r="Z194" s="11">
        <f>'OddsRatio_working_3-way'!X194^(1/3)*COS('OddsRatio_working_3-way'!Y194/3)</f>
        <v>0.52063396860010314</v>
      </c>
      <c r="AA194" s="11">
        <f>'OddsRatio_working_3-way'!X194^(1/3)*COS(('OddsRatio_working_3-way'!Y194+2*PI())/3)</f>
        <v>-0.27853019723957562</v>
      </c>
      <c r="AB194" s="11">
        <f>'OddsRatio_working_3-way'!X194^(1/3)*COS(('OddsRatio_working_3-way'!Y194+4*PI())/3)</f>
        <v>-0.24210377136052763</v>
      </c>
      <c r="AC194" s="11">
        <f>'OddsRatio_working_3-way'!X194^(1/3)*SIN('OddsRatio_working_3-way'!Y194/3)</f>
        <v>2.1030806786884296E-2</v>
      </c>
      <c r="AD194" s="11">
        <f>'OddsRatio_working_3-way'!X194^(1/3)*SIN(('OddsRatio_working_3-way'!Y194+2*PI())/3)</f>
        <v>0.44036683948735689</v>
      </c>
      <c r="AE194" s="11">
        <f>'OddsRatio_working_3-way'!X194^(1/3)*SIN(('OddsRatio_working_3-way'!Y194+4*PI())/3)</f>
        <v>-0.46139764627424124</v>
      </c>
      <c r="AF194" s="11">
        <f>-'OddsRatio_working_3-way'!U194/(3*'OddsRatio_working_3-way'!X194^(1/3))*COS(('OddsRatio_working_3-way'!Y194)/3)</f>
        <v>0.52063396860010314</v>
      </c>
      <c r="AG194" s="11">
        <f>-'OddsRatio_working_3-way'!U194/(3*'OddsRatio_working_3-way'!X194^(1/3))*COS(('OddsRatio_working_3-way'!Y194+2*PI())/3)</f>
        <v>-0.27853019723957556</v>
      </c>
      <c r="AH194" s="11">
        <f>-'OddsRatio_working_3-way'!U194/(3*'OddsRatio_working_3-way'!X194^(1/3))*COS(('OddsRatio_working_3-way'!Y194+4*PI())/3)</f>
        <v>-0.24210377136052758</v>
      </c>
      <c r="AI194" s="11">
        <f>'OddsRatio_working_3-way'!U194/(3*'OddsRatio_working_3-way'!X194^(1/3))*SIN(('OddsRatio_working_3-way'!Y194)/3)</f>
        <v>-2.1030806786884293E-2</v>
      </c>
      <c r="AJ194" s="11">
        <f>'OddsRatio_working_3-way'!U194/(3*'OddsRatio_working_3-way'!X194^(1/3))*SIN(('OddsRatio_working_3-way'!Y194+2*PI())/3)</f>
        <v>-0.44036683948735683</v>
      </c>
      <c r="AK194" s="11">
        <f>'OddsRatio_working_3-way'!U194/(3*'OddsRatio_working_3-way'!X194^(1/3))*SIN(('OddsRatio_working_3-way'!Y194+4*PI())/3)</f>
        <v>0.46139764627424112</v>
      </c>
      <c r="AL194" s="11">
        <f>'OddsRatio_working_3-way'!Z194+'OddsRatio_working_3-way'!AF194</f>
        <v>1.0412679372002063</v>
      </c>
      <c r="AM194" s="11">
        <f>'OddsRatio_working_3-way'!AA194+'OddsRatio_working_3-way'!AG194</f>
        <v>-0.55706039447915123</v>
      </c>
      <c r="AN194" s="11">
        <f>'OddsRatio_working_3-way'!AB194+'OddsRatio_working_3-way'!AH194</f>
        <v>-0.48420754272105521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1.0412679372002063</v>
      </c>
      <c r="AS194" s="11">
        <f>IF(('OddsRatio_working_3-way'!X194=0),IF(Q194&gt;0,-Q194^(1/3),(-Q194)^(1/3)),'OddsRatio_working_3-way'!AM194-'OddsRatio_working_3-way'!R194/3)</f>
        <v>-0.55706039447915123</v>
      </c>
      <c r="AT194" s="11">
        <f>IF(('OddsRatio_working_3-way'!X194=0),IF(Q194&gt;0,-Q194^(1/3),(-Q194)^(1/3)),'OddsRatio_working_3-way'!AN194-'OddsRatio_working_3-way'!R194/3)</f>
        <v>-0.48420754272105521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2.58</v>
      </c>
      <c r="B195" s="4">
        <f>IF('True_Odds_Calculator_3-way'!B196="","",'True_Odds_Calculator_3-way'!B196)</f>
        <v>3.44</v>
      </c>
      <c r="C195" s="4">
        <f>IF('True_Odds_Calculator_3-way'!C196="","",'True_Odds_Calculator_3-way'!C196)</f>
        <v>2.86</v>
      </c>
      <c r="D195" s="9">
        <f t="shared" si="39"/>
        <v>0.37769315919001689</v>
      </c>
      <c r="E195" s="9">
        <f t="shared" si="40"/>
        <v>0.28212922587448491</v>
      </c>
      <c r="F195" s="9">
        <f t="shared" si="41"/>
        <v>0.3401776149354982</v>
      </c>
      <c r="G195" s="9">
        <f t="shared" si="42"/>
        <v>1.0428176405548544</v>
      </c>
      <c r="H195" s="9">
        <f t="shared" si="43"/>
        <v>2.6476518720766702</v>
      </c>
      <c r="I195" s="9">
        <f t="shared" si="44"/>
        <v>3.5444750429538452</v>
      </c>
      <c r="J195" s="9">
        <f t="shared" si="45"/>
        <v>2.9396408114320285</v>
      </c>
      <c r="K195" s="11">
        <f t="shared" si="46"/>
        <v>0.38759689922480617</v>
      </c>
      <c r="L195" s="11">
        <f t="shared" si="47"/>
        <v>0.29069767441860467</v>
      </c>
      <c r="M195" s="11">
        <f t="shared" si="48"/>
        <v>0.34965034965034969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-0.28249819407201771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0.23165044798360113</v>
      </c>
      <c r="Q195" s="11">
        <f>2*'OddsRatio_working_3-way'!K195*'OddsRatio_working_3-way'!L195*'OddsRatio_working_3-way'!M195</f>
        <v>7.879266938217723E-2</v>
      </c>
      <c r="R195" s="11">
        <f t="shared" si="49"/>
        <v>0</v>
      </c>
      <c r="S195" s="11">
        <f t="shared" si="50"/>
        <v>-0.82000682781195444</v>
      </c>
      <c r="T195" s="11">
        <f t="shared" si="51"/>
        <v>-0.27891388701086878</v>
      </c>
      <c r="U195" s="11">
        <f>'OddsRatio_working_3-way'!S195-'OddsRatio_working_3-way'!R195^2/3</f>
        <v>-0.82000682781195444</v>
      </c>
      <c r="V195" s="11">
        <f>'OddsRatio_working_3-way'!S195*'OddsRatio_working_3-way'!R195/3-2*'OddsRatio_working_3-way'!R195^3/27-'OddsRatio_working_3-way'!T195</f>
        <v>0.27891388701086878</v>
      </c>
      <c r="W195" s="11">
        <f>'OddsRatio_working_3-way'!V195^2+4*'OddsRatio_working_3-way'!U195^3/27</f>
        <v>-3.8932322512968548E-3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0.14290397879241198</v>
      </c>
      <c r="Y195" s="11">
        <f>IF('OddsRatio_working_3-way'!W195&gt;=0,IF('OddsRatio_working_3-way'!V195+SQRT('OddsRatio_working_3-way'!W195)&gt;0,0,PI()),ACOS('OddsRatio_working_3-way'!V195/(2*'OddsRatio_working_3-way'!X195)))</f>
        <v>0.22008607679220904</v>
      </c>
      <c r="Z195" s="11">
        <f>'OddsRatio_working_3-way'!X195^(1/3)*COS('OddsRatio_working_3-way'!Y195/3)</f>
        <v>0.5214088202774273</v>
      </c>
      <c r="AA195" s="11">
        <f>'OddsRatio_working_3-way'!X195^(1/3)*COS(('OddsRatio_working_3-way'!Y195+2*PI())/3)</f>
        <v>-0.29389083139296723</v>
      </c>
      <c r="AB195" s="11">
        <f>'OddsRatio_working_3-way'!X195^(1/3)*COS(('OddsRatio_working_3-way'!Y195+4*PI())/3)</f>
        <v>-0.22751798888446045</v>
      </c>
      <c r="AC195" s="11">
        <f>'OddsRatio_working_3-way'!X195^(1/3)*SIN('OddsRatio_working_3-way'!Y195/3)</f>
        <v>3.8320378489167202E-2</v>
      </c>
      <c r="AD195" s="11">
        <f>'OddsRatio_working_3-way'!X195^(1/3)*SIN(('OddsRatio_working_3-way'!Y195+2*PI())/3)</f>
        <v>0.43239309487294325</v>
      </c>
      <c r="AE195" s="11">
        <f>'OddsRatio_working_3-way'!X195^(1/3)*SIN(('OddsRatio_working_3-way'!Y195+4*PI())/3)</f>
        <v>-0.47071347336211028</v>
      </c>
      <c r="AF195" s="11">
        <f>-'OddsRatio_working_3-way'!U195/(3*'OddsRatio_working_3-way'!X195^(1/3))*COS(('OddsRatio_working_3-way'!Y195)/3)</f>
        <v>0.52140882027742719</v>
      </c>
      <c r="AG195" s="11">
        <f>-'OddsRatio_working_3-way'!U195/(3*'OddsRatio_working_3-way'!X195^(1/3))*COS(('OddsRatio_working_3-way'!Y195+2*PI())/3)</f>
        <v>-0.29389083139296718</v>
      </c>
      <c r="AH195" s="11">
        <f>-'OddsRatio_working_3-way'!U195/(3*'OddsRatio_working_3-way'!X195^(1/3))*COS(('OddsRatio_working_3-way'!Y195+4*PI())/3)</f>
        <v>-0.2275179888844604</v>
      </c>
      <c r="AI195" s="11">
        <f>'OddsRatio_working_3-way'!U195/(3*'OddsRatio_working_3-way'!X195^(1/3))*SIN(('OddsRatio_working_3-way'!Y195)/3)</f>
        <v>-3.8320378489167195E-2</v>
      </c>
      <c r="AJ195" s="11">
        <f>'OddsRatio_working_3-way'!U195/(3*'OddsRatio_working_3-way'!X195^(1/3))*SIN(('OddsRatio_working_3-way'!Y195+2*PI())/3)</f>
        <v>-0.43239309487294314</v>
      </c>
      <c r="AK195" s="11">
        <f>'OddsRatio_working_3-way'!U195/(3*'OddsRatio_working_3-way'!X195^(1/3))*SIN(('OddsRatio_working_3-way'!Y195+4*PI())/3)</f>
        <v>0.47071347336211017</v>
      </c>
      <c r="AL195" s="11">
        <f>'OddsRatio_working_3-way'!Z195+'OddsRatio_working_3-way'!AF195</f>
        <v>1.0428176405548544</v>
      </c>
      <c r="AM195" s="11">
        <f>'OddsRatio_working_3-way'!AA195+'OddsRatio_working_3-way'!AG195</f>
        <v>-0.58778166278593447</v>
      </c>
      <c r="AN195" s="11">
        <f>'OddsRatio_working_3-way'!AB195+'OddsRatio_working_3-way'!AH195</f>
        <v>-0.45503597776892085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1.0428176405548544</v>
      </c>
      <c r="AS195" s="11">
        <f>IF(('OddsRatio_working_3-way'!X195=0),IF(Q195&gt;0,-Q195^(1/3),(-Q195)^(1/3)),'OddsRatio_working_3-way'!AM195-'OddsRatio_working_3-way'!R195/3)</f>
        <v>-0.58778166278593447</v>
      </c>
      <c r="AT195" s="11">
        <f>IF(('OddsRatio_working_3-way'!X195=0),IF(Q195&gt;0,-Q195^(1/3),(-Q195)^(1/3)),'OddsRatio_working_3-way'!AN195-'OddsRatio_working_3-way'!R195/3)</f>
        <v>-0.45503597776892085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</v>
      </c>
      <c r="B196" s="4">
        <f>IF('True_Odds_Calculator_3-way'!B197="","",'True_Odds_Calculator_3-way'!B197)</f>
        <v>3.16</v>
      </c>
      <c r="C196" s="4">
        <f>IF('True_Odds_Calculator_3-way'!C197="","",'True_Odds_Calculator_3-way'!C197)</f>
        <v>2.65</v>
      </c>
      <c r="D196" s="9">
        <f t="shared" ref="D196:D259" si="52">(K196/(AR196+K196-(AR196*K196)))</f>
        <v>0.32437947335467554</v>
      </c>
      <c r="E196" s="9">
        <f t="shared" ref="E196:E259" si="53">(L196/(AR196+L196-(AR196*L196)))</f>
        <v>0.30774591669010609</v>
      </c>
      <c r="F196" s="9">
        <f t="shared" ref="F196:F259" si="54">(M196/(AR196+M196-(AR196*M196)))</f>
        <v>0.36787460995521842</v>
      </c>
      <c r="G196" s="9">
        <f t="shared" ref="G196:G259" si="55">AR196</f>
        <v>1.0414045618518577</v>
      </c>
      <c r="H196" s="9">
        <f t="shared" ref="H196:H259" si="56">IF(A196="","",1/D196)</f>
        <v>3.0828091237037154</v>
      </c>
      <c r="I196" s="9">
        <f t="shared" ref="I196:I259" si="57">IF(B196="","",1/E196)</f>
        <v>3.2494338536000131</v>
      </c>
      <c r="J196" s="9">
        <f t="shared" ref="J196:J259" si="58">IF(C196="","",1/F196)</f>
        <v>2.7183175270555653</v>
      </c>
      <c r="K196" s="11">
        <f t="shared" ref="K196:K259" si="59">1/A196</f>
        <v>0.33333333333333331</v>
      </c>
      <c r="L196" s="11">
        <f t="shared" ref="L196:L259" si="60">1/B196</f>
        <v>0.31645569620253161</v>
      </c>
      <c r="M196" s="11">
        <f t="shared" ref="M196:M259" si="61">1/C196</f>
        <v>0.37735849056603776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-0.28373537138762839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0.23127139558952309</v>
      </c>
      <c r="Q196" s="11">
        <f>2*'OddsRatio_working_3-way'!K196*'OddsRatio_working_3-way'!L196*'OddsRatio_working_3-way'!M196</f>
        <v>7.9611495900007961E-2</v>
      </c>
      <c r="R196" s="11">
        <f t="shared" ref="R196:R259" si="62">O196/N196</f>
        <v>0</v>
      </c>
      <c r="S196" s="11">
        <f t="shared" ref="S196:S259" si="63">P196/N196</f>
        <v>-0.81509539842873158</v>
      </c>
      <c r="T196" s="11">
        <f t="shared" ref="T196:T259" si="64">Q196/N196</f>
        <v>-0.28058361391694725</v>
      </c>
      <c r="U196" s="11">
        <f>'OddsRatio_working_3-way'!S196-'OddsRatio_working_3-way'!R196^2/3</f>
        <v>-0.81509539842873158</v>
      </c>
      <c r="V196" s="11">
        <f>'OddsRatio_working_3-way'!S196*'OddsRatio_working_3-way'!R196/3-2*'OddsRatio_working_3-way'!R196^3/27-'OddsRatio_working_3-way'!T196</f>
        <v>0.28058361391694725</v>
      </c>
      <c r="W196" s="11">
        <f>'OddsRatio_working_3-way'!V196^2+4*'OddsRatio_working_3-way'!U196^3/27</f>
        <v>-1.5000200926305468E-3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0.14162201849582312</v>
      </c>
      <c r="Y196" s="11">
        <f>IF('OddsRatio_working_3-way'!W196&gt;=0,IF('OddsRatio_working_3-way'!V196+SQRT('OddsRatio_working_3-way'!W196)&gt;0,0,PI()),ACOS('OddsRatio_working_3-way'!V196/(2*'OddsRatio_working_3-way'!X196)))</f>
        <v>0.13716726606168894</v>
      </c>
      <c r="Z196" s="11">
        <f>'OddsRatio_working_3-way'!X196^(1/3)*COS('OddsRatio_working_3-way'!Y196/3)</f>
        <v>0.52070228092592885</v>
      </c>
      <c r="AA196" s="11">
        <f>'OddsRatio_working_3-way'!X196^(1/3)*COS(('OddsRatio_working_3-way'!Y196+2*PI())/3)</f>
        <v>-0.28098365330275593</v>
      </c>
      <c r="AB196" s="11">
        <f>'OddsRatio_working_3-way'!X196^(1/3)*COS(('OddsRatio_working_3-way'!Y196+4*PI())/3)</f>
        <v>-0.23971862762317303</v>
      </c>
      <c r="AC196" s="11">
        <f>'OddsRatio_working_3-way'!X196^(1/3)*SIN('OddsRatio_working_3-way'!Y196/3)</f>
        <v>2.3824373684224201E-2</v>
      </c>
      <c r="AD196" s="11">
        <f>'OddsRatio_working_3-way'!X196^(1/3)*SIN(('OddsRatio_working_3-way'!Y196+2*PI())/3)</f>
        <v>0.43902921624824376</v>
      </c>
      <c r="AE196" s="11">
        <f>'OddsRatio_working_3-way'!X196^(1/3)*SIN(('OddsRatio_working_3-way'!Y196+4*PI())/3)</f>
        <v>-0.46285358993246778</v>
      </c>
      <c r="AF196" s="11">
        <f>-'OddsRatio_working_3-way'!U196/(3*'OddsRatio_working_3-way'!X196^(1/3))*COS(('OddsRatio_working_3-way'!Y196)/3)</f>
        <v>0.52070228092592885</v>
      </c>
      <c r="AG196" s="11">
        <f>-'OddsRatio_working_3-way'!U196/(3*'OddsRatio_working_3-way'!X196^(1/3))*COS(('OddsRatio_working_3-way'!Y196+2*PI())/3)</f>
        <v>-0.28098365330275593</v>
      </c>
      <c r="AH196" s="11">
        <f>-'OddsRatio_working_3-way'!U196/(3*'OddsRatio_working_3-way'!X196^(1/3))*COS(('OddsRatio_working_3-way'!Y196+4*PI())/3)</f>
        <v>-0.23971862762317303</v>
      </c>
      <c r="AI196" s="11">
        <f>'OddsRatio_working_3-way'!U196/(3*'OddsRatio_working_3-way'!X196^(1/3))*SIN(('OddsRatio_working_3-way'!Y196)/3)</f>
        <v>-2.3824373684224201E-2</v>
      </c>
      <c r="AJ196" s="11">
        <f>'OddsRatio_working_3-way'!U196/(3*'OddsRatio_working_3-way'!X196^(1/3))*SIN(('OddsRatio_working_3-way'!Y196+2*PI())/3)</f>
        <v>-0.43902921624824376</v>
      </c>
      <c r="AK196" s="11">
        <f>'OddsRatio_working_3-way'!U196/(3*'OddsRatio_working_3-way'!X196^(1/3))*SIN(('OddsRatio_working_3-way'!Y196+4*PI())/3)</f>
        <v>0.46285358993246778</v>
      </c>
      <c r="AL196" s="11">
        <f>'OddsRatio_working_3-way'!Z196+'OddsRatio_working_3-way'!AF196</f>
        <v>1.0414045618518577</v>
      </c>
      <c r="AM196" s="11">
        <f>'OddsRatio_working_3-way'!AA196+'OddsRatio_working_3-way'!AG196</f>
        <v>-0.56196730660551186</v>
      </c>
      <c r="AN196" s="11">
        <f>'OddsRatio_working_3-way'!AB196+'OddsRatio_working_3-way'!AH196</f>
        <v>-0.47943725524634606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1.0414045618518577</v>
      </c>
      <c r="AS196" s="11">
        <f>IF(('OddsRatio_working_3-way'!X196=0),IF(Q196&gt;0,-Q196^(1/3),(-Q196)^(1/3)),'OddsRatio_working_3-way'!AM196-'OddsRatio_working_3-way'!R196/3)</f>
        <v>-0.56196730660551186</v>
      </c>
      <c r="AT196" s="11">
        <f>IF(('OddsRatio_working_3-way'!X196=0),IF(Q196&gt;0,-Q196^(1/3),(-Q196)^(1/3)),'OddsRatio_working_3-way'!AN196-'OddsRatio_working_3-way'!R196/3)</f>
        <v>-0.47943725524634606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5.53</v>
      </c>
      <c r="B197" s="4">
        <f>IF('True_Odds_Calculator_3-way'!B198="","",'True_Odds_Calculator_3-way'!B198)</f>
        <v>3.68</v>
      </c>
      <c r="C197" s="4">
        <f>IF('True_Odds_Calculator_3-way'!C198="","",'True_Odds_Calculator_3-way'!C198)</f>
        <v>1.73</v>
      </c>
      <c r="D197" s="9">
        <f t="shared" si="52"/>
        <v>0.17322432499003659</v>
      </c>
      <c r="E197" s="9">
        <f t="shared" si="53"/>
        <v>0.26152819375755954</v>
      </c>
      <c r="F197" s="9">
        <f t="shared" si="54"/>
        <v>0.56524748125240387</v>
      </c>
      <c r="G197" s="9">
        <f t="shared" si="55"/>
        <v>1.0536117635148146</v>
      </c>
      <c r="H197" s="9">
        <f t="shared" si="56"/>
        <v>5.7728612887221082</v>
      </c>
      <c r="I197" s="9">
        <f t="shared" si="57"/>
        <v>3.8236795262197032</v>
      </c>
      <c r="J197" s="9">
        <f t="shared" si="58"/>
        <v>1.7691365873658145</v>
      </c>
      <c r="K197" s="11">
        <f t="shared" si="59"/>
        <v>0.18083182640144665</v>
      </c>
      <c r="L197" s="11">
        <f t="shared" si="60"/>
        <v>0.27173913043478259</v>
      </c>
      <c r="M197" s="11">
        <f t="shared" si="61"/>
        <v>0.5780346820809249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-0.25173105912732618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0.2255285093031362</v>
      </c>
      <c r="Q197" s="11">
        <f>2*'OddsRatio_working_3-way'!K197*'OddsRatio_working_3-way'!L197*'OddsRatio_working_3-way'!M197</f>
        <v>5.6808188741344141E-2</v>
      </c>
      <c r="R197" s="11">
        <f t="shared" si="62"/>
        <v>0</v>
      </c>
      <c r="S197" s="11">
        <f t="shared" si="63"/>
        <v>-0.89591054073730059</v>
      </c>
      <c r="T197" s="11">
        <f t="shared" si="64"/>
        <v>-0.2256701613947861</v>
      </c>
      <c r="U197" s="11">
        <f>'OddsRatio_working_3-way'!S197-'OddsRatio_working_3-way'!R197^2/3</f>
        <v>-0.89591054073730059</v>
      </c>
      <c r="V197" s="11">
        <f>'OddsRatio_working_3-way'!S197*'OddsRatio_working_3-way'!R197/3-2*'OddsRatio_working_3-way'!R197^3/27-'OddsRatio_working_3-way'!T197</f>
        <v>0.2256701613947861</v>
      </c>
      <c r="W197" s="11">
        <f>'OddsRatio_working_3-way'!V197^2+4*'OddsRatio_working_3-way'!U197^3/27</f>
        <v>-5.5607452260334131E-2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0.1631980958867803</v>
      </c>
      <c r="Y197" s="11">
        <f>IF('OddsRatio_working_3-way'!W197&gt;=0,IF('OddsRatio_working_3-way'!V197+SQRT('OddsRatio_working_3-way'!W197)&gt;0,0,PI()),ACOS('OddsRatio_working_3-way'!V197/(2*'OddsRatio_working_3-way'!X197)))</f>
        <v>0.80737197762819668</v>
      </c>
      <c r="Z197" s="11">
        <f>'OddsRatio_working_3-way'!X197^(1/3)*COS('OddsRatio_working_3-way'!Y197/3)</f>
        <v>0.52680588175740728</v>
      </c>
      <c r="AA197" s="11">
        <f>'OddsRatio_working_3-way'!X197^(1/3)*COS(('OddsRatio_working_3-way'!Y197+2*PI())/3)</f>
        <v>-0.38923738526367968</v>
      </c>
      <c r="AB197" s="11">
        <f>'OddsRatio_working_3-way'!X197^(1/3)*COS(('OddsRatio_working_3-way'!Y197+4*PI())/3)</f>
        <v>-0.13756849649372746</v>
      </c>
      <c r="AC197" s="11">
        <f>'OddsRatio_working_3-way'!X197^(1/3)*SIN('OddsRatio_working_3-way'!Y197/3)</f>
        <v>0.14530110067798585</v>
      </c>
      <c r="AD197" s="11">
        <f>'OddsRatio_working_3-way'!X197^(1/3)*SIN(('OddsRatio_working_3-way'!Y197+2*PI())/3)</f>
        <v>0.38357672612598298</v>
      </c>
      <c r="AE197" s="11">
        <f>'OddsRatio_working_3-way'!X197^(1/3)*SIN(('OddsRatio_working_3-way'!Y197+4*PI())/3)</f>
        <v>-0.52887782680396889</v>
      </c>
      <c r="AF197" s="11">
        <f>-'OddsRatio_working_3-way'!U197/(3*'OddsRatio_working_3-way'!X197^(1/3))*COS(('OddsRatio_working_3-way'!Y197)/3)</f>
        <v>0.52680588175740728</v>
      </c>
      <c r="AG197" s="11">
        <f>-'OddsRatio_working_3-way'!U197/(3*'OddsRatio_working_3-way'!X197^(1/3))*COS(('OddsRatio_working_3-way'!Y197+2*PI())/3)</f>
        <v>-0.38923738526367968</v>
      </c>
      <c r="AH197" s="11">
        <f>-'OddsRatio_working_3-way'!U197/(3*'OddsRatio_working_3-way'!X197^(1/3))*COS(('OddsRatio_working_3-way'!Y197+4*PI())/3)</f>
        <v>-0.13756849649372746</v>
      </c>
      <c r="AI197" s="11">
        <f>'OddsRatio_working_3-way'!U197/(3*'OddsRatio_working_3-way'!X197^(1/3))*SIN(('OddsRatio_working_3-way'!Y197)/3)</f>
        <v>-0.14530110067798585</v>
      </c>
      <c r="AJ197" s="11">
        <f>'OddsRatio_working_3-way'!U197/(3*'OddsRatio_working_3-way'!X197^(1/3))*SIN(('OddsRatio_working_3-way'!Y197+2*PI())/3)</f>
        <v>-0.38357672612598298</v>
      </c>
      <c r="AK197" s="11">
        <f>'OddsRatio_working_3-way'!U197/(3*'OddsRatio_working_3-way'!X197^(1/3))*SIN(('OddsRatio_working_3-way'!Y197+4*PI())/3)</f>
        <v>0.52887782680396889</v>
      </c>
      <c r="AL197" s="11">
        <f>'OddsRatio_working_3-way'!Z197+'OddsRatio_working_3-way'!AF197</f>
        <v>1.0536117635148146</v>
      </c>
      <c r="AM197" s="11">
        <f>'OddsRatio_working_3-way'!AA197+'OddsRatio_working_3-way'!AG197</f>
        <v>-0.77847477052735936</v>
      </c>
      <c r="AN197" s="11">
        <f>'OddsRatio_working_3-way'!AB197+'OddsRatio_working_3-way'!AH197</f>
        <v>-0.27513699298745492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1.0536117635148146</v>
      </c>
      <c r="AS197" s="11">
        <f>IF(('OddsRatio_working_3-way'!X197=0),IF(Q197&gt;0,-Q197^(1/3),(-Q197)^(1/3)),'OddsRatio_working_3-way'!AM197-'OddsRatio_working_3-way'!R197/3)</f>
        <v>-0.77847477052735936</v>
      </c>
      <c r="AT197" s="11">
        <f>IF(('OddsRatio_working_3-way'!X197=0),IF(Q197&gt;0,-Q197^(1/3),(-Q197)^(1/3)),'OddsRatio_working_3-way'!AN197-'OddsRatio_working_3-way'!R197/3)</f>
        <v>-0.27513699298745492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2.39</v>
      </c>
      <c r="B198" s="4">
        <f>IF('True_Odds_Calculator_3-way'!B199="","",'True_Odds_Calculator_3-way'!B199)</f>
        <v>3.43</v>
      </c>
      <c r="C198" s="4">
        <f>IF('True_Odds_Calculator_3-way'!C199="","",'True_Odds_Calculator_3-way'!C199)</f>
        <v>2.99</v>
      </c>
      <c r="D198" s="9">
        <f t="shared" si="52"/>
        <v>0.40227138081446362</v>
      </c>
      <c r="E198" s="9">
        <f t="shared" si="53"/>
        <v>0.27796118632876315</v>
      </c>
      <c r="F198" s="9">
        <f t="shared" si="54"/>
        <v>0.31976743285677328</v>
      </c>
      <c r="G198" s="9">
        <f t="shared" si="55"/>
        <v>1.0689813142348481</v>
      </c>
      <c r="H198" s="9">
        <f t="shared" si="56"/>
        <v>2.4858840267864393</v>
      </c>
      <c r="I198" s="9">
        <f t="shared" si="57"/>
        <v>3.5976245935906808</v>
      </c>
      <c r="J198" s="9">
        <f t="shared" si="58"/>
        <v>3.1272728153273475</v>
      </c>
      <c r="K198" s="11">
        <f t="shared" si="59"/>
        <v>0.41841004184100417</v>
      </c>
      <c r="L198" s="11">
        <f t="shared" si="60"/>
        <v>0.29154518950437314</v>
      </c>
      <c r="M198" s="11">
        <f t="shared" si="61"/>
        <v>0.33444816053511706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-0.27422745991687125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0.23703524314247043</v>
      </c>
      <c r="Q198" s="11">
        <f>2*'OddsRatio_working_3-way'!K198*'OddsRatio_working_3-way'!L198*'OddsRatio_working_3-way'!M198</f>
        <v>8.1595608654895152E-2</v>
      </c>
      <c r="R198" s="11">
        <f t="shared" si="62"/>
        <v>0</v>
      </c>
      <c r="S198" s="11">
        <f t="shared" si="63"/>
        <v>-0.86437457143907037</v>
      </c>
      <c r="T198" s="11">
        <f t="shared" si="64"/>
        <v>-0.29754718466060942</v>
      </c>
      <c r="U198" s="11">
        <f>'OddsRatio_working_3-way'!S198-'OddsRatio_working_3-way'!R198^2/3</f>
        <v>-0.86437457143907037</v>
      </c>
      <c r="V198" s="11">
        <f>'OddsRatio_working_3-way'!S198*'OddsRatio_working_3-way'!R198/3-2*'OddsRatio_working_3-way'!R198^3/27-'OddsRatio_working_3-way'!T198</f>
        <v>0.29754718466060942</v>
      </c>
      <c r="W198" s="11">
        <f>'OddsRatio_working_3-way'!V198^2+4*'OddsRatio_working_3-way'!U198^3/27</f>
        <v>-7.14148859874493E-3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0.15465753756138087</v>
      </c>
      <c r="Y198" s="11">
        <f>IF('OddsRatio_working_3-way'!W198&gt;=0,IF('OddsRatio_working_3-way'!V198+SQRT('OddsRatio_working_3-way'!W198)&gt;0,0,PI()),ACOS('OddsRatio_working_3-way'!V198/(2*'OddsRatio_working_3-way'!X198)))</f>
        <v>0.27672625328924028</v>
      </c>
      <c r="Z198" s="11">
        <f>'OddsRatio_working_3-way'!X198^(1/3)*COS('OddsRatio_working_3-way'!Y198/3)</f>
        <v>0.53449065711742416</v>
      </c>
      <c r="AA198" s="11">
        <f>'OddsRatio_working_3-way'!X198^(1/3)*COS(('OddsRatio_working_3-way'!Y198+2*PI())/3)</f>
        <v>-0.31006408555148046</v>
      </c>
      <c r="AB198" s="11">
        <f>'OddsRatio_working_3-way'!X198^(1/3)*COS(('OddsRatio_working_3-way'!Y198+4*PI())/3)</f>
        <v>-0.22442657156594359</v>
      </c>
      <c r="AC198" s="11">
        <f>'OddsRatio_working_3-way'!X198^(1/3)*SIN('OddsRatio_working_3-way'!Y198/3)</f>
        <v>4.9442841752280024E-2</v>
      </c>
      <c r="AD198" s="11">
        <f>'OddsRatio_working_3-way'!X198^(1/3)*SIN(('OddsRatio_working_3-way'!Y198+2*PI())/3)</f>
        <v>0.43816106627298718</v>
      </c>
      <c r="AE198" s="11">
        <f>'OddsRatio_working_3-way'!X198^(1/3)*SIN(('OddsRatio_working_3-way'!Y198+4*PI())/3)</f>
        <v>-0.48760390802526726</v>
      </c>
      <c r="AF198" s="11">
        <f>-'OddsRatio_working_3-way'!U198/(3*'OddsRatio_working_3-way'!X198^(1/3))*COS(('OddsRatio_working_3-way'!Y198)/3)</f>
        <v>0.53449065711742394</v>
      </c>
      <c r="AG198" s="11">
        <f>-'OddsRatio_working_3-way'!U198/(3*'OddsRatio_working_3-way'!X198^(1/3))*COS(('OddsRatio_working_3-way'!Y198+2*PI())/3)</f>
        <v>-0.31006408555148035</v>
      </c>
      <c r="AH198" s="11">
        <f>-'OddsRatio_working_3-way'!U198/(3*'OddsRatio_working_3-way'!X198^(1/3))*COS(('OddsRatio_working_3-way'!Y198+4*PI())/3)</f>
        <v>-0.22442657156594351</v>
      </c>
      <c r="AI198" s="11">
        <f>'OddsRatio_working_3-way'!U198/(3*'OddsRatio_working_3-way'!X198^(1/3))*SIN(('OddsRatio_working_3-way'!Y198)/3)</f>
        <v>-4.944284175228001E-2</v>
      </c>
      <c r="AJ198" s="11">
        <f>'OddsRatio_working_3-way'!U198/(3*'OddsRatio_working_3-way'!X198^(1/3))*SIN(('OddsRatio_working_3-way'!Y198+2*PI())/3)</f>
        <v>-0.43816106627298701</v>
      </c>
      <c r="AK198" s="11">
        <f>'OddsRatio_working_3-way'!U198/(3*'OddsRatio_working_3-way'!X198^(1/3))*SIN(('OddsRatio_working_3-way'!Y198+4*PI())/3)</f>
        <v>0.48760390802526704</v>
      </c>
      <c r="AL198" s="11">
        <f>'OddsRatio_working_3-way'!Z198+'OddsRatio_working_3-way'!AF198</f>
        <v>1.0689813142348481</v>
      </c>
      <c r="AM198" s="11">
        <f>'OddsRatio_working_3-way'!AA198+'OddsRatio_working_3-way'!AG198</f>
        <v>-0.62012817110296081</v>
      </c>
      <c r="AN198" s="11">
        <f>'OddsRatio_working_3-way'!AB198+'OddsRatio_working_3-way'!AH198</f>
        <v>-0.44885314313188707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1.0689813142348481</v>
      </c>
      <c r="AS198" s="11">
        <f>IF(('OddsRatio_working_3-way'!X198=0),IF(Q198&gt;0,-Q198^(1/3),(-Q198)^(1/3)),'OddsRatio_working_3-way'!AM198-'OddsRatio_working_3-way'!R198/3)</f>
        <v>-0.62012817110296081</v>
      </c>
      <c r="AT198" s="11">
        <f>IF(('OddsRatio_working_3-way'!X198=0),IF(Q198&gt;0,-Q198^(1/3),(-Q198)^(1/3)),'OddsRatio_working_3-way'!AN198-'OddsRatio_working_3-way'!R198/3)</f>
        <v>-0.44885314313188707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1.52</v>
      </c>
      <c r="B199" s="4">
        <f>IF('True_Odds_Calculator_3-way'!B200="","",'True_Odds_Calculator_3-way'!B200)</f>
        <v>4.4000000000000004</v>
      </c>
      <c r="C199" s="4">
        <f>IF('True_Odds_Calculator_3-way'!C200="","",'True_Odds_Calculator_3-way'!C200)</f>
        <v>7.09</v>
      </c>
      <c r="D199" s="9">
        <f t="shared" si="52"/>
        <v>0.64643899652214099</v>
      </c>
      <c r="E199" s="9">
        <f t="shared" si="53"/>
        <v>0.21852561987790572</v>
      </c>
      <c r="F199" s="9">
        <f t="shared" si="54"/>
        <v>0.13503538359995332</v>
      </c>
      <c r="G199" s="9">
        <f t="shared" si="55"/>
        <v>1.0518007272862644</v>
      </c>
      <c r="H199" s="9">
        <f t="shared" si="56"/>
        <v>1.5469363781888572</v>
      </c>
      <c r="I199" s="9">
        <f t="shared" si="57"/>
        <v>4.5761224727732994</v>
      </c>
      <c r="J199" s="9">
        <f t="shared" si="58"/>
        <v>7.4054664291733507</v>
      </c>
      <c r="K199" s="11">
        <f t="shared" si="59"/>
        <v>0.65789473684210531</v>
      </c>
      <c r="L199" s="11">
        <f t="shared" si="60"/>
        <v>0.22727272727272727</v>
      </c>
      <c r="M199" s="11">
        <f t="shared" si="61"/>
        <v>0.14104372355430184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-0.22706858504126703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0.21110162571449778</v>
      </c>
      <c r="Q199" s="11">
        <f>2*'OddsRatio_working_3-way'!K199*'OddsRatio_working_3-way'!L199*'OddsRatio_working_3-way'!M199</f>
        <v>4.2178146995903658E-2</v>
      </c>
      <c r="R199" s="11">
        <f t="shared" si="62"/>
        <v>0</v>
      </c>
      <c r="S199" s="11">
        <f t="shared" si="63"/>
        <v>-0.92968221771467219</v>
      </c>
      <c r="T199" s="11">
        <f t="shared" si="64"/>
        <v>-0.18575069285008439</v>
      </c>
      <c r="U199" s="11">
        <f>'OddsRatio_working_3-way'!S199-'OddsRatio_working_3-way'!R199^2/3</f>
        <v>-0.92968221771467219</v>
      </c>
      <c r="V199" s="11">
        <f>'OddsRatio_working_3-way'!S199*'OddsRatio_working_3-way'!R199/3-2*'OddsRatio_working_3-way'!R199^3/27-'OddsRatio_working_3-way'!T199</f>
        <v>0.18575069285008439</v>
      </c>
      <c r="W199" s="11">
        <f>'OddsRatio_working_3-way'!V199^2+4*'OddsRatio_working_3-way'!U199^3/27</f>
        <v>-8.453856633118606E-2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0.17251223596130252</v>
      </c>
      <c r="Y199" s="11">
        <f>IF('OddsRatio_working_3-way'!W199&gt;=0,IF('OddsRatio_working_3-way'!V199+SQRT('OddsRatio_working_3-way'!W199)&gt;0,0,PI()),ACOS('OddsRatio_working_3-way'!V199/(2*'OddsRatio_working_3-way'!X199)))</f>
        <v>1.0022951087317278</v>
      </c>
      <c r="Z199" s="11">
        <f>'OddsRatio_working_3-way'!X199^(1/3)*COS('OddsRatio_working_3-way'!Y199/3)</f>
        <v>0.5259003636431322</v>
      </c>
      <c r="AA199" s="11">
        <f>'OddsRatio_working_3-way'!X199^(1/3)*COS(('OddsRatio_working_3-way'!Y199+2*PI())/3)</f>
        <v>-0.42103927084634363</v>
      </c>
      <c r="AB199" s="11">
        <f>'OddsRatio_working_3-way'!X199^(1/3)*COS(('OddsRatio_working_3-way'!Y199+4*PI())/3)</f>
        <v>-0.10486109279678874</v>
      </c>
      <c r="AC199" s="11">
        <f>'OddsRatio_working_3-way'!X199^(1/3)*SIN('OddsRatio_working_3-way'!Y199/3)</f>
        <v>0.18254555620879614</v>
      </c>
      <c r="AD199" s="11">
        <f>'OddsRatio_working_3-way'!X199^(1/3)*SIN(('OddsRatio_working_3-way'!Y199+2*PI())/3)</f>
        <v>0.3641702966700287</v>
      </c>
      <c r="AE199" s="11">
        <f>'OddsRatio_working_3-way'!X199^(1/3)*SIN(('OddsRatio_working_3-way'!Y199+4*PI())/3)</f>
        <v>-0.54671585287882463</v>
      </c>
      <c r="AF199" s="11">
        <f>-'OddsRatio_working_3-way'!U199/(3*'OddsRatio_working_3-way'!X199^(1/3))*COS(('OddsRatio_working_3-way'!Y199)/3)</f>
        <v>0.5259003636431322</v>
      </c>
      <c r="AG199" s="11">
        <f>-'OddsRatio_working_3-way'!U199/(3*'OddsRatio_working_3-way'!X199^(1/3))*COS(('OddsRatio_working_3-way'!Y199+2*PI())/3)</f>
        <v>-0.42103927084634363</v>
      </c>
      <c r="AH199" s="11">
        <f>-'OddsRatio_working_3-way'!U199/(3*'OddsRatio_working_3-way'!X199^(1/3))*COS(('OddsRatio_working_3-way'!Y199+4*PI())/3)</f>
        <v>-0.10486109279678874</v>
      </c>
      <c r="AI199" s="11">
        <f>'OddsRatio_working_3-way'!U199/(3*'OddsRatio_working_3-way'!X199^(1/3))*SIN(('OddsRatio_working_3-way'!Y199)/3)</f>
        <v>-0.18254555620879614</v>
      </c>
      <c r="AJ199" s="11">
        <f>'OddsRatio_working_3-way'!U199/(3*'OddsRatio_working_3-way'!X199^(1/3))*SIN(('OddsRatio_working_3-way'!Y199+2*PI())/3)</f>
        <v>-0.3641702966700287</v>
      </c>
      <c r="AK199" s="11">
        <f>'OddsRatio_working_3-way'!U199/(3*'OddsRatio_working_3-way'!X199^(1/3))*SIN(('OddsRatio_working_3-way'!Y199+4*PI())/3)</f>
        <v>0.54671585287882463</v>
      </c>
      <c r="AL199" s="11">
        <f>'OddsRatio_working_3-way'!Z199+'OddsRatio_working_3-way'!AF199</f>
        <v>1.0518007272862644</v>
      </c>
      <c r="AM199" s="11">
        <f>'OddsRatio_working_3-way'!AA199+'OddsRatio_working_3-way'!AG199</f>
        <v>-0.84207854169268725</v>
      </c>
      <c r="AN199" s="11">
        <f>'OddsRatio_working_3-way'!AB199+'OddsRatio_working_3-way'!AH199</f>
        <v>-0.20972218559357747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1.0518007272862644</v>
      </c>
      <c r="AS199" s="11">
        <f>IF(('OddsRatio_working_3-way'!X199=0),IF(Q199&gt;0,-Q199^(1/3),(-Q199)^(1/3)),'OddsRatio_working_3-way'!AM199-'OddsRatio_working_3-way'!R199/3)</f>
        <v>-0.84207854169268725</v>
      </c>
      <c r="AT199" s="11">
        <f>IF(('OddsRatio_working_3-way'!X199=0),IF(Q199&gt;0,-Q199^(1/3),(-Q199)^(1/3)),'OddsRatio_working_3-way'!AN199-'OddsRatio_working_3-way'!R199/3)</f>
        <v>-0.20972218559357747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1.74</v>
      </c>
      <c r="B200" s="4">
        <f>IF('True_Odds_Calculator_3-way'!B201="","",'True_Odds_Calculator_3-way'!B201)</f>
        <v>3.49</v>
      </c>
      <c r="C200" s="4">
        <f>IF('True_Odds_Calculator_3-way'!C201="","",'True_Odds_Calculator_3-way'!C201)</f>
        <v>5.88</v>
      </c>
      <c r="D200" s="9">
        <f t="shared" si="52"/>
        <v>0.56160456878660692</v>
      </c>
      <c r="E200" s="9">
        <f t="shared" si="53"/>
        <v>0.27573618996600296</v>
      </c>
      <c r="F200" s="9">
        <f t="shared" si="54"/>
        <v>0.16265924124739001</v>
      </c>
      <c r="G200" s="9">
        <f t="shared" si="55"/>
        <v>1.0548814794659933</v>
      </c>
      <c r="H200" s="9">
        <f t="shared" si="56"/>
        <v>1.7806122948048351</v>
      </c>
      <c r="I200" s="9">
        <f t="shared" si="57"/>
        <v>3.6266548838703239</v>
      </c>
      <c r="J200" s="9">
        <f t="shared" si="58"/>
        <v>6.1478216197940476</v>
      </c>
      <c r="K200" s="11">
        <f t="shared" si="59"/>
        <v>0.57471264367816088</v>
      </c>
      <c r="L200" s="11">
        <f t="shared" si="60"/>
        <v>0.28653295128939826</v>
      </c>
      <c r="M200" s="11">
        <f t="shared" si="61"/>
        <v>0.17006802721088435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-0.25182502602859136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0.22712704618783916</v>
      </c>
      <c r="Q200" s="11">
        <f>2*'OddsRatio_working_3-way'!K200*'OddsRatio_working_3-way'!L200*'OddsRatio_working_3-way'!M200</f>
        <v>5.601160201919584E-2</v>
      </c>
      <c r="R200" s="11">
        <f t="shared" si="62"/>
        <v>0</v>
      </c>
      <c r="S200" s="11">
        <f t="shared" si="63"/>
        <v>-0.90192404531729076</v>
      </c>
      <c r="T200" s="11">
        <f t="shared" si="64"/>
        <v>-0.22242269921511484</v>
      </c>
      <c r="U200" s="11">
        <f>'OddsRatio_working_3-way'!S200-'OddsRatio_working_3-way'!R200^2/3</f>
        <v>-0.90192404531729076</v>
      </c>
      <c r="V200" s="11">
        <f>'OddsRatio_working_3-way'!S200*'OddsRatio_working_3-way'!R200/3-2*'OddsRatio_working_3-way'!R200^3/27-'OddsRatio_working_3-way'!T200</f>
        <v>0.22242269921511484</v>
      </c>
      <c r="W200" s="11">
        <f>'OddsRatio_working_3-way'!V200^2+4*'OddsRatio_working_3-way'!U200^3/27</f>
        <v>-5.9222281023458244E-2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0.16484397027916708</v>
      </c>
      <c r="Y200" s="11">
        <f>IF('OddsRatio_working_3-way'!W200&gt;=0,IF('OddsRatio_working_3-way'!V200+SQRT('OddsRatio_working_3-way'!W200)&gt;0,0,PI()),ACOS('OddsRatio_working_3-way'!V200/(2*'OddsRatio_working_3-way'!X200)))</f>
        <v>0.8303111118384533</v>
      </c>
      <c r="Z200" s="11">
        <f>'OddsRatio_working_3-way'!X200^(1/3)*COS('OddsRatio_working_3-way'!Y200/3)</f>
        <v>0.52744073973299666</v>
      </c>
      <c r="AA200" s="11">
        <f>'OddsRatio_working_3-way'!X200^(1/3)*COS(('OddsRatio_working_3-way'!Y200+2*PI())/3)</f>
        <v>-0.39347286842338397</v>
      </c>
      <c r="AB200" s="11">
        <f>'OddsRatio_working_3-way'!X200^(1/3)*COS(('OddsRatio_working_3-way'!Y200+4*PI())/3)</f>
        <v>-0.13396787130961291</v>
      </c>
      <c r="AC200" s="11">
        <f>'OddsRatio_working_3-way'!X200^(1/3)*SIN('OddsRatio_working_3-way'!Y200/3)</f>
        <v>0.149825279939689</v>
      </c>
      <c r="AD200" s="11">
        <f>'OddsRatio_working_3-way'!X200^(1/3)*SIN(('OddsRatio_working_3-way'!Y200+2*PI())/3)</f>
        <v>0.38186443962978706</v>
      </c>
      <c r="AE200" s="11">
        <f>'OddsRatio_working_3-way'!X200^(1/3)*SIN(('OddsRatio_working_3-way'!Y200+4*PI())/3)</f>
        <v>-0.53168971956947586</v>
      </c>
      <c r="AF200" s="11">
        <f>-'OddsRatio_working_3-way'!U200/(3*'OddsRatio_working_3-way'!X200^(1/3))*COS(('OddsRatio_working_3-way'!Y200)/3)</f>
        <v>0.52744073973299666</v>
      </c>
      <c r="AG200" s="11">
        <f>-'OddsRatio_working_3-way'!U200/(3*'OddsRatio_working_3-way'!X200^(1/3))*COS(('OddsRatio_working_3-way'!Y200+2*PI())/3)</f>
        <v>-0.39347286842338397</v>
      </c>
      <c r="AH200" s="11">
        <f>-'OddsRatio_working_3-way'!U200/(3*'OddsRatio_working_3-way'!X200^(1/3))*COS(('OddsRatio_working_3-way'!Y200+4*PI())/3)</f>
        <v>-0.13396787130961291</v>
      </c>
      <c r="AI200" s="11">
        <f>'OddsRatio_working_3-way'!U200/(3*'OddsRatio_working_3-way'!X200^(1/3))*SIN(('OddsRatio_working_3-way'!Y200)/3)</f>
        <v>-0.149825279939689</v>
      </c>
      <c r="AJ200" s="11">
        <f>'OddsRatio_working_3-way'!U200/(3*'OddsRatio_working_3-way'!X200^(1/3))*SIN(('OddsRatio_working_3-way'!Y200+2*PI())/3)</f>
        <v>-0.38186443962978706</v>
      </c>
      <c r="AK200" s="11">
        <f>'OddsRatio_working_3-way'!U200/(3*'OddsRatio_working_3-way'!X200^(1/3))*SIN(('OddsRatio_working_3-way'!Y200+4*PI())/3)</f>
        <v>0.53168971956947586</v>
      </c>
      <c r="AL200" s="11">
        <f>'OddsRatio_working_3-way'!Z200+'OddsRatio_working_3-way'!AF200</f>
        <v>1.0548814794659933</v>
      </c>
      <c r="AM200" s="11">
        <f>'OddsRatio_working_3-way'!AA200+'OddsRatio_working_3-way'!AG200</f>
        <v>-0.78694573684676794</v>
      </c>
      <c r="AN200" s="11">
        <f>'OddsRatio_working_3-way'!AB200+'OddsRatio_working_3-way'!AH200</f>
        <v>-0.26793574261922581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1.0548814794659933</v>
      </c>
      <c r="AS200" s="11">
        <f>IF(('OddsRatio_working_3-way'!X200=0),IF(Q200&gt;0,-Q200^(1/3),(-Q200)^(1/3)),'OddsRatio_working_3-way'!AM200-'OddsRatio_working_3-way'!R200/3)</f>
        <v>-0.78694573684676794</v>
      </c>
      <c r="AT200" s="11">
        <f>IF(('OddsRatio_working_3-way'!X200=0),IF(Q200&gt;0,-Q200^(1/3),(-Q200)^(1/3)),'OddsRatio_working_3-way'!AN200-'OddsRatio_working_3-way'!R200/3)</f>
        <v>-0.26793574261922581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5.65</v>
      </c>
      <c r="D201" s="9">
        <f t="shared" si="52"/>
        <v>0.56175271773167679</v>
      </c>
      <c r="E201" s="9">
        <f t="shared" si="53"/>
        <v>0.268820312854126</v>
      </c>
      <c r="F201" s="9">
        <f t="shared" si="54"/>
        <v>0.16942696941419708</v>
      </c>
      <c r="G201" s="9">
        <f t="shared" si="55"/>
        <v>1.054246892673218</v>
      </c>
      <c r="H201" s="9">
        <f t="shared" si="56"/>
        <v>1.7801427005781814</v>
      </c>
      <c r="I201" s="9">
        <f t="shared" si="57"/>
        <v>3.7199569830969024</v>
      </c>
      <c r="J201" s="9">
        <f t="shared" si="58"/>
        <v>5.9022480509304636</v>
      </c>
      <c r="K201" s="11">
        <f t="shared" si="59"/>
        <v>0.57471264367816088</v>
      </c>
      <c r="L201" s="11">
        <f t="shared" si="60"/>
        <v>0.27932960893854747</v>
      </c>
      <c r="M201" s="11">
        <f t="shared" si="61"/>
        <v>0.17699115044247787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-0.2522456327578535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0.22645274979556745</v>
      </c>
      <c r="Q201" s="11">
        <f>2*'OddsRatio_working_3-way'!K201*'OddsRatio_working_3-way'!L201*'OddsRatio_working_3-way'!M201</f>
        <v>5.6826286021472376E-2</v>
      </c>
      <c r="R201" s="11">
        <f t="shared" si="62"/>
        <v>0</v>
      </c>
      <c r="S201" s="11">
        <f t="shared" si="63"/>
        <v>-0.89774695926233827</v>
      </c>
      <c r="T201" s="11">
        <f t="shared" si="64"/>
        <v>-0.22528154561162814</v>
      </c>
      <c r="U201" s="11">
        <f>'OddsRatio_working_3-way'!S201-'OddsRatio_working_3-way'!R201^2/3</f>
        <v>-0.89774695926233827</v>
      </c>
      <c r="V201" s="11">
        <f>'OddsRatio_working_3-way'!S201*'OddsRatio_working_3-way'!R201/3-2*'OddsRatio_working_3-way'!R201^3/27-'OddsRatio_working_3-way'!T201</f>
        <v>0.22528154561162814</v>
      </c>
      <c r="W201" s="11">
        <f>'OddsRatio_working_3-way'!V201^2+4*'OddsRatio_working_3-way'!U201^3/27</f>
        <v>-5.6439159323953006E-2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0.16370013295437263</v>
      </c>
      <c r="Y201" s="11">
        <f>IF('OddsRatio_working_3-way'!W201&gt;=0,IF('OddsRatio_working_3-way'!V201+SQRT('OddsRatio_working_3-way'!W201)&gt;0,0,PI()),ACOS('OddsRatio_working_3-way'!V201/(2*'OddsRatio_working_3-way'!X201)))</f>
        <v>0.81193985035834526</v>
      </c>
      <c r="Z201" s="11">
        <f>'OddsRatio_working_3-way'!X201^(1/3)*COS('OddsRatio_working_3-way'!Y201/3)</f>
        <v>0.52712344633660901</v>
      </c>
      <c r="AA201" s="11">
        <f>'OddsRatio_working_3-way'!X201^(1/3)*COS(('OddsRatio_working_3-way'!Y201+2*PI())/3)</f>
        <v>-0.39022029594269936</v>
      </c>
      <c r="AB201" s="11">
        <f>'OddsRatio_working_3-way'!X201^(1/3)*COS(('OddsRatio_working_3-way'!Y201+4*PI())/3)</f>
        <v>-0.13690315039390955</v>
      </c>
      <c r="AC201" s="11">
        <f>'OddsRatio_working_3-way'!X201^(1/3)*SIN('OddsRatio_working_3-way'!Y201/3)</f>
        <v>0.14625272217294139</v>
      </c>
      <c r="AD201" s="11">
        <f>'OddsRatio_working_3-way'!X201^(1/3)*SIN(('OddsRatio_working_3-way'!Y201+2*PI())/3)</f>
        <v>0.38337593437143608</v>
      </c>
      <c r="AE201" s="11">
        <f>'OddsRatio_working_3-way'!X201^(1/3)*SIN(('OddsRatio_working_3-way'!Y201+4*PI())/3)</f>
        <v>-0.52962865654437741</v>
      </c>
      <c r="AF201" s="11">
        <f>-'OddsRatio_working_3-way'!U201/(3*'OddsRatio_working_3-way'!X201^(1/3))*COS(('OddsRatio_working_3-way'!Y201)/3)</f>
        <v>0.5271234463366089</v>
      </c>
      <c r="AG201" s="11">
        <f>-'OddsRatio_working_3-way'!U201/(3*'OddsRatio_working_3-way'!X201^(1/3))*COS(('OddsRatio_working_3-way'!Y201+2*PI())/3)</f>
        <v>-0.3902202959426993</v>
      </c>
      <c r="AH201" s="11">
        <f>-'OddsRatio_working_3-way'!U201/(3*'OddsRatio_working_3-way'!X201^(1/3))*COS(('OddsRatio_working_3-way'!Y201+4*PI())/3)</f>
        <v>-0.13690315039390952</v>
      </c>
      <c r="AI201" s="11">
        <f>'OddsRatio_working_3-way'!U201/(3*'OddsRatio_working_3-way'!X201^(1/3))*SIN(('OddsRatio_working_3-way'!Y201)/3)</f>
        <v>-0.14625272217294136</v>
      </c>
      <c r="AJ201" s="11">
        <f>'OddsRatio_working_3-way'!U201/(3*'OddsRatio_working_3-way'!X201^(1/3))*SIN(('OddsRatio_working_3-way'!Y201+2*PI())/3)</f>
        <v>-0.38337593437143597</v>
      </c>
      <c r="AK201" s="11">
        <f>'OddsRatio_working_3-way'!U201/(3*'OddsRatio_working_3-way'!X201^(1/3))*SIN(('OddsRatio_working_3-way'!Y201+4*PI())/3)</f>
        <v>0.5296286565443773</v>
      </c>
      <c r="AL201" s="11">
        <f>'OddsRatio_working_3-way'!Z201+'OddsRatio_working_3-way'!AF201</f>
        <v>1.054246892673218</v>
      </c>
      <c r="AM201" s="11">
        <f>'OddsRatio_working_3-way'!AA201+'OddsRatio_working_3-way'!AG201</f>
        <v>-0.78044059188539872</v>
      </c>
      <c r="AN201" s="11">
        <f>'OddsRatio_working_3-way'!AB201+'OddsRatio_working_3-way'!AH201</f>
        <v>-0.27380630078781909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1.054246892673218</v>
      </c>
      <c r="AS201" s="11">
        <f>IF(('OddsRatio_working_3-way'!X201=0),IF(Q201&gt;0,-Q201^(1/3),(-Q201)^(1/3)),'OddsRatio_working_3-way'!AM201-'OddsRatio_working_3-way'!R201/3)</f>
        <v>-0.78044059188539872</v>
      </c>
      <c r="AT201" s="11">
        <f>IF(('OddsRatio_working_3-way'!X201=0),IF(Q201&gt;0,-Q201^(1/3),(-Q201)^(1/3)),'OddsRatio_working_3-way'!AN201-'OddsRatio_working_3-way'!R201/3)</f>
        <v>-0.27380630078781909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3.28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2.34</v>
      </c>
      <c r="D202" s="9">
        <f t="shared" si="52"/>
        <v>0.2962153381536502</v>
      </c>
      <c r="E202" s="9">
        <f t="shared" si="53"/>
        <v>0.28648778212078679</v>
      </c>
      <c r="F202" s="9">
        <f t="shared" si="54"/>
        <v>0.41729687972556284</v>
      </c>
      <c r="G202" s="9">
        <f t="shared" si="55"/>
        <v>1.0420712350345218</v>
      </c>
      <c r="H202" s="9">
        <f t="shared" si="56"/>
        <v>3.3759224158787107</v>
      </c>
      <c r="I202" s="9">
        <f t="shared" si="57"/>
        <v>3.4905502517325071</v>
      </c>
      <c r="J202" s="9">
        <f t="shared" si="58"/>
        <v>2.3963754549462593</v>
      </c>
      <c r="K202" s="11">
        <f t="shared" si="59"/>
        <v>0.3048780487804878</v>
      </c>
      <c r="L202" s="11">
        <f t="shared" si="60"/>
        <v>0.29498525073746312</v>
      </c>
      <c r="M202" s="11">
        <f t="shared" si="61"/>
        <v>0.42735042735042739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-0.28063907936560639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0.23098568857256535</v>
      </c>
      <c r="Q202" s="11">
        <f>2*'OddsRatio_working_3-way'!K202*'OddsRatio_working_3-way'!L202*'OddsRatio_working_3-way'!M202</f>
        <v>7.6867117661419404E-2</v>
      </c>
      <c r="R202" s="11">
        <f t="shared" si="62"/>
        <v>0</v>
      </c>
      <c r="S202" s="11">
        <f t="shared" si="63"/>
        <v>-0.82307029047670721</v>
      </c>
      <c r="T202" s="11">
        <f t="shared" si="64"/>
        <v>-0.27390026305381265</v>
      </c>
      <c r="U202" s="11">
        <f>'OddsRatio_working_3-way'!S202-'OddsRatio_working_3-way'!R202^2/3</f>
        <v>-0.82307029047670721</v>
      </c>
      <c r="V202" s="11">
        <f>'OddsRatio_working_3-way'!S202*'OddsRatio_working_3-way'!R202/3-2*'OddsRatio_working_3-way'!R202^3/27-'OddsRatio_working_3-way'!T202</f>
        <v>0.27390026305381265</v>
      </c>
      <c r="W202" s="11">
        <f>'OddsRatio_working_3-way'!V202^2+4*'OddsRatio_working_3-way'!U202^3/27</f>
        <v>-7.5837730892677341E-3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0.14370553850688522</v>
      </c>
      <c r="Y202" s="11">
        <f>IF('OddsRatio_working_3-way'!W202&gt;=0,IF('OddsRatio_working_3-way'!V202+SQRT('OddsRatio_working_3-way'!W202)&gt;0,0,PI()),ACOS('OddsRatio_working_3-way'!V202/(2*'OddsRatio_working_3-way'!X202)))</f>
        <v>0.30783653331270866</v>
      </c>
      <c r="Z202" s="11">
        <f>'OddsRatio_working_3-way'!X202^(1/3)*COS('OddsRatio_working_3-way'!Y202/3)</f>
        <v>0.52103561751726091</v>
      </c>
      <c r="AA202" s="11">
        <f>'OddsRatio_working_3-way'!X202^(1/3)*COS(('OddsRatio_working_3-way'!Y202+2*PI())/3)</f>
        <v>-0.30698270494899949</v>
      </c>
      <c r="AB202" s="11">
        <f>'OddsRatio_working_3-way'!X202^(1/3)*COS(('OddsRatio_working_3-way'!Y202+4*PI())/3)</f>
        <v>-0.21405291256826131</v>
      </c>
      <c r="AC202" s="11">
        <f>'OddsRatio_working_3-way'!X202^(1/3)*SIN('OddsRatio_working_3-way'!Y202/3)</f>
        <v>5.3653040646755197E-2</v>
      </c>
      <c r="AD202" s="11">
        <f>'OddsRatio_working_3-way'!X202^(1/3)*SIN(('OddsRatio_working_3-way'!Y202+2*PI())/3)</f>
        <v>0.42440356072308261</v>
      </c>
      <c r="AE202" s="11">
        <f>'OddsRatio_working_3-way'!X202^(1/3)*SIN(('OddsRatio_working_3-way'!Y202+4*PI())/3)</f>
        <v>-0.4780566013698378</v>
      </c>
      <c r="AF202" s="11">
        <f>-'OddsRatio_working_3-way'!U202/(3*'OddsRatio_working_3-way'!X202^(1/3))*COS(('OddsRatio_working_3-way'!Y202)/3)</f>
        <v>0.52103561751726091</v>
      </c>
      <c r="AG202" s="11">
        <f>-'OddsRatio_working_3-way'!U202/(3*'OddsRatio_working_3-way'!X202^(1/3))*COS(('OddsRatio_working_3-way'!Y202+2*PI())/3)</f>
        <v>-0.30698270494899949</v>
      </c>
      <c r="AH202" s="11">
        <f>-'OddsRatio_working_3-way'!U202/(3*'OddsRatio_working_3-way'!X202^(1/3))*COS(('OddsRatio_working_3-way'!Y202+4*PI())/3)</f>
        <v>-0.21405291256826131</v>
      </c>
      <c r="AI202" s="11">
        <f>'OddsRatio_working_3-way'!U202/(3*'OddsRatio_working_3-way'!X202^(1/3))*SIN(('OddsRatio_working_3-way'!Y202)/3)</f>
        <v>-5.3653040646755197E-2</v>
      </c>
      <c r="AJ202" s="11">
        <f>'OddsRatio_working_3-way'!U202/(3*'OddsRatio_working_3-way'!X202^(1/3))*SIN(('OddsRatio_working_3-way'!Y202+2*PI())/3)</f>
        <v>-0.42440356072308261</v>
      </c>
      <c r="AK202" s="11">
        <f>'OddsRatio_working_3-way'!U202/(3*'OddsRatio_working_3-way'!X202^(1/3))*SIN(('OddsRatio_working_3-way'!Y202+4*PI())/3)</f>
        <v>0.4780566013698378</v>
      </c>
      <c r="AL202" s="11">
        <f>'OddsRatio_working_3-way'!Z202+'OddsRatio_working_3-way'!AF202</f>
        <v>1.0420712350345218</v>
      </c>
      <c r="AM202" s="11">
        <f>'OddsRatio_working_3-way'!AA202+'OddsRatio_working_3-way'!AG202</f>
        <v>-0.61396540989799897</v>
      </c>
      <c r="AN202" s="11">
        <f>'OddsRatio_working_3-way'!AB202+'OddsRatio_working_3-way'!AH202</f>
        <v>-0.42810582513652262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1.0420712350345218</v>
      </c>
      <c r="AS202" s="11">
        <f>IF(('OddsRatio_working_3-way'!X202=0),IF(Q202&gt;0,-Q202^(1/3),(-Q202)^(1/3)),'OddsRatio_working_3-way'!AM202-'OddsRatio_working_3-way'!R202/3)</f>
        <v>-0.61396540989799897</v>
      </c>
      <c r="AT202" s="11">
        <f>IF(('OddsRatio_working_3-way'!X202=0),IF(Q202&gt;0,-Q202^(1/3),(-Q202)^(1/3)),'OddsRatio_working_3-way'!AN202-'OddsRatio_working_3-way'!R202/3)</f>
        <v>-0.42810582513652262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2.92</v>
      </c>
      <c r="B203" s="4">
        <f>IF('True_Odds_Calculator_3-way'!B204="","",'True_Odds_Calculator_3-way'!B204)</f>
        <v>3.48</v>
      </c>
      <c r="C203" s="4">
        <f>IF('True_Odds_Calculator_3-way'!C204="","",'True_Odds_Calculator_3-way'!C204)</f>
        <v>2.4500000000000002</v>
      </c>
      <c r="D203" s="9">
        <f t="shared" si="52"/>
        <v>0.32973324414396638</v>
      </c>
      <c r="E203" s="9">
        <f t="shared" si="53"/>
        <v>0.27581327416566076</v>
      </c>
      <c r="F203" s="9">
        <f t="shared" si="54"/>
        <v>0.39445348169037264</v>
      </c>
      <c r="G203" s="9">
        <f t="shared" si="55"/>
        <v>1.0587263337105202</v>
      </c>
      <c r="H203" s="9">
        <f t="shared" si="56"/>
        <v>3.0327545607241997</v>
      </c>
      <c r="I203" s="9">
        <f t="shared" si="57"/>
        <v>3.6256413076020899</v>
      </c>
      <c r="J203" s="9">
        <f t="shared" si="58"/>
        <v>2.5351531838802548</v>
      </c>
      <c r="K203" s="11">
        <f t="shared" si="59"/>
        <v>0.34246575342465752</v>
      </c>
      <c r="L203" s="11">
        <f t="shared" si="60"/>
        <v>0.28735632183908044</v>
      </c>
      <c r="M203" s="11">
        <f t="shared" si="61"/>
        <v>0.4081632653061224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-0.2773273693038858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0.23497826149826956</v>
      </c>
      <c r="Q203" s="11">
        <f>2*'OddsRatio_working_3-way'!K203*'OddsRatio_working_3-way'!L203*'OddsRatio_working_3-way'!M203</f>
        <v>8.0334448375476764E-2</v>
      </c>
      <c r="R203" s="11">
        <f t="shared" si="62"/>
        <v>0</v>
      </c>
      <c r="S203" s="11">
        <f t="shared" si="63"/>
        <v>-0.84729560622914379</v>
      </c>
      <c r="T203" s="11">
        <f t="shared" si="64"/>
        <v>-0.2896737115313312</v>
      </c>
      <c r="U203" s="11">
        <f>'OddsRatio_working_3-way'!S203-'OddsRatio_working_3-way'!R203^2/3</f>
        <v>-0.84729560622914379</v>
      </c>
      <c r="V203" s="11">
        <f>'OddsRatio_working_3-way'!S203*'OddsRatio_working_3-way'!R203/3-2*'OddsRatio_working_3-way'!R203^3/27-'OddsRatio_working_3-way'!T203</f>
        <v>0.2896737115313312</v>
      </c>
      <c r="W203" s="11">
        <f>'OddsRatio_working_3-way'!V203^2+4*'OddsRatio_working_3-way'!U203^3/27</f>
        <v>-6.2049714808296436E-3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0.15009649449034987</v>
      </c>
      <c r="Y203" s="11">
        <f>IF('OddsRatio_working_3-way'!W203&gt;=0,IF('OddsRatio_working_3-way'!V203+SQRT('OddsRatio_working_3-way'!W203)&gt;0,0,PI()),ACOS('OddsRatio_working_3-way'!V203/(2*'OddsRatio_working_3-way'!X203)))</f>
        <v>0.26551197253483116</v>
      </c>
      <c r="Z203" s="11">
        <f>'OddsRatio_working_3-way'!X203^(1/3)*COS('OddsRatio_working_3-way'!Y203/3)</f>
        <v>0.52936316685526019</v>
      </c>
      <c r="AA203" s="11">
        <f>'OddsRatio_working_3-way'!X203^(1/3)*COS(('OddsRatio_working_3-way'!Y203+2*PI())/3)</f>
        <v>-0.30536179655408108</v>
      </c>
      <c r="AB203" s="11">
        <f>'OddsRatio_working_3-way'!X203^(1/3)*COS(('OddsRatio_working_3-way'!Y203+4*PI())/3)</f>
        <v>-0.2240013703011792</v>
      </c>
      <c r="AC203" s="11">
        <f>'OddsRatio_working_3-way'!X203^(1/3)*SIN('OddsRatio_working_3-way'!Y203/3)</f>
        <v>4.6973463998495571E-2</v>
      </c>
      <c r="AD203" s="11">
        <f>'OddsRatio_working_3-way'!X203^(1/3)*SIN(('OddsRatio_working_3-way'!Y203+2*PI())/3)</f>
        <v>0.43495521832518802</v>
      </c>
      <c r="AE203" s="11">
        <f>'OddsRatio_working_3-way'!X203^(1/3)*SIN(('OddsRatio_working_3-way'!Y203+4*PI())/3)</f>
        <v>-0.48192868232368363</v>
      </c>
      <c r="AF203" s="11">
        <f>-'OddsRatio_working_3-way'!U203/(3*'OddsRatio_working_3-way'!X203^(1/3))*COS(('OddsRatio_working_3-way'!Y203)/3)</f>
        <v>0.52936316685526008</v>
      </c>
      <c r="AG203" s="11">
        <f>-'OddsRatio_working_3-way'!U203/(3*'OddsRatio_working_3-way'!X203^(1/3))*COS(('OddsRatio_working_3-way'!Y203+2*PI())/3)</f>
        <v>-0.30536179655408102</v>
      </c>
      <c r="AH203" s="11">
        <f>-'OddsRatio_working_3-way'!U203/(3*'OddsRatio_working_3-way'!X203^(1/3))*COS(('OddsRatio_working_3-way'!Y203+4*PI())/3)</f>
        <v>-0.22400137030117917</v>
      </c>
      <c r="AI203" s="11">
        <f>'OddsRatio_working_3-way'!U203/(3*'OddsRatio_working_3-way'!X203^(1/3))*SIN(('OddsRatio_working_3-way'!Y203)/3)</f>
        <v>-4.6973463998495564E-2</v>
      </c>
      <c r="AJ203" s="11">
        <f>'OddsRatio_working_3-way'!U203/(3*'OddsRatio_working_3-way'!X203^(1/3))*SIN(('OddsRatio_working_3-way'!Y203+2*PI())/3)</f>
        <v>-0.43495521832518791</v>
      </c>
      <c r="AK203" s="11">
        <f>'OddsRatio_working_3-way'!U203/(3*'OddsRatio_working_3-way'!X203^(1/3))*SIN(('OddsRatio_working_3-way'!Y203+4*PI())/3)</f>
        <v>0.48192868232368352</v>
      </c>
      <c r="AL203" s="11">
        <f>'OddsRatio_working_3-way'!Z203+'OddsRatio_working_3-way'!AF203</f>
        <v>1.0587263337105202</v>
      </c>
      <c r="AM203" s="11">
        <f>'OddsRatio_working_3-way'!AA203+'OddsRatio_working_3-way'!AG203</f>
        <v>-0.61072359310816204</v>
      </c>
      <c r="AN203" s="11">
        <f>'OddsRatio_working_3-way'!AB203+'OddsRatio_working_3-way'!AH203</f>
        <v>-0.44800274060235834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1.0587263337105202</v>
      </c>
      <c r="AS203" s="11">
        <f>IF(('OddsRatio_working_3-way'!X203=0),IF(Q203&gt;0,-Q203^(1/3),(-Q203)^(1/3)),'OddsRatio_working_3-way'!AM203-'OddsRatio_working_3-way'!R203/3)</f>
        <v>-0.61072359310816204</v>
      </c>
      <c r="AT203" s="11">
        <f>IF(('OddsRatio_working_3-way'!X203=0),IF(Q203&gt;0,-Q203^(1/3),(-Q203)^(1/3)),'OddsRatio_working_3-way'!AN203-'OddsRatio_working_3-way'!R203/3)</f>
        <v>-0.44800274060235834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2.36</v>
      </c>
      <c r="B204" s="4">
        <f>IF('True_Odds_Calculator_3-way'!B205="","",'True_Odds_Calculator_3-way'!B205)</f>
        <v>3.9</v>
      </c>
      <c r="C204" s="4">
        <f>IF('True_Odds_Calculator_3-way'!C205="","",'True_Odds_Calculator_3-way'!C205)</f>
        <v>2.79</v>
      </c>
      <c r="D204" s="9">
        <f t="shared" si="52"/>
        <v>0.40950694302678775</v>
      </c>
      <c r="E204" s="9">
        <f t="shared" si="53"/>
        <v>0.24541263281545811</v>
      </c>
      <c r="F204" s="9">
        <f t="shared" si="54"/>
        <v>0.34508042415775403</v>
      </c>
      <c r="G204" s="9">
        <f t="shared" si="55"/>
        <v>1.0602654697247234</v>
      </c>
      <c r="H204" s="9">
        <f t="shared" si="56"/>
        <v>2.4419610388256232</v>
      </c>
      <c r="I204" s="9">
        <f t="shared" si="57"/>
        <v>4.0747698622016975</v>
      </c>
      <c r="J204" s="9">
        <f t="shared" si="58"/>
        <v>2.8978751908072553</v>
      </c>
      <c r="K204" s="11">
        <f t="shared" si="59"/>
        <v>0.42372881355932207</v>
      </c>
      <c r="L204" s="11">
        <f t="shared" si="60"/>
        <v>0.25641025641025644</v>
      </c>
      <c r="M204" s="11">
        <f t="shared" si="61"/>
        <v>0.35842293906810035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-0.27492176535369528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0.2355996068407222</v>
      </c>
      <c r="Q204" s="11">
        <f>2*'OddsRatio_working_3-way'!K204*'OddsRatio_working_3-way'!L204*'OddsRatio_working_3-way'!M204</f>
        <v>7.7884167550651986E-2</v>
      </c>
      <c r="R204" s="11">
        <f t="shared" si="62"/>
        <v>0</v>
      </c>
      <c r="S204" s="11">
        <f t="shared" si="63"/>
        <v>-0.85696964202749126</v>
      </c>
      <c r="T204" s="11">
        <f t="shared" si="64"/>
        <v>-0.28329574943057573</v>
      </c>
      <c r="U204" s="11">
        <f>'OddsRatio_working_3-way'!S204-'OddsRatio_working_3-way'!R204^2/3</f>
        <v>-0.85696964202749126</v>
      </c>
      <c r="V204" s="11">
        <f>'OddsRatio_working_3-way'!S204*'OddsRatio_working_3-way'!R204/3-2*'OddsRatio_working_3-way'!R204^3/27-'OddsRatio_working_3-way'!T204</f>
        <v>0.28329574943057573</v>
      </c>
      <c r="W204" s="11">
        <f>'OddsRatio_working_3-way'!V204^2+4*'OddsRatio_working_3-way'!U204^3/27</f>
        <v>-1.2981430387423151E-2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0.15267441831627745</v>
      </c>
      <c r="Y204" s="11">
        <f>IF('OddsRatio_working_3-way'!W204&gt;=0,IF('OddsRatio_working_3-way'!V204+SQRT('OddsRatio_working_3-way'!W204)&gt;0,0,PI()),ACOS('OddsRatio_working_3-way'!V204/(2*'OddsRatio_working_3-way'!X204)))</f>
        <v>0.38238486840274244</v>
      </c>
      <c r="Z204" s="11">
        <f>'OddsRatio_working_3-way'!X204^(1/3)*COS('OddsRatio_working_3-way'!Y204/3)</f>
        <v>0.53013273486236168</v>
      </c>
      <c r="AA204" s="11">
        <f>'OddsRatio_working_3-way'!X204^(1/3)*COS(('OddsRatio_working_3-way'!Y204+2*PI())/3)</f>
        <v>-0.32390405159182351</v>
      </c>
      <c r="AB204" s="11">
        <f>'OddsRatio_working_3-way'!X204^(1/3)*COS(('OddsRatio_working_3-way'!Y204+4*PI())/3)</f>
        <v>-0.20622868327053831</v>
      </c>
      <c r="AC204" s="11">
        <f>'OddsRatio_working_3-way'!X204^(1/3)*SIN('OddsRatio_working_3-way'!Y204/3)</f>
        <v>6.7939905577282522E-2</v>
      </c>
      <c r="AD204" s="11">
        <f>'OddsRatio_working_3-way'!X204^(1/3)*SIN(('OddsRatio_working_3-way'!Y204+2*PI())/3)</f>
        <v>0.42513846297988434</v>
      </c>
      <c r="AE204" s="11">
        <f>'OddsRatio_working_3-way'!X204^(1/3)*SIN(('OddsRatio_working_3-way'!Y204+4*PI())/3)</f>
        <v>-0.49307836855716675</v>
      </c>
      <c r="AF204" s="11">
        <f>-'OddsRatio_working_3-way'!U204/(3*'OddsRatio_working_3-way'!X204^(1/3))*COS(('OddsRatio_working_3-way'!Y204)/3)</f>
        <v>0.53013273486236157</v>
      </c>
      <c r="AG204" s="11">
        <f>-'OddsRatio_working_3-way'!U204/(3*'OddsRatio_working_3-way'!X204^(1/3))*COS(('OddsRatio_working_3-way'!Y204+2*PI())/3)</f>
        <v>-0.32390405159182345</v>
      </c>
      <c r="AH204" s="11">
        <f>-'OddsRatio_working_3-way'!U204/(3*'OddsRatio_working_3-way'!X204^(1/3))*COS(('OddsRatio_working_3-way'!Y204+4*PI())/3)</f>
        <v>-0.20622868327053825</v>
      </c>
      <c r="AI204" s="11">
        <f>'OddsRatio_working_3-way'!U204/(3*'OddsRatio_working_3-way'!X204^(1/3))*SIN(('OddsRatio_working_3-way'!Y204)/3)</f>
        <v>-6.7939905577282508E-2</v>
      </c>
      <c r="AJ204" s="11">
        <f>'OddsRatio_working_3-way'!U204/(3*'OddsRatio_working_3-way'!X204^(1/3))*SIN(('OddsRatio_working_3-way'!Y204+2*PI())/3)</f>
        <v>-0.42513846297988422</v>
      </c>
      <c r="AK204" s="11">
        <f>'OddsRatio_working_3-way'!U204/(3*'OddsRatio_working_3-way'!X204^(1/3))*SIN(('OddsRatio_working_3-way'!Y204+4*PI())/3)</f>
        <v>0.49307836855716664</v>
      </c>
      <c r="AL204" s="11">
        <f>'OddsRatio_working_3-way'!Z204+'OddsRatio_working_3-way'!AF204</f>
        <v>1.0602654697247234</v>
      </c>
      <c r="AM204" s="11">
        <f>'OddsRatio_working_3-way'!AA204+'OddsRatio_working_3-way'!AG204</f>
        <v>-0.6478081031836469</v>
      </c>
      <c r="AN204" s="11">
        <f>'OddsRatio_working_3-way'!AB204+'OddsRatio_working_3-way'!AH204</f>
        <v>-0.41245736654107656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1.0602654697247234</v>
      </c>
      <c r="AS204" s="11">
        <f>IF(('OddsRatio_working_3-way'!X204=0),IF(Q204&gt;0,-Q204^(1/3),(-Q204)^(1/3)),'OddsRatio_working_3-way'!AM204-'OddsRatio_working_3-way'!R204/3)</f>
        <v>-0.6478081031836469</v>
      </c>
      <c r="AT204" s="11">
        <f>IF(('OddsRatio_working_3-way'!X204=0),IF(Q204&gt;0,-Q204^(1/3),(-Q204)^(1/3)),'OddsRatio_working_3-way'!AN204-'OddsRatio_working_3-way'!R204/3)</f>
        <v>-0.41245736654107656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2.76</v>
      </c>
      <c r="B205" s="4">
        <f>IF('True_Odds_Calculator_3-way'!B206="","",'True_Odds_Calculator_3-way'!B206)</f>
        <v>3.08</v>
      </c>
      <c r="C205" s="4">
        <f>IF('True_Odds_Calculator_3-way'!C206="","",'True_Odds_Calculator_3-way'!C206)</f>
        <v>2.84</v>
      </c>
      <c r="D205" s="9">
        <f t="shared" si="52"/>
        <v>0.34898885712744254</v>
      </c>
      <c r="E205" s="9">
        <f t="shared" si="53"/>
        <v>0.31205255032338386</v>
      </c>
      <c r="F205" s="9">
        <f t="shared" si="54"/>
        <v>0.33895859254917382</v>
      </c>
      <c r="G205" s="9">
        <f t="shared" si="55"/>
        <v>1.0598982954887788</v>
      </c>
      <c r="H205" s="9">
        <f t="shared" si="56"/>
        <v>2.8654210000602496</v>
      </c>
      <c r="I205" s="9">
        <f t="shared" si="57"/>
        <v>3.2045884546166592</v>
      </c>
      <c r="J205" s="9">
        <f t="shared" si="58"/>
        <v>2.9502128636993521</v>
      </c>
      <c r="K205" s="11">
        <f t="shared" si="59"/>
        <v>0.3623188405797102</v>
      </c>
      <c r="L205" s="11">
        <f t="shared" si="60"/>
        <v>0.32467532467532467</v>
      </c>
      <c r="M205" s="11">
        <f t="shared" si="61"/>
        <v>0.35211267605633806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-0.2790073775989268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0.23527197440240921</v>
      </c>
      <c r="Q205" s="11">
        <f>2*'OddsRatio_working_3-way'!K205*'OddsRatio_working_3-way'!L205*'OddsRatio_working_3-way'!M205</f>
        <v>8.2842244507890572E-2</v>
      </c>
      <c r="R205" s="11">
        <f t="shared" si="62"/>
        <v>0</v>
      </c>
      <c r="S205" s="11">
        <f t="shared" si="63"/>
        <v>-0.84324642748555834</v>
      </c>
      <c r="T205" s="11">
        <f t="shared" si="64"/>
        <v>-0.29691775615688676</v>
      </c>
      <c r="U205" s="11">
        <f>'OddsRatio_working_3-way'!S205-'OddsRatio_working_3-way'!R205^2/3</f>
        <v>-0.84324642748555834</v>
      </c>
      <c r="V205" s="11">
        <f>'OddsRatio_working_3-way'!S205*'OddsRatio_working_3-way'!R205/3-2*'OddsRatio_working_3-way'!R205^3/27-'OddsRatio_working_3-way'!T205</f>
        <v>0.29691775615688676</v>
      </c>
      <c r="W205" s="11">
        <f>'OddsRatio_working_3-way'!V205^2+4*'OddsRatio_working_3-way'!U205^3/27</f>
        <v>-6.6986547592265411E-4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0.14902182675464282</v>
      </c>
      <c r="Y205" s="11">
        <f>IF('OddsRatio_working_3-way'!W205&gt;=0,IF('OddsRatio_working_3-way'!V205+SQRT('OddsRatio_working_3-way'!W205)&gt;0,0,PI()),ACOS('OddsRatio_working_3-way'!V205/(2*'OddsRatio_working_3-way'!X205)))</f>
        <v>8.694833483279929E-2</v>
      </c>
      <c r="Z205" s="11">
        <f>'OddsRatio_working_3-way'!X205^(1/3)*COS('OddsRatio_working_3-way'!Y205/3)</f>
        <v>0.5299491477443895</v>
      </c>
      <c r="AA205" s="11">
        <f>'OddsRatio_working_3-way'!X205^(1/3)*COS(('OddsRatio_working_3-way'!Y205+2*PI())/3)</f>
        <v>-0.27827992900221715</v>
      </c>
      <c r="AB205" s="11">
        <f>'OddsRatio_working_3-way'!X205^(1/3)*COS(('OddsRatio_working_3-way'!Y205+4*PI())/3)</f>
        <v>-0.25166921874217252</v>
      </c>
      <c r="AC205" s="11">
        <f>'OddsRatio_working_3-way'!X205^(1/3)*SIN('OddsRatio_working_3-way'!Y205/3)</f>
        <v>1.5363700731964093E-2</v>
      </c>
      <c r="AD205" s="11">
        <f>'OddsRatio_working_3-way'!X205^(1/3)*SIN(('OddsRatio_working_3-way'!Y205+2*PI())/3)</f>
        <v>0.45126757429457215</v>
      </c>
      <c r="AE205" s="11">
        <f>'OddsRatio_working_3-way'!X205^(1/3)*SIN(('OddsRatio_working_3-way'!Y205+4*PI())/3)</f>
        <v>-0.46663127502653606</v>
      </c>
      <c r="AF205" s="11">
        <f>-'OddsRatio_working_3-way'!U205/(3*'OddsRatio_working_3-way'!X205^(1/3))*COS(('OddsRatio_working_3-way'!Y205)/3)</f>
        <v>0.52994914774438939</v>
      </c>
      <c r="AG205" s="11">
        <f>-'OddsRatio_working_3-way'!U205/(3*'OddsRatio_working_3-way'!X205^(1/3))*COS(('OddsRatio_working_3-way'!Y205+2*PI())/3)</f>
        <v>-0.2782799290022171</v>
      </c>
      <c r="AH205" s="11">
        <f>-'OddsRatio_working_3-way'!U205/(3*'OddsRatio_working_3-way'!X205^(1/3))*COS(('OddsRatio_working_3-way'!Y205+4*PI())/3)</f>
        <v>-0.25166921874217246</v>
      </c>
      <c r="AI205" s="11">
        <f>'OddsRatio_working_3-way'!U205/(3*'OddsRatio_working_3-way'!X205^(1/3))*SIN(('OddsRatio_working_3-way'!Y205)/3)</f>
        <v>-1.5363700731964091E-2</v>
      </c>
      <c r="AJ205" s="11">
        <f>'OddsRatio_working_3-way'!U205/(3*'OddsRatio_working_3-way'!X205^(1/3))*SIN(('OddsRatio_working_3-way'!Y205+2*PI())/3)</f>
        <v>-0.45126757429457204</v>
      </c>
      <c r="AK205" s="11">
        <f>'OddsRatio_working_3-way'!U205/(3*'OddsRatio_working_3-way'!X205^(1/3))*SIN(('OddsRatio_working_3-way'!Y205+4*PI())/3)</f>
        <v>0.46663127502653595</v>
      </c>
      <c r="AL205" s="11">
        <f>'OddsRatio_working_3-way'!Z205+'OddsRatio_working_3-way'!AF205</f>
        <v>1.0598982954887788</v>
      </c>
      <c r="AM205" s="11">
        <f>'OddsRatio_working_3-way'!AA205+'OddsRatio_working_3-way'!AG205</f>
        <v>-0.55655985800443419</v>
      </c>
      <c r="AN205" s="11">
        <f>'OddsRatio_working_3-way'!AB205+'OddsRatio_working_3-way'!AH205</f>
        <v>-0.50333843748434504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1.0598982954887788</v>
      </c>
      <c r="AS205" s="11">
        <f>IF(('OddsRatio_working_3-way'!X205=0),IF(Q205&gt;0,-Q205^(1/3),(-Q205)^(1/3)),'OddsRatio_working_3-way'!AM205-'OddsRatio_working_3-way'!R205/3)</f>
        <v>-0.55655985800443419</v>
      </c>
      <c r="AT205" s="11">
        <f>IF(('OddsRatio_working_3-way'!X205=0),IF(Q205&gt;0,-Q205^(1/3),(-Q205)^(1/3)),'OddsRatio_working_3-way'!AN205-'OddsRatio_working_3-way'!R205/3)</f>
        <v>-0.50333843748434504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2.74</v>
      </c>
      <c r="B206" s="4">
        <f>IF('True_Odds_Calculator_3-way'!B207="","",'True_Odds_Calculator_3-way'!B207)</f>
        <v>3.59</v>
      </c>
      <c r="C206" s="4">
        <f>IF('True_Odds_Calculator_3-way'!C207="","",'True_Odds_Calculator_3-way'!C207)</f>
        <v>2.64</v>
      </c>
      <c r="D206" s="9">
        <f t="shared" si="52"/>
        <v>0.35722036368086701</v>
      </c>
      <c r="E206" s="9">
        <f t="shared" si="53"/>
        <v>0.27185688223763388</v>
      </c>
      <c r="F206" s="9">
        <f t="shared" si="54"/>
        <v>0.37092275408149894</v>
      </c>
      <c r="G206" s="9">
        <f t="shared" si="55"/>
        <v>1.0341336095315157</v>
      </c>
      <c r="H206" s="9">
        <f t="shared" si="56"/>
        <v>2.7993924805848374</v>
      </c>
      <c r="I206" s="9">
        <f t="shared" si="57"/>
        <v>3.6784060486866252</v>
      </c>
      <c r="J206" s="9">
        <f t="shared" si="58"/>
        <v>2.6959791196316862</v>
      </c>
      <c r="K206" s="11">
        <f t="shared" si="59"/>
        <v>0.36496350364963503</v>
      </c>
      <c r="L206" s="11">
        <f t="shared" si="60"/>
        <v>0.2785515320334262</v>
      </c>
      <c r="M206" s="11">
        <f t="shared" si="61"/>
        <v>0.37878787878787878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-0.28460591519981948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0.22989281218750751</v>
      </c>
      <c r="Q206" s="11">
        <f>2*'OddsRatio_working_3-way'!K206*'OddsRatio_working_3-way'!L206*'OddsRatio_working_3-way'!M206</f>
        <v>7.7016017483252097E-2</v>
      </c>
      <c r="R206" s="11">
        <f t="shared" si="62"/>
        <v>0</v>
      </c>
      <c r="S206" s="11">
        <f t="shared" si="63"/>
        <v>-0.80775837714441612</v>
      </c>
      <c r="T206" s="11">
        <f t="shared" si="64"/>
        <v>-0.27060582148891665</v>
      </c>
      <c r="U206" s="11">
        <f>'OddsRatio_working_3-way'!S206-'OddsRatio_working_3-way'!R206^2/3</f>
        <v>-0.80775837714441612</v>
      </c>
      <c r="V206" s="11">
        <f>'OddsRatio_working_3-way'!S206*'OddsRatio_working_3-way'!R206/3-2*'OddsRatio_working_3-way'!R206^3/27-'OddsRatio_working_3-way'!T206</f>
        <v>0.27060582148891665</v>
      </c>
      <c r="W206" s="11">
        <f>'OddsRatio_working_3-way'!V206^2+4*'OddsRatio_working_3-way'!U206^3/27</f>
        <v>-4.8526394371884024E-3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0.1397141278297222</v>
      </c>
      <c r="Y206" s="11">
        <f>IF('OddsRatio_working_3-way'!W206&gt;=0,IF('OddsRatio_working_3-way'!V206+SQRT('OddsRatio_working_3-way'!W206)&gt;0,0,PI()),ACOS('OddsRatio_working_3-way'!V206/(2*'OddsRatio_working_3-way'!X206)))</f>
        <v>0.25195523978039858</v>
      </c>
      <c r="Z206" s="11">
        <f>'OddsRatio_working_3-way'!X206^(1/3)*COS('OddsRatio_working_3-way'!Y206/3)</f>
        <v>0.51706680476575784</v>
      </c>
      <c r="AA206" s="11">
        <f>'OddsRatio_working_3-way'!X206^(1/3)*COS(('OddsRatio_working_3-way'!Y206+2*PI())/3)</f>
        <v>-0.29623000492344326</v>
      </c>
      <c r="AB206" s="11">
        <f>'OddsRatio_working_3-way'!X206^(1/3)*COS(('OddsRatio_working_3-way'!Y206+4*PI())/3)</f>
        <v>-0.22083679984231469</v>
      </c>
      <c r="AC206" s="11">
        <f>'OddsRatio_working_3-way'!X206^(1/3)*SIN('OddsRatio_working_3-way'!Y206/3)</f>
        <v>4.3528287248658391E-2</v>
      </c>
      <c r="AD206" s="11">
        <f>'OddsRatio_working_3-way'!X206^(1/3)*SIN(('OddsRatio_working_3-way'!Y206+2*PI())/3)</f>
        <v>0.4260288447564658</v>
      </c>
      <c r="AE206" s="11">
        <f>'OddsRatio_working_3-way'!X206^(1/3)*SIN(('OddsRatio_working_3-way'!Y206+4*PI())/3)</f>
        <v>-0.46955713200512406</v>
      </c>
      <c r="AF206" s="11">
        <f>-'OddsRatio_working_3-way'!U206/(3*'OddsRatio_working_3-way'!X206^(1/3))*COS(('OddsRatio_working_3-way'!Y206)/3)</f>
        <v>0.51706680476575773</v>
      </c>
      <c r="AG206" s="11">
        <f>-'OddsRatio_working_3-way'!U206/(3*'OddsRatio_working_3-way'!X206^(1/3))*COS(('OddsRatio_working_3-way'!Y206+2*PI())/3)</f>
        <v>-0.2962300049234432</v>
      </c>
      <c r="AH206" s="11">
        <f>-'OddsRatio_working_3-way'!U206/(3*'OddsRatio_working_3-way'!X206^(1/3))*COS(('OddsRatio_working_3-way'!Y206+4*PI())/3)</f>
        <v>-0.22083679984231464</v>
      </c>
      <c r="AI206" s="11">
        <f>'OddsRatio_working_3-way'!U206/(3*'OddsRatio_working_3-way'!X206^(1/3))*SIN(('OddsRatio_working_3-way'!Y206)/3)</f>
        <v>-4.3528287248658384E-2</v>
      </c>
      <c r="AJ206" s="11">
        <f>'OddsRatio_working_3-way'!U206/(3*'OddsRatio_working_3-way'!X206^(1/3))*SIN(('OddsRatio_working_3-way'!Y206+2*PI())/3)</f>
        <v>-0.42602884475646574</v>
      </c>
      <c r="AK206" s="11">
        <f>'OddsRatio_working_3-way'!U206/(3*'OddsRatio_working_3-way'!X206^(1/3))*SIN(('OddsRatio_working_3-way'!Y206+4*PI())/3)</f>
        <v>0.469557132005124</v>
      </c>
      <c r="AL206" s="11">
        <f>'OddsRatio_working_3-way'!Z206+'OddsRatio_working_3-way'!AF206</f>
        <v>1.0341336095315157</v>
      </c>
      <c r="AM206" s="11">
        <f>'OddsRatio_working_3-way'!AA206+'OddsRatio_working_3-way'!AG206</f>
        <v>-0.5924600098468864</v>
      </c>
      <c r="AN206" s="11">
        <f>'OddsRatio_working_3-way'!AB206+'OddsRatio_working_3-way'!AH206</f>
        <v>-0.44167359968462933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1.0341336095315157</v>
      </c>
      <c r="AS206" s="11">
        <f>IF(('OddsRatio_working_3-way'!X206=0),IF(Q206&gt;0,-Q206^(1/3),(-Q206)^(1/3)),'OddsRatio_working_3-way'!AM206-'OddsRatio_working_3-way'!R206/3)</f>
        <v>-0.5924600098468864</v>
      </c>
      <c r="AT206" s="11">
        <f>IF(('OddsRatio_working_3-way'!X206=0),IF(Q206&gt;0,-Q206^(1/3),(-Q206)^(1/3)),'OddsRatio_working_3-way'!AN206-'OddsRatio_working_3-way'!R206/3)</f>
        <v>-0.44167359968462933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1.65</v>
      </c>
      <c r="B207" s="4">
        <f>IF('True_Odds_Calculator_3-way'!B208="","",'True_Odds_Calculator_3-way'!B208)</f>
        <v>4.4800000000000004</v>
      </c>
      <c r="C207" s="4">
        <f>IF('True_Odds_Calculator_3-way'!C208="","",'True_Odds_Calculator_3-way'!C208)</f>
        <v>5.16</v>
      </c>
      <c r="D207" s="9">
        <f t="shared" si="52"/>
        <v>0.59627778174105106</v>
      </c>
      <c r="E207" s="9">
        <f t="shared" si="53"/>
        <v>0.21621937691624737</v>
      </c>
      <c r="F207" s="9">
        <f t="shared" si="54"/>
        <v>0.18750284134270176</v>
      </c>
      <c r="G207" s="9">
        <f t="shared" si="55"/>
        <v>1.0416472389767848</v>
      </c>
      <c r="H207" s="9">
        <f t="shared" si="56"/>
        <v>1.6770707053349099</v>
      </c>
      <c r="I207" s="9">
        <f t="shared" si="57"/>
        <v>4.6249323916392111</v>
      </c>
      <c r="J207" s="9">
        <f t="shared" si="58"/>
        <v>5.3332525141434255</v>
      </c>
      <c r="K207" s="11">
        <f t="shared" si="59"/>
        <v>0.60606060606060608</v>
      </c>
      <c r="L207" s="11">
        <f t="shared" si="60"/>
        <v>0.2232142857142857</v>
      </c>
      <c r="M207" s="11">
        <f t="shared" si="61"/>
        <v>0.19379844961240308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-0.24670290949360729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0.21734160542300079</v>
      </c>
      <c r="Q207" s="11">
        <f>2*'OddsRatio_working_3-way'!K207*'OddsRatio_working_3-way'!L207*'OddsRatio_working_3-way'!M207</f>
        <v>5.2434645457901267E-2</v>
      </c>
      <c r="R207" s="11">
        <f t="shared" si="62"/>
        <v>0</v>
      </c>
      <c r="S207" s="11">
        <f t="shared" si="63"/>
        <v>-0.8809851730939261</v>
      </c>
      <c r="T207" s="11">
        <f t="shared" si="64"/>
        <v>-0.2125416581650002</v>
      </c>
      <c r="U207" s="11">
        <f>'OddsRatio_working_3-way'!S207-'OddsRatio_working_3-way'!R207^2/3</f>
        <v>-0.8809851730939261</v>
      </c>
      <c r="V207" s="11">
        <f>'OddsRatio_working_3-way'!S207*'OddsRatio_working_3-way'!R207/3-2*'OddsRatio_working_3-way'!R207^3/27-'OddsRatio_working_3-way'!T207</f>
        <v>0.2125416581650002</v>
      </c>
      <c r="W207" s="11">
        <f>'OddsRatio_working_3-way'!V207^2+4*'OddsRatio_working_3-way'!U207^3/27</f>
        <v>-5.612431278629304E-2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0.15913694514617027</v>
      </c>
      <c r="Y207" s="11">
        <f>IF('OddsRatio_working_3-way'!W207&gt;=0,IF('OddsRatio_working_3-way'!V207+SQRT('OddsRatio_working_3-way'!W207)&gt;0,0,PI()),ACOS('OddsRatio_working_3-way'!V207/(2*'OddsRatio_working_3-way'!X207)))</f>
        <v>0.83955405536135796</v>
      </c>
      <c r="Z207" s="11">
        <f>'OddsRatio_working_3-way'!X207^(1/3)*COS('OddsRatio_working_3-way'!Y207/3)</f>
        <v>0.5208236194883924</v>
      </c>
      <c r="AA207" s="11">
        <f>'OddsRatio_working_3-way'!X207^(1/3)*COS(('OddsRatio_working_3-way'!Y207+2*PI())/3)</f>
        <v>-0.39003958960152124</v>
      </c>
      <c r="AB207" s="11">
        <f>'OddsRatio_working_3-way'!X207^(1/3)*COS(('OddsRatio_working_3-way'!Y207+4*PI())/3)</f>
        <v>-0.13078402988687129</v>
      </c>
      <c r="AC207" s="11">
        <f>'OddsRatio_working_3-way'!X207^(1/3)*SIN('OddsRatio_working_3-way'!Y207/3)</f>
        <v>0.14968126719016048</v>
      </c>
      <c r="AD207" s="11">
        <f>'OddsRatio_working_3-way'!X207^(1/3)*SIN(('OddsRatio_working_3-way'!Y207+2*PI())/3)</f>
        <v>0.37620585177282778</v>
      </c>
      <c r="AE207" s="11">
        <f>'OddsRatio_working_3-way'!X207^(1/3)*SIN(('OddsRatio_working_3-way'!Y207+4*PI())/3)</f>
        <v>-0.52588711896298801</v>
      </c>
      <c r="AF207" s="11">
        <f>-'OddsRatio_working_3-way'!U207/(3*'OddsRatio_working_3-way'!X207^(1/3))*COS(('OddsRatio_working_3-way'!Y207)/3)</f>
        <v>0.52082361948839251</v>
      </c>
      <c r="AG207" s="11">
        <f>-'OddsRatio_working_3-way'!U207/(3*'OddsRatio_working_3-way'!X207^(1/3))*COS(('OddsRatio_working_3-way'!Y207+2*PI())/3)</f>
        <v>-0.39003958960152135</v>
      </c>
      <c r="AH207" s="11">
        <f>-'OddsRatio_working_3-way'!U207/(3*'OddsRatio_working_3-way'!X207^(1/3))*COS(('OddsRatio_working_3-way'!Y207+4*PI())/3)</f>
        <v>-0.13078402988687132</v>
      </c>
      <c r="AI207" s="11">
        <f>'OddsRatio_working_3-way'!U207/(3*'OddsRatio_working_3-way'!X207^(1/3))*SIN(('OddsRatio_working_3-way'!Y207)/3)</f>
        <v>-0.14968126719016051</v>
      </c>
      <c r="AJ207" s="11">
        <f>'OddsRatio_working_3-way'!U207/(3*'OddsRatio_working_3-way'!X207^(1/3))*SIN(('OddsRatio_working_3-way'!Y207+2*PI())/3)</f>
        <v>-0.37620585177282784</v>
      </c>
      <c r="AK207" s="11">
        <f>'OddsRatio_working_3-way'!U207/(3*'OddsRatio_working_3-way'!X207^(1/3))*SIN(('OddsRatio_working_3-way'!Y207+4*PI())/3)</f>
        <v>0.52588711896298812</v>
      </c>
      <c r="AL207" s="11">
        <f>'OddsRatio_working_3-way'!Z207+'OddsRatio_working_3-way'!AF207</f>
        <v>1.0416472389767848</v>
      </c>
      <c r="AM207" s="11">
        <f>'OddsRatio_working_3-way'!AA207+'OddsRatio_working_3-way'!AG207</f>
        <v>-0.78007917920304259</v>
      </c>
      <c r="AN207" s="11">
        <f>'OddsRatio_working_3-way'!AB207+'OddsRatio_working_3-way'!AH207</f>
        <v>-0.26156805977374264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1.0416472389767848</v>
      </c>
      <c r="AS207" s="11">
        <f>IF(('OddsRatio_working_3-way'!X207=0),IF(Q207&gt;0,-Q207^(1/3),(-Q207)^(1/3)),'OddsRatio_working_3-way'!AM207-'OddsRatio_working_3-way'!R207/3)</f>
        <v>-0.78007917920304259</v>
      </c>
      <c r="AT207" s="11">
        <f>IF(('OddsRatio_working_3-way'!X207=0),IF(Q207&gt;0,-Q207^(1/3),(-Q207)^(1/3)),'OddsRatio_working_3-way'!AN207-'OddsRatio_working_3-way'!R207/3)</f>
        <v>-0.26156805977374264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5.67</v>
      </c>
      <c r="B208" s="4">
        <f>IF('True_Odds_Calculator_3-way'!B209="","",'True_Odds_Calculator_3-way'!B209)</f>
        <v>4.7300000000000004</v>
      </c>
      <c r="C208" s="4">
        <f>IF('True_Odds_Calculator_3-way'!C209="","",'True_Odds_Calculator_3-way'!C209)</f>
        <v>1.57</v>
      </c>
      <c r="D208" s="9">
        <f t="shared" si="52"/>
        <v>0.16981730424813016</v>
      </c>
      <c r="E208" s="9">
        <f t="shared" si="53"/>
        <v>0.20388755855471399</v>
      </c>
      <c r="F208" s="9">
        <f t="shared" si="54"/>
        <v>0.62629513719715613</v>
      </c>
      <c r="G208" s="9">
        <f t="shared" si="55"/>
        <v>1.0468268510831349</v>
      </c>
      <c r="H208" s="9">
        <f t="shared" si="56"/>
        <v>5.8886813945582395</v>
      </c>
      <c r="I208" s="9">
        <f t="shared" si="57"/>
        <v>4.9046641545400931</v>
      </c>
      <c r="J208" s="9">
        <f t="shared" si="58"/>
        <v>1.5966913051173868</v>
      </c>
      <c r="K208" s="11">
        <f t="shared" si="59"/>
        <v>0.17636684303350969</v>
      </c>
      <c r="L208" s="11">
        <f t="shared" si="60"/>
        <v>0.21141649048625791</v>
      </c>
      <c r="M208" s="11">
        <f t="shared" si="61"/>
        <v>0.63694267515923564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-0.23580701243269775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0.21303383768203793</v>
      </c>
      <c r="Q208" s="11">
        <f>2*'OddsRatio_working_3-way'!K208*'OddsRatio_working_3-way'!L208*'OddsRatio_working_3-way'!M208</f>
        <v>4.7499183429662854E-2</v>
      </c>
      <c r="R208" s="11">
        <f t="shared" si="62"/>
        <v>0</v>
      </c>
      <c r="S208" s="11">
        <f t="shared" si="63"/>
        <v>-0.90342452280905106</v>
      </c>
      <c r="T208" s="11">
        <f t="shared" si="64"/>
        <v>-0.20143244655720199</v>
      </c>
      <c r="U208" s="11">
        <f>'OddsRatio_working_3-way'!S208-'OddsRatio_working_3-way'!R208^2/3</f>
        <v>-0.90342452280905106</v>
      </c>
      <c r="V208" s="11">
        <f>'OddsRatio_working_3-way'!S208*'OddsRatio_working_3-way'!R208/3-2*'OddsRatio_working_3-way'!R208^3/27-'OddsRatio_working_3-way'!T208</f>
        <v>0.20143244655720199</v>
      </c>
      <c r="W208" s="11">
        <f>'OddsRatio_working_3-way'!V208^2+4*'OddsRatio_working_3-way'!U208^3/27</f>
        <v>-6.8662494577544697E-2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0.16525550301242975</v>
      </c>
      <c r="Y208" s="11">
        <f>IF('OddsRatio_working_3-way'!W208&gt;=0,IF('OddsRatio_working_3-way'!V208+SQRT('OddsRatio_working_3-way'!W208)&gt;0,0,PI()),ACOS('OddsRatio_working_3-way'!V208/(2*'OddsRatio_working_3-way'!X208)))</f>
        <v>0.91542004939912103</v>
      </c>
      <c r="Z208" s="11">
        <f>'OddsRatio_working_3-way'!X208^(1/3)*COS('OddsRatio_working_3-way'!Y208/3)</f>
        <v>0.52341342554156733</v>
      </c>
      <c r="AA208" s="11">
        <f>'OddsRatio_working_3-way'!X208^(1/3)*COS(('OddsRatio_working_3-way'!Y208+2*PI())/3)</f>
        <v>-0.40448248163369088</v>
      </c>
      <c r="AB208" s="11">
        <f>'OddsRatio_working_3-way'!X208^(1/3)*COS(('OddsRatio_working_3-way'!Y208+4*PI())/3)</f>
        <v>-0.1189309439078766</v>
      </c>
      <c r="AC208" s="11">
        <f>'OddsRatio_working_3-way'!X208^(1/3)*SIN('OddsRatio_working_3-way'!Y208/3)</f>
        <v>0.16486325717351061</v>
      </c>
      <c r="AD208" s="11">
        <f>'OddsRatio_working_3-way'!X208^(1/3)*SIN(('OddsRatio_working_3-way'!Y208+2*PI())/3)</f>
        <v>0.3708576946140768</v>
      </c>
      <c r="AE208" s="11">
        <f>'OddsRatio_working_3-way'!X208^(1/3)*SIN(('OddsRatio_working_3-way'!Y208+4*PI())/3)</f>
        <v>-0.53572095178758738</v>
      </c>
      <c r="AF208" s="11">
        <f>-'OddsRatio_working_3-way'!U208/(3*'OddsRatio_working_3-way'!X208^(1/3))*COS(('OddsRatio_working_3-way'!Y208)/3)</f>
        <v>0.52341342554156745</v>
      </c>
      <c r="AG208" s="11">
        <f>-'OddsRatio_working_3-way'!U208/(3*'OddsRatio_working_3-way'!X208^(1/3))*COS(('OddsRatio_working_3-way'!Y208+2*PI())/3)</f>
        <v>-0.40448248163369099</v>
      </c>
      <c r="AH208" s="11">
        <f>-'OddsRatio_working_3-way'!U208/(3*'OddsRatio_working_3-way'!X208^(1/3))*COS(('OddsRatio_working_3-way'!Y208+4*PI())/3)</f>
        <v>-0.11893094390787663</v>
      </c>
      <c r="AI208" s="11">
        <f>'OddsRatio_working_3-way'!U208/(3*'OddsRatio_working_3-way'!X208^(1/3))*SIN(('OddsRatio_working_3-way'!Y208)/3)</f>
        <v>-0.16486325717351064</v>
      </c>
      <c r="AJ208" s="11">
        <f>'OddsRatio_working_3-way'!U208/(3*'OddsRatio_working_3-way'!X208^(1/3))*SIN(('OddsRatio_working_3-way'!Y208+2*PI())/3)</f>
        <v>-0.37085769461407692</v>
      </c>
      <c r="AK208" s="11">
        <f>'OddsRatio_working_3-way'!U208/(3*'OddsRatio_working_3-way'!X208^(1/3))*SIN(('OddsRatio_working_3-way'!Y208+4*PI())/3)</f>
        <v>0.5357209517875875</v>
      </c>
      <c r="AL208" s="11">
        <f>'OddsRatio_working_3-way'!Z208+'OddsRatio_working_3-way'!AF208</f>
        <v>1.0468268510831349</v>
      </c>
      <c r="AM208" s="11">
        <f>'OddsRatio_working_3-way'!AA208+'OddsRatio_working_3-way'!AG208</f>
        <v>-0.80896496326738188</v>
      </c>
      <c r="AN208" s="11">
        <f>'OddsRatio_working_3-way'!AB208+'OddsRatio_working_3-way'!AH208</f>
        <v>-0.23786188781575324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1.0468268510831349</v>
      </c>
      <c r="AS208" s="11">
        <f>IF(('OddsRatio_working_3-way'!X208=0),IF(Q208&gt;0,-Q208^(1/3),(-Q208)^(1/3)),'OddsRatio_working_3-way'!AM208-'OddsRatio_working_3-way'!R208/3)</f>
        <v>-0.80896496326738188</v>
      </c>
      <c r="AT208" s="11">
        <f>IF(('OddsRatio_working_3-way'!X208=0),IF(Q208&gt;0,-Q208^(1/3),(-Q208)^(1/3)),'OddsRatio_working_3-way'!AN208-'OddsRatio_working_3-way'!R208/3)</f>
        <v>-0.23786188781575324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2.62</v>
      </c>
      <c r="B209" s="4">
        <f>IF('True_Odds_Calculator_3-way'!B210="","",'True_Odds_Calculator_3-way'!B210)</f>
        <v>3.5</v>
      </c>
      <c r="C209" s="4">
        <f>IF('True_Odds_Calculator_3-way'!C210="","",'True_Odds_Calculator_3-way'!C210)</f>
        <v>2.82</v>
      </c>
      <c r="D209" s="9">
        <f t="shared" si="52"/>
        <v>0.37390677902155001</v>
      </c>
      <c r="E209" s="9">
        <f t="shared" si="53"/>
        <v>0.2790140833417612</v>
      </c>
      <c r="F209" s="9">
        <f t="shared" si="54"/>
        <v>0.34707913763668868</v>
      </c>
      <c r="G209" s="9">
        <f t="shared" si="55"/>
        <v>1.0336193901368211</v>
      </c>
      <c r="H209" s="9">
        <f t="shared" si="56"/>
        <v>2.6744634120216508</v>
      </c>
      <c r="I209" s="9">
        <f t="shared" si="57"/>
        <v>3.5840484753420538</v>
      </c>
      <c r="J209" s="9">
        <f t="shared" si="58"/>
        <v>2.8811872900490147</v>
      </c>
      <c r="K209" s="11">
        <f t="shared" si="59"/>
        <v>0.38167938931297707</v>
      </c>
      <c r="L209" s="11">
        <f t="shared" si="60"/>
        <v>0.2857142857142857</v>
      </c>
      <c r="M209" s="11">
        <f t="shared" si="61"/>
        <v>0.3546099290780142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-0.28504141627415946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0.22970370542239954</v>
      </c>
      <c r="Q209" s="11">
        <f>2*'OddsRatio_working_3-way'!K209*'OddsRatio_working_3-way'!L209*'OddsRatio_working_3-way'!M209</f>
        <v>7.7341314957036889E-2</v>
      </c>
      <c r="R209" s="11">
        <f t="shared" si="62"/>
        <v>0</v>
      </c>
      <c r="S209" s="11">
        <f t="shared" si="63"/>
        <v>-0.80586080586080577</v>
      </c>
      <c r="T209" s="11">
        <f t="shared" si="64"/>
        <v>-0.27133360466693801</v>
      </c>
      <c r="U209" s="11">
        <f>'OddsRatio_working_3-way'!S209-'OddsRatio_working_3-way'!R209^2/3</f>
        <v>-0.80586080586080577</v>
      </c>
      <c r="V209" s="11">
        <f>'OddsRatio_working_3-way'!S209*'OddsRatio_working_3-way'!R209/3-2*'OddsRatio_working_3-way'!R209^3/27-'OddsRatio_working_3-way'!T209</f>
        <v>0.27133360466693801</v>
      </c>
      <c r="W209" s="11">
        <f>'OddsRatio_working_3-way'!V209^2+4*'OddsRatio_working_3-way'!U209^3/27</f>
        <v>-3.9092433154301748E-3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0.13922209625000659</v>
      </c>
      <c r="Y209" s="11">
        <f>IF('OddsRatio_working_3-way'!W209&gt;=0,IF('OddsRatio_working_3-way'!V209+SQRT('OddsRatio_working_3-way'!W209)&gt;0,0,PI()),ACOS('OddsRatio_working_3-way'!V209/(2*'OddsRatio_working_3-way'!X209)))</f>
        <v>0.22647863324638662</v>
      </c>
      <c r="Z209" s="11">
        <f>'OddsRatio_working_3-way'!X209^(1/3)*COS('OddsRatio_working_3-way'!Y209/3)</f>
        <v>0.51680969506841068</v>
      </c>
      <c r="AA209" s="11">
        <f>'OddsRatio_working_3-way'!X209^(1/3)*COS(('OddsRatio_working_3-way'!Y209+2*PI())/3)</f>
        <v>-0.29225755462941116</v>
      </c>
      <c r="AB209" s="11">
        <f>'OddsRatio_working_3-way'!X209^(1/3)*COS(('OddsRatio_working_3-way'!Y209+4*PI())/3)</f>
        <v>-0.22455214043899968</v>
      </c>
      <c r="AC209" s="11">
        <f>'OddsRatio_working_3-way'!X209^(1/3)*SIN('OddsRatio_working_3-way'!Y209/3)</f>
        <v>3.9089739108429118E-2</v>
      </c>
      <c r="AD209" s="11">
        <f>'OddsRatio_working_3-way'!X209^(1/3)*SIN(('OddsRatio_working_3-way'!Y209+2*PI())/3)</f>
        <v>0.42802545529711833</v>
      </c>
      <c r="AE209" s="11">
        <f>'OddsRatio_working_3-way'!X209^(1/3)*SIN(('OddsRatio_working_3-way'!Y209+4*PI())/3)</f>
        <v>-0.46711519440554755</v>
      </c>
      <c r="AF209" s="11">
        <f>-'OddsRatio_working_3-way'!U209/(3*'OddsRatio_working_3-way'!X209^(1/3))*COS(('OddsRatio_working_3-way'!Y209)/3)</f>
        <v>0.51680969506841046</v>
      </c>
      <c r="AG209" s="11">
        <f>-'OddsRatio_working_3-way'!U209/(3*'OddsRatio_working_3-way'!X209^(1/3))*COS(('OddsRatio_working_3-way'!Y209+2*PI())/3)</f>
        <v>-0.29225755462941105</v>
      </c>
      <c r="AH209" s="11">
        <f>-'OddsRatio_working_3-way'!U209/(3*'OddsRatio_working_3-way'!X209^(1/3))*COS(('OddsRatio_working_3-way'!Y209+4*PI())/3)</f>
        <v>-0.22455214043899957</v>
      </c>
      <c r="AI209" s="11">
        <f>'OddsRatio_working_3-way'!U209/(3*'OddsRatio_working_3-way'!X209^(1/3))*SIN(('OddsRatio_working_3-way'!Y209)/3)</f>
        <v>-3.9089739108429104E-2</v>
      </c>
      <c r="AJ209" s="11">
        <f>'OddsRatio_working_3-way'!U209/(3*'OddsRatio_working_3-way'!X209^(1/3))*SIN(('OddsRatio_working_3-way'!Y209+2*PI())/3)</f>
        <v>-0.42802545529711816</v>
      </c>
      <c r="AK209" s="11">
        <f>'OddsRatio_working_3-way'!U209/(3*'OddsRatio_working_3-way'!X209^(1/3))*SIN(('OddsRatio_working_3-way'!Y209+4*PI())/3)</f>
        <v>0.46711519440554733</v>
      </c>
      <c r="AL209" s="11">
        <f>'OddsRatio_working_3-way'!Z209+'OddsRatio_working_3-way'!AF209</f>
        <v>1.0336193901368211</v>
      </c>
      <c r="AM209" s="11">
        <f>'OddsRatio_working_3-way'!AA209+'OddsRatio_working_3-way'!AG209</f>
        <v>-0.58451510925882222</v>
      </c>
      <c r="AN209" s="11">
        <f>'OddsRatio_working_3-way'!AB209+'OddsRatio_working_3-way'!AH209</f>
        <v>-0.44910428087799925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1.0336193901368211</v>
      </c>
      <c r="AS209" s="11">
        <f>IF(('OddsRatio_working_3-way'!X209=0),IF(Q209&gt;0,-Q209^(1/3),(-Q209)^(1/3)),'OddsRatio_working_3-way'!AM209-'OddsRatio_working_3-way'!R209/3)</f>
        <v>-0.58451510925882222</v>
      </c>
      <c r="AT209" s="11">
        <f>IF(('OddsRatio_working_3-way'!X209=0),IF(Q209&gt;0,-Q209^(1/3),(-Q209)^(1/3)),'OddsRatio_working_3-way'!AN209-'OddsRatio_working_3-way'!R209/3)</f>
        <v>-0.44910428087799925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3.21</v>
      </c>
      <c r="B210" s="4">
        <f>IF('True_Odds_Calculator_3-way'!B211="","",'True_Odds_Calculator_3-way'!B211)</f>
        <v>3.51</v>
      </c>
      <c r="C210" s="4">
        <f>IF('True_Odds_Calculator_3-way'!C211="","",'True_Odds_Calculator_3-way'!C211)</f>
        <v>2.35</v>
      </c>
      <c r="D210" s="9">
        <f t="shared" si="52"/>
        <v>0.30442733842662345</v>
      </c>
      <c r="E210" s="9">
        <f t="shared" si="53"/>
        <v>0.27816275790202999</v>
      </c>
      <c r="F210" s="9">
        <f t="shared" si="54"/>
        <v>0.41740990367134667</v>
      </c>
      <c r="G210" s="9">
        <f t="shared" si="55"/>
        <v>1.0338715390004056</v>
      </c>
      <c r="H210" s="9">
        <f t="shared" si="56"/>
        <v>3.284856101190897</v>
      </c>
      <c r="I210" s="9">
        <f t="shared" si="57"/>
        <v>3.5950175628910177</v>
      </c>
      <c r="J210" s="9">
        <f t="shared" si="58"/>
        <v>2.3957265776505472</v>
      </c>
      <c r="K210" s="11">
        <f t="shared" si="59"/>
        <v>0.3115264797507788</v>
      </c>
      <c r="L210" s="11">
        <f t="shared" si="60"/>
        <v>0.28490028490028491</v>
      </c>
      <c r="M210" s="11">
        <f t="shared" si="61"/>
        <v>0.42553191489361702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-0.28282627427586671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0.22924964928013916</v>
      </c>
      <c r="Q210" s="11">
        <f>2*'OddsRatio_working_3-way'!K210*'OddsRatio_working_3-way'!L210*'OddsRatio_working_3-way'!M210</f>
        <v>7.5535304540408271E-2</v>
      </c>
      <c r="R210" s="11">
        <f t="shared" si="62"/>
        <v>0</v>
      </c>
      <c r="S210" s="11">
        <f t="shared" si="63"/>
        <v>-0.81056701633219097</v>
      </c>
      <c r="T210" s="11">
        <f t="shared" si="64"/>
        <v>-0.26707315200401671</v>
      </c>
      <c r="U210" s="11">
        <f>'OddsRatio_working_3-way'!S210-'OddsRatio_working_3-way'!R210^2/3</f>
        <v>-0.81056701633219097</v>
      </c>
      <c r="V210" s="11">
        <f>'OddsRatio_working_3-way'!S210*'OddsRatio_working_3-way'!R210/3-2*'OddsRatio_working_3-way'!R210^3/27-'OddsRatio_working_3-way'!T210</f>
        <v>0.26707315200401671</v>
      </c>
      <c r="W210" s="11">
        <f>'OddsRatio_working_3-way'!V210^2+4*'OddsRatio_working_3-way'!U210^3/27</f>
        <v>-7.5693892108212313E-3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0.14044345635537978</v>
      </c>
      <c r="Y210" s="11">
        <f>IF('OddsRatio_working_3-way'!W210&gt;=0,IF('OddsRatio_working_3-way'!V210+SQRT('OddsRatio_working_3-way'!W210)&gt;0,0,PI()),ACOS('OddsRatio_working_3-way'!V210/(2*'OddsRatio_working_3-way'!X210)))</f>
        <v>0.31492078736542717</v>
      </c>
      <c r="Z210" s="11">
        <f>'OddsRatio_working_3-way'!X210^(1/3)*COS('OddsRatio_working_3-way'!Y210/3)</f>
        <v>0.51693576950020281</v>
      </c>
      <c r="AA210" s="11">
        <f>'OddsRatio_working_3-way'!X210^(1/3)*COS(('OddsRatio_working_3-way'!Y210+2*PI())/3)</f>
        <v>-0.30563579483177228</v>
      </c>
      <c r="AB210" s="11">
        <f>'OddsRatio_working_3-way'!X210^(1/3)*COS(('OddsRatio_working_3-way'!Y210+4*PI())/3)</f>
        <v>-0.2112999746684307</v>
      </c>
      <c r="AC210" s="11">
        <f>'OddsRatio_working_3-way'!X210^(1/3)*SIN('OddsRatio_working_3-way'!Y210/3)</f>
        <v>5.4464811165529585E-2</v>
      </c>
      <c r="AD210" s="11">
        <f>'OddsRatio_working_3-way'!X210^(1/3)*SIN(('OddsRatio_working_3-way'!Y210+2*PI())/3)</f>
        <v>0.42044710292926796</v>
      </c>
      <c r="AE210" s="11">
        <f>'OddsRatio_working_3-way'!X210^(1/3)*SIN(('OddsRatio_working_3-way'!Y210+4*PI())/3)</f>
        <v>-0.47491191409479733</v>
      </c>
      <c r="AF210" s="11">
        <f>-'OddsRatio_working_3-way'!U210/(3*'OddsRatio_working_3-way'!X210^(1/3))*COS(('OddsRatio_working_3-way'!Y210)/3)</f>
        <v>0.51693576950020281</v>
      </c>
      <c r="AG210" s="11">
        <f>-'OddsRatio_working_3-way'!U210/(3*'OddsRatio_working_3-way'!X210^(1/3))*COS(('OddsRatio_working_3-way'!Y210+2*PI())/3)</f>
        <v>-0.30563579483177228</v>
      </c>
      <c r="AH210" s="11">
        <f>-'OddsRatio_working_3-way'!U210/(3*'OddsRatio_working_3-way'!X210^(1/3))*COS(('OddsRatio_working_3-way'!Y210+4*PI())/3)</f>
        <v>-0.2112999746684307</v>
      </c>
      <c r="AI210" s="11">
        <f>'OddsRatio_working_3-way'!U210/(3*'OddsRatio_working_3-way'!X210^(1/3))*SIN(('OddsRatio_working_3-way'!Y210)/3)</f>
        <v>-5.4464811165529585E-2</v>
      </c>
      <c r="AJ210" s="11">
        <f>'OddsRatio_working_3-way'!U210/(3*'OddsRatio_working_3-way'!X210^(1/3))*SIN(('OddsRatio_working_3-way'!Y210+2*PI())/3)</f>
        <v>-0.42044710292926796</v>
      </c>
      <c r="AK210" s="11">
        <f>'OddsRatio_working_3-way'!U210/(3*'OddsRatio_working_3-way'!X210^(1/3))*SIN(('OddsRatio_working_3-way'!Y210+4*PI())/3)</f>
        <v>0.47491191409479733</v>
      </c>
      <c r="AL210" s="11">
        <f>'OddsRatio_working_3-way'!Z210+'OddsRatio_working_3-way'!AF210</f>
        <v>1.0338715390004056</v>
      </c>
      <c r="AM210" s="11">
        <f>'OddsRatio_working_3-way'!AA210+'OddsRatio_working_3-way'!AG210</f>
        <v>-0.61127158966354456</v>
      </c>
      <c r="AN210" s="11">
        <f>'OddsRatio_working_3-way'!AB210+'OddsRatio_working_3-way'!AH210</f>
        <v>-0.4225999493368614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1.0338715390004056</v>
      </c>
      <c r="AS210" s="11">
        <f>IF(('OddsRatio_working_3-way'!X210=0),IF(Q210&gt;0,-Q210^(1/3),(-Q210)^(1/3)),'OddsRatio_working_3-way'!AM210-'OddsRatio_working_3-way'!R210/3)</f>
        <v>-0.61127158966354456</v>
      </c>
      <c r="AT210" s="11">
        <f>IF(('OddsRatio_working_3-way'!X210=0),IF(Q210&gt;0,-Q210^(1/3),(-Q210)^(1/3)),'OddsRatio_working_3-way'!AN210-'OddsRatio_working_3-way'!R210/3)</f>
        <v>-0.4225999493368614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2.39</v>
      </c>
      <c r="B211" s="4">
        <f>IF('True_Odds_Calculator_3-way'!B212="","",'True_Odds_Calculator_3-way'!B212)</f>
        <v>3.71</v>
      </c>
      <c r="C211" s="4">
        <f>IF('True_Odds_Calculator_3-way'!C212="","",'True_Odds_Calculator_3-way'!C212)</f>
        <v>3</v>
      </c>
      <c r="D211" s="9">
        <f t="shared" si="52"/>
        <v>0.41057294815346124</v>
      </c>
      <c r="E211" s="9">
        <f t="shared" si="53"/>
        <v>0.26323103898335504</v>
      </c>
      <c r="F211" s="9">
        <f t="shared" si="54"/>
        <v>0.32619601286318378</v>
      </c>
      <c r="G211" s="9">
        <f t="shared" si="55"/>
        <v>1.0328206976267202</v>
      </c>
      <c r="H211" s="9">
        <f t="shared" si="56"/>
        <v>2.4356207697011412</v>
      </c>
      <c r="I211" s="9">
        <f t="shared" si="57"/>
        <v>3.7989440905684124</v>
      </c>
      <c r="J211" s="9">
        <f t="shared" si="58"/>
        <v>3.0656413952534405</v>
      </c>
      <c r="K211" s="11">
        <f t="shared" si="59"/>
        <v>0.41841004184100417</v>
      </c>
      <c r="L211" s="11">
        <f t="shared" si="60"/>
        <v>0.26954177897574122</v>
      </c>
      <c r="M211" s="11">
        <f t="shared" si="61"/>
        <v>0.33333333333333331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-0.28321811080159554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0.22931727360558174</v>
      </c>
      <c r="Q211" s="11">
        <f>2*'OddsRatio_working_3-way'!K211*'OddsRatio_working_3-way'!L211*'OddsRatio_working_3-way'!M211</f>
        <v>7.5185991346092385E-2</v>
      </c>
      <c r="R211" s="11">
        <f t="shared" si="62"/>
        <v>0</v>
      </c>
      <c r="S211" s="11">
        <f t="shared" si="63"/>
        <v>-0.80968435583636367</v>
      </c>
      <c r="T211" s="11">
        <f t="shared" si="64"/>
        <v>-0.26547028060208649</v>
      </c>
      <c r="U211" s="11">
        <f>'OddsRatio_working_3-way'!S211-'OddsRatio_working_3-way'!R211^2/3</f>
        <v>-0.80968435583636367</v>
      </c>
      <c r="V211" s="11">
        <f>'OddsRatio_working_3-way'!S211*'OddsRatio_working_3-way'!R211/3-2*'OddsRatio_working_3-way'!R211^3/27-'OddsRatio_working_3-way'!T211</f>
        <v>0.26547028060208649</v>
      </c>
      <c r="W211" s="11">
        <f>'OddsRatio_working_3-way'!V211^2+4*'OddsRatio_working_3-way'!U211^3/27</f>
        <v>-8.165524141519831E-3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0.14021411664350203</v>
      </c>
      <c r="Y211" s="11">
        <f>IF('OddsRatio_working_3-way'!W211&gt;=0,IF('OddsRatio_working_3-way'!V211+SQRT('OddsRatio_working_3-way'!W211)&gt;0,0,PI()),ACOS('OddsRatio_working_3-way'!V211/(2*'OddsRatio_working_3-way'!X211)))</f>
        <v>0.32808758356931711</v>
      </c>
      <c r="Z211" s="11">
        <f>'OddsRatio_working_3-way'!X211^(1/3)*COS('OddsRatio_working_3-way'!Y211/3)</f>
        <v>0.51641034881336012</v>
      </c>
      <c r="AA211" s="11">
        <f>'OddsRatio_working_3-way'!X211^(1/3)*COS(('OddsRatio_working_3-way'!Y211+2*PI())/3)</f>
        <v>-0.30731070044946607</v>
      </c>
      <c r="AB211" s="11">
        <f>'OddsRatio_working_3-way'!X211^(1/3)*COS(('OddsRatio_working_3-way'!Y211+4*PI())/3)</f>
        <v>-0.20909964836389411</v>
      </c>
      <c r="AC211" s="11">
        <f>'OddsRatio_working_3-way'!X211^(1/3)*SIN('OddsRatio_working_3-way'!Y211/3)</f>
        <v>5.6702177359001321E-2</v>
      </c>
      <c r="AD211" s="11">
        <f>'OddsRatio_working_3-way'!X211^(1/3)*SIN(('OddsRatio_working_3-way'!Y211+2*PI())/3)</f>
        <v>0.41887339217005226</v>
      </c>
      <c r="AE211" s="11">
        <f>'OddsRatio_working_3-way'!X211^(1/3)*SIN(('OddsRatio_working_3-way'!Y211+4*PI())/3)</f>
        <v>-0.47557556952905361</v>
      </c>
      <c r="AF211" s="11">
        <f>-'OddsRatio_working_3-way'!U211/(3*'OddsRatio_working_3-way'!X211^(1/3))*COS(('OddsRatio_working_3-way'!Y211)/3)</f>
        <v>0.51641034881336012</v>
      </c>
      <c r="AG211" s="11">
        <f>-'OddsRatio_working_3-way'!U211/(3*'OddsRatio_working_3-way'!X211^(1/3))*COS(('OddsRatio_working_3-way'!Y211+2*PI())/3)</f>
        <v>-0.30731070044946607</v>
      </c>
      <c r="AH211" s="11">
        <f>-'OddsRatio_working_3-way'!U211/(3*'OddsRatio_working_3-way'!X211^(1/3))*COS(('OddsRatio_working_3-way'!Y211+4*PI())/3)</f>
        <v>-0.20909964836389411</v>
      </c>
      <c r="AI211" s="11">
        <f>'OddsRatio_working_3-way'!U211/(3*'OddsRatio_working_3-way'!X211^(1/3))*SIN(('OddsRatio_working_3-way'!Y211)/3)</f>
        <v>-5.6702177359001321E-2</v>
      </c>
      <c r="AJ211" s="11">
        <f>'OddsRatio_working_3-way'!U211/(3*'OddsRatio_working_3-way'!X211^(1/3))*SIN(('OddsRatio_working_3-way'!Y211+2*PI())/3)</f>
        <v>-0.41887339217005226</v>
      </c>
      <c r="AK211" s="11">
        <f>'OddsRatio_working_3-way'!U211/(3*'OddsRatio_working_3-way'!X211^(1/3))*SIN(('OddsRatio_working_3-way'!Y211+4*PI())/3)</f>
        <v>0.47557556952905361</v>
      </c>
      <c r="AL211" s="11">
        <f>'OddsRatio_working_3-way'!Z211+'OddsRatio_working_3-way'!AF211</f>
        <v>1.0328206976267202</v>
      </c>
      <c r="AM211" s="11">
        <f>'OddsRatio_working_3-way'!AA211+'OddsRatio_working_3-way'!AG211</f>
        <v>-0.61462140089893214</v>
      </c>
      <c r="AN211" s="11">
        <f>'OddsRatio_working_3-way'!AB211+'OddsRatio_working_3-way'!AH211</f>
        <v>-0.41819929672778822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1.0328206976267202</v>
      </c>
      <c r="AS211" s="11">
        <f>IF(('OddsRatio_working_3-way'!X211=0),IF(Q211&gt;0,-Q211^(1/3),(-Q211)^(1/3)),'OddsRatio_working_3-way'!AM211-'OddsRatio_working_3-way'!R211/3)</f>
        <v>-0.61462140089893214</v>
      </c>
      <c r="AT211" s="11">
        <f>IF(('OddsRatio_working_3-way'!X211=0),IF(Q211&gt;0,-Q211^(1/3),(-Q211)^(1/3)),'OddsRatio_working_3-way'!AN211-'OddsRatio_working_3-way'!R211/3)</f>
        <v>-0.41819929672778822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2.1800000000000002</v>
      </c>
      <c r="B212" s="4">
        <f>IF('True_Odds_Calculator_3-way'!B213="","",'True_Odds_Calculator_3-way'!B213)</f>
        <v>3.53</v>
      </c>
      <c r="C212" s="4">
        <f>IF('True_Odds_Calculator_3-way'!C213="","",'True_Odds_Calculator_3-way'!C213)</f>
        <v>3.5</v>
      </c>
      <c r="D212" s="9">
        <f t="shared" si="52"/>
        <v>0.44816756636558924</v>
      </c>
      <c r="E212" s="9">
        <f t="shared" si="53"/>
        <v>0.27472463901617872</v>
      </c>
      <c r="F212" s="9">
        <f t="shared" si="54"/>
        <v>0.27710779461823215</v>
      </c>
      <c r="G212" s="9">
        <f t="shared" si="55"/>
        <v>1.0434815900832919</v>
      </c>
      <c r="H212" s="9">
        <f t="shared" si="56"/>
        <v>2.2313082762982845</v>
      </c>
      <c r="I212" s="9">
        <f t="shared" si="57"/>
        <v>3.640008422910729</v>
      </c>
      <c r="J212" s="9">
        <f t="shared" si="58"/>
        <v>3.6087039752082295</v>
      </c>
      <c r="K212" s="11">
        <f t="shared" si="59"/>
        <v>0.4587155963302752</v>
      </c>
      <c r="L212" s="11">
        <f t="shared" si="60"/>
        <v>0.28328611898016998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-0.27710431834973781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0.23056445594585262</v>
      </c>
      <c r="Q212" s="11">
        <f>2*'OddsRatio_working_3-way'!K212*'OddsRatio_working_3-way'!L212*'OddsRatio_working_3-way'!M212</f>
        <v>7.4255863428615967E-2</v>
      </c>
      <c r="R212" s="11">
        <f t="shared" si="62"/>
        <v>0</v>
      </c>
      <c r="S212" s="11">
        <f t="shared" si="63"/>
        <v>-0.83204930662557741</v>
      </c>
      <c r="T212" s="11">
        <f t="shared" si="64"/>
        <v>-0.26797079118376083</v>
      </c>
      <c r="U212" s="11">
        <f>'OddsRatio_working_3-way'!S212-'OddsRatio_working_3-way'!R212^2/3</f>
        <v>-0.83204930662557741</v>
      </c>
      <c r="V212" s="11">
        <f>'OddsRatio_working_3-way'!S212*'OddsRatio_working_3-way'!R212/3-2*'OddsRatio_working_3-way'!R212^3/27-'OddsRatio_working_3-way'!T212</f>
        <v>0.26797079118376083</v>
      </c>
      <c r="W212" s="11">
        <f>'OddsRatio_working_3-way'!V212^2+4*'OddsRatio_working_3-way'!U212^3/27</f>
        <v>-1.3529842888201804E-2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0.14606350315517952</v>
      </c>
      <c r="Y212" s="11">
        <f>IF('OddsRatio_working_3-way'!W212&gt;=0,IF('OddsRatio_working_3-way'!V212+SQRT('OddsRatio_working_3-way'!W212)&gt;0,0,PI()),ACOS('OddsRatio_working_3-way'!V212/(2*'OddsRatio_working_3-way'!X212)))</f>
        <v>0.40952715053776068</v>
      </c>
      <c r="Z212" s="11">
        <f>'OddsRatio_working_3-way'!X212^(1/3)*COS('OddsRatio_working_3-way'!Y212/3)</f>
        <v>0.52174079504164594</v>
      </c>
      <c r="AA212" s="11">
        <f>'OddsRatio_working_3-way'!X212^(1/3)*COS(('OddsRatio_working_3-way'!Y212+2*PI())/3)</f>
        <v>-0.32293676319803771</v>
      </c>
      <c r="AB212" s="11">
        <f>'OddsRatio_working_3-way'!X212^(1/3)*COS(('OddsRatio_working_3-way'!Y212+4*PI())/3)</f>
        <v>-0.19880403184360834</v>
      </c>
      <c r="AC212" s="11">
        <f>'OddsRatio_working_3-way'!X212^(1/3)*SIN('OddsRatio_working_3-way'!Y212/3)</f>
        <v>7.1668065862723326E-2</v>
      </c>
      <c r="AD212" s="11">
        <f>'OddsRatio_working_3-way'!X212^(1/3)*SIN(('OddsRatio_working_3-way'!Y212+2*PI())/3)</f>
        <v>0.41600674976539381</v>
      </c>
      <c r="AE212" s="11">
        <f>'OddsRatio_working_3-way'!X212^(1/3)*SIN(('OddsRatio_working_3-way'!Y212+4*PI())/3)</f>
        <v>-0.4876748156281171</v>
      </c>
      <c r="AF212" s="11">
        <f>-'OddsRatio_working_3-way'!U212/(3*'OddsRatio_working_3-way'!X212^(1/3))*COS(('OddsRatio_working_3-way'!Y212)/3)</f>
        <v>0.52174079504164594</v>
      </c>
      <c r="AG212" s="11">
        <f>-'OddsRatio_working_3-way'!U212/(3*'OddsRatio_working_3-way'!X212^(1/3))*COS(('OddsRatio_working_3-way'!Y212+2*PI())/3)</f>
        <v>-0.32293676319803771</v>
      </c>
      <c r="AH212" s="11">
        <f>-'OddsRatio_working_3-way'!U212/(3*'OddsRatio_working_3-way'!X212^(1/3))*COS(('OddsRatio_working_3-way'!Y212+4*PI())/3)</f>
        <v>-0.19880403184360834</v>
      </c>
      <c r="AI212" s="11">
        <f>'OddsRatio_working_3-way'!U212/(3*'OddsRatio_working_3-way'!X212^(1/3))*SIN(('OddsRatio_working_3-way'!Y212)/3)</f>
        <v>-7.1668065862723326E-2</v>
      </c>
      <c r="AJ212" s="11">
        <f>'OddsRatio_working_3-way'!U212/(3*'OddsRatio_working_3-way'!X212^(1/3))*SIN(('OddsRatio_working_3-way'!Y212+2*PI())/3)</f>
        <v>-0.41600674976539381</v>
      </c>
      <c r="AK212" s="11">
        <f>'OddsRatio_working_3-way'!U212/(3*'OddsRatio_working_3-way'!X212^(1/3))*SIN(('OddsRatio_working_3-way'!Y212+4*PI())/3)</f>
        <v>0.4876748156281171</v>
      </c>
      <c r="AL212" s="11">
        <f>'OddsRatio_working_3-way'!Z212+'OddsRatio_working_3-way'!AF212</f>
        <v>1.0434815900832919</v>
      </c>
      <c r="AM212" s="11">
        <f>'OddsRatio_working_3-way'!AA212+'OddsRatio_working_3-way'!AG212</f>
        <v>-0.64587352639607543</v>
      </c>
      <c r="AN212" s="11">
        <f>'OddsRatio_working_3-way'!AB212+'OddsRatio_working_3-way'!AH212</f>
        <v>-0.39760806368721668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1.0434815900832919</v>
      </c>
      <c r="AS212" s="11">
        <f>IF(('OddsRatio_working_3-way'!X212=0),IF(Q212&gt;0,-Q212^(1/3),(-Q212)^(1/3)),'OddsRatio_working_3-way'!AM212-'OddsRatio_working_3-way'!R212/3)</f>
        <v>-0.64587352639607543</v>
      </c>
      <c r="AT212" s="11">
        <f>IF(('OddsRatio_working_3-way'!X212=0),IF(Q212&gt;0,-Q212^(1/3),(-Q212)^(1/3)),'OddsRatio_working_3-way'!AN212-'OddsRatio_working_3-way'!R212/3)</f>
        <v>-0.39760806368721668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2.61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2.85</v>
      </c>
      <c r="D213" s="9">
        <f t="shared" si="52"/>
        <v>0.37352519926888311</v>
      </c>
      <c r="E213" s="9">
        <f t="shared" si="53"/>
        <v>0.28485283880708767</v>
      </c>
      <c r="F213" s="9">
        <f t="shared" si="54"/>
        <v>0.34162196192402905</v>
      </c>
      <c r="G213" s="9">
        <f t="shared" si="55"/>
        <v>1.041736364305371</v>
      </c>
      <c r="H213" s="9">
        <f t="shared" si="56"/>
        <v>2.6771955465316473</v>
      </c>
      <c r="I213" s="9">
        <f t="shared" si="57"/>
        <v>3.5105846379759447</v>
      </c>
      <c r="J213" s="9">
        <f t="shared" si="58"/>
        <v>2.9272122739649364</v>
      </c>
      <c r="K213" s="11">
        <f t="shared" si="59"/>
        <v>0.38314176245210729</v>
      </c>
      <c r="L213" s="11">
        <f t="shared" si="60"/>
        <v>0.29325513196480935</v>
      </c>
      <c r="M213" s="11">
        <f t="shared" si="61"/>
        <v>0.35087719298245612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-0.28299248362476503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0.23141864954405206</v>
      </c>
      <c r="Q213" s="11">
        <f>2*'OddsRatio_working_3-way'!K213*'OddsRatio_working_3-way'!L213*'OddsRatio_working_3-way'!M213</f>
        <v>7.8847921480085861E-2</v>
      </c>
      <c r="R213" s="11">
        <f t="shared" si="62"/>
        <v>0</v>
      </c>
      <c r="S213" s="11">
        <f t="shared" si="63"/>
        <v>-0.81775546325429094</v>
      </c>
      <c r="T213" s="11">
        <f t="shared" si="64"/>
        <v>-0.27862196363008201</v>
      </c>
      <c r="U213" s="11">
        <f>'OddsRatio_working_3-way'!S213-'OddsRatio_working_3-way'!R213^2/3</f>
        <v>-0.81775546325429094</v>
      </c>
      <c r="V213" s="11">
        <f>'OddsRatio_working_3-way'!S213*'OddsRatio_working_3-way'!R213/3-2*'OddsRatio_working_3-way'!R213^3/27-'OddsRatio_working_3-way'!T213</f>
        <v>0.27862196363008201</v>
      </c>
      <c r="W213" s="11">
        <f>'OddsRatio_working_3-way'!V213^2+4*'OddsRatio_working_3-way'!U213^3/27</f>
        <v>-3.3850165701619223E-3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0.14231585925964529</v>
      </c>
      <c r="Y213" s="11">
        <f>IF('OddsRatio_working_3-way'!W213&gt;=0,IF('OddsRatio_working_3-way'!V213+SQRT('OddsRatio_working_3-way'!W213)&gt;0,0,PI()),ACOS('OddsRatio_working_3-way'!V213/(2*'OddsRatio_working_3-way'!X213)))</f>
        <v>0.20585852263928128</v>
      </c>
      <c r="Z213" s="11">
        <f>'OddsRatio_working_3-way'!X213^(1/3)*COS('OddsRatio_working_3-way'!Y213/3)</f>
        <v>0.52086818215268549</v>
      </c>
      <c r="AA213" s="11">
        <f>'OddsRatio_working_3-way'!X213^(1/3)*COS(('OddsRatio_working_3-way'!Y213+2*PI())/3)</f>
        <v>-0.29143600116734142</v>
      </c>
      <c r="AB213" s="11">
        <f>'OddsRatio_working_3-way'!X213^(1/3)*COS(('OddsRatio_working_3-way'!Y213+4*PI())/3)</f>
        <v>-0.22943218098534385</v>
      </c>
      <c r="AC213" s="11">
        <f>'OddsRatio_working_3-way'!X213^(1/3)*SIN('OddsRatio_working_3-way'!Y213/3)</f>
        <v>3.5797922272861375E-2</v>
      </c>
      <c r="AD213" s="11">
        <f>'OddsRatio_working_3-way'!X213^(1/3)*SIN(('OddsRatio_working_3-way'!Y213+2*PI())/3)</f>
        <v>0.43318611663081535</v>
      </c>
      <c r="AE213" s="11">
        <f>'OddsRatio_working_3-way'!X213^(1/3)*SIN(('OddsRatio_working_3-way'!Y213+4*PI())/3)</f>
        <v>-0.46898403890367674</v>
      </c>
      <c r="AF213" s="11">
        <f>-'OddsRatio_working_3-way'!U213/(3*'OddsRatio_working_3-way'!X213^(1/3))*COS(('OddsRatio_working_3-way'!Y213)/3)</f>
        <v>0.52086818215268549</v>
      </c>
      <c r="AG213" s="11">
        <f>-'OddsRatio_working_3-way'!U213/(3*'OddsRatio_working_3-way'!X213^(1/3))*COS(('OddsRatio_working_3-way'!Y213+2*PI())/3)</f>
        <v>-0.29143600116734142</v>
      </c>
      <c r="AH213" s="11">
        <f>-'OddsRatio_working_3-way'!U213/(3*'OddsRatio_working_3-way'!X213^(1/3))*COS(('OddsRatio_working_3-way'!Y213+4*PI())/3)</f>
        <v>-0.22943218098534385</v>
      </c>
      <c r="AI213" s="11">
        <f>'OddsRatio_working_3-way'!U213/(3*'OddsRatio_working_3-way'!X213^(1/3))*SIN(('OddsRatio_working_3-way'!Y213)/3)</f>
        <v>-3.5797922272861375E-2</v>
      </c>
      <c r="AJ213" s="11">
        <f>'OddsRatio_working_3-way'!U213/(3*'OddsRatio_working_3-way'!X213^(1/3))*SIN(('OddsRatio_working_3-way'!Y213+2*PI())/3)</f>
        <v>-0.43318611663081535</v>
      </c>
      <c r="AK213" s="11">
        <f>'OddsRatio_working_3-way'!U213/(3*'OddsRatio_working_3-way'!X213^(1/3))*SIN(('OddsRatio_working_3-way'!Y213+4*PI())/3)</f>
        <v>0.46898403890367674</v>
      </c>
      <c r="AL213" s="11">
        <f>'OddsRatio_working_3-way'!Z213+'OddsRatio_working_3-way'!AF213</f>
        <v>1.041736364305371</v>
      </c>
      <c r="AM213" s="11">
        <f>'OddsRatio_working_3-way'!AA213+'OddsRatio_working_3-way'!AG213</f>
        <v>-0.58287200233468284</v>
      </c>
      <c r="AN213" s="11">
        <f>'OddsRatio_working_3-way'!AB213+'OddsRatio_working_3-way'!AH213</f>
        <v>-0.4588643619706877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1.041736364305371</v>
      </c>
      <c r="AS213" s="11">
        <f>IF(('OddsRatio_working_3-way'!X213=0),IF(Q213&gt;0,-Q213^(1/3),(-Q213)^(1/3)),'OddsRatio_working_3-way'!AM213-'OddsRatio_working_3-way'!R213/3)</f>
        <v>-0.58287200233468284</v>
      </c>
      <c r="AT213" s="11">
        <f>IF(('OddsRatio_working_3-way'!X213=0),IF(Q213&gt;0,-Q213^(1/3),(-Q213)^(1/3)),'OddsRatio_working_3-way'!AN213-'OddsRatio_working_3-way'!R213/3)</f>
        <v>-0.4588643619706877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3.39</v>
      </c>
      <c r="C214" s="4">
        <f>IF('True_Odds_Calculator_3-way'!C215="","",'True_Odds_Calculator_3-way'!C215)</f>
        <v>2.5499999999999998</v>
      </c>
      <c r="D214" s="9">
        <f t="shared" si="52"/>
        <v>0.33101047866529093</v>
      </c>
      <c r="E214" s="9">
        <f t="shared" si="53"/>
        <v>0.28654500336217209</v>
      </c>
      <c r="F214" s="9">
        <f t="shared" si="54"/>
        <v>0.38244451797253687</v>
      </c>
      <c r="G214" s="9">
        <f t="shared" si="55"/>
        <v>1.0417795860764096</v>
      </c>
      <c r="H214" s="9">
        <f t="shared" si="56"/>
        <v>3.0210523969882344</v>
      </c>
      <c r="I214" s="9">
        <f t="shared" si="57"/>
        <v>3.4898532107226194</v>
      </c>
      <c r="J214" s="9">
        <f t="shared" si="58"/>
        <v>2.6147583584184346</v>
      </c>
      <c r="K214" s="11">
        <f t="shared" si="59"/>
        <v>0.3401360544217687</v>
      </c>
      <c r="L214" s="11">
        <f t="shared" si="60"/>
        <v>0.29498525073746312</v>
      </c>
      <c r="M214" s="11">
        <f t="shared" si="61"/>
        <v>0.39215686274509809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-0.28277702428070539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0.23136098097055932</v>
      </c>
      <c r="Q214" s="11">
        <f>2*'OddsRatio_working_3-way'!K214*'OddsRatio_working_3-way'!L214*'OddsRatio_working_3-way'!M214</f>
        <v>7.8694211214475965E-2</v>
      </c>
      <c r="R214" s="11">
        <f t="shared" si="62"/>
        <v>0</v>
      </c>
      <c r="S214" s="11">
        <f t="shared" si="63"/>
        <v>-0.81817460792321406</v>
      </c>
      <c r="T214" s="11">
        <f t="shared" si="64"/>
        <v>-0.27829068296707965</v>
      </c>
      <c r="U214" s="11">
        <f>'OddsRatio_working_3-way'!S214-'OddsRatio_working_3-way'!R214^2/3</f>
        <v>-0.81817460792321406</v>
      </c>
      <c r="V214" s="11">
        <f>'OddsRatio_working_3-way'!S214*'OddsRatio_working_3-way'!R214/3-2*'OddsRatio_working_3-way'!R214^3/27-'OddsRatio_working_3-way'!T214</f>
        <v>0.27829068296707965</v>
      </c>
      <c r="W214" s="11">
        <f>'OddsRatio_working_3-way'!V214^2+4*'OddsRatio_working_3-way'!U214^3/27</f>
        <v>-3.6941490890843587E-3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0.14242529034143478</v>
      </c>
      <c r="Y214" s="11">
        <f>IF('OddsRatio_working_3-way'!W214&gt;=0,IF('OddsRatio_working_3-way'!V214+SQRT('OddsRatio_working_3-way'!W214)&gt;0,0,PI()),ACOS('OddsRatio_working_3-way'!V214/(2*'OddsRatio_working_3-way'!X214)))</f>
        <v>0.21502649468252977</v>
      </c>
      <c r="Z214" s="11">
        <f>'OddsRatio_working_3-way'!X214^(1/3)*COS('OddsRatio_working_3-way'!Y214/3)</f>
        <v>0.52088979303820471</v>
      </c>
      <c r="AA214" s="11">
        <f>'OddsRatio_working_3-way'!X214^(1/3)*COS(('OddsRatio_working_3-way'!Y214+2*PI())/3)</f>
        <v>-0.29283346876713007</v>
      </c>
      <c r="AB214" s="11">
        <f>'OddsRatio_working_3-way'!X214^(1/3)*COS(('OddsRatio_working_3-way'!Y214+4*PI())/3)</f>
        <v>-0.22805632427107478</v>
      </c>
      <c r="AC214" s="11">
        <f>'OddsRatio_working_3-way'!X214^(1/3)*SIN('OddsRatio_working_3-way'!Y214/3)</f>
        <v>3.7399101812132997E-2</v>
      </c>
      <c r="AD214" s="11">
        <f>'OddsRatio_working_3-way'!X214^(1/3)*SIN(('OddsRatio_working_3-way'!Y214+2*PI())/3)</f>
        <v>0.43240424243703746</v>
      </c>
      <c r="AE214" s="11">
        <f>'OddsRatio_working_3-way'!X214^(1/3)*SIN(('OddsRatio_working_3-way'!Y214+4*PI())/3)</f>
        <v>-0.46980334424917025</v>
      </c>
      <c r="AF214" s="11">
        <f>-'OddsRatio_working_3-way'!U214/(3*'OddsRatio_working_3-way'!X214^(1/3))*COS(('OddsRatio_working_3-way'!Y214)/3)</f>
        <v>0.52088979303820482</v>
      </c>
      <c r="AG214" s="11">
        <f>-'OddsRatio_working_3-way'!U214/(3*'OddsRatio_working_3-way'!X214^(1/3))*COS(('OddsRatio_working_3-way'!Y214+2*PI())/3)</f>
        <v>-0.29283346876713012</v>
      </c>
      <c r="AH214" s="11">
        <f>-'OddsRatio_working_3-way'!U214/(3*'OddsRatio_working_3-way'!X214^(1/3))*COS(('OddsRatio_working_3-way'!Y214+4*PI())/3)</f>
        <v>-0.22805632427107481</v>
      </c>
      <c r="AI214" s="11">
        <f>'OddsRatio_working_3-way'!U214/(3*'OddsRatio_working_3-way'!X214^(1/3))*SIN(('OddsRatio_working_3-way'!Y214)/3)</f>
        <v>-3.7399101812133004E-2</v>
      </c>
      <c r="AJ214" s="11">
        <f>'OddsRatio_working_3-way'!U214/(3*'OddsRatio_working_3-way'!X214^(1/3))*SIN(('OddsRatio_working_3-way'!Y214+2*PI())/3)</f>
        <v>-0.43240424243703757</v>
      </c>
      <c r="AK214" s="11">
        <f>'OddsRatio_working_3-way'!U214/(3*'OddsRatio_working_3-way'!X214^(1/3))*SIN(('OddsRatio_working_3-way'!Y214+4*PI())/3)</f>
        <v>0.46980334424917036</v>
      </c>
      <c r="AL214" s="11">
        <f>'OddsRatio_working_3-way'!Z214+'OddsRatio_working_3-way'!AF214</f>
        <v>1.0417795860764096</v>
      </c>
      <c r="AM214" s="11">
        <f>'OddsRatio_working_3-way'!AA214+'OddsRatio_working_3-way'!AG214</f>
        <v>-0.58566693753426025</v>
      </c>
      <c r="AN214" s="11">
        <f>'OddsRatio_working_3-way'!AB214+'OddsRatio_working_3-way'!AH214</f>
        <v>-0.45611264854214961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1.0417795860764096</v>
      </c>
      <c r="AS214" s="11">
        <f>IF(('OddsRatio_working_3-way'!X214=0),IF(Q214&gt;0,-Q214^(1/3),(-Q214)^(1/3)),'OddsRatio_working_3-way'!AM214-'OddsRatio_working_3-way'!R214/3)</f>
        <v>-0.58566693753426025</v>
      </c>
      <c r="AT214" s="11">
        <f>IF(('OddsRatio_working_3-way'!X214=0),IF(Q214&gt;0,-Q214^(1/3),(-Q214)^(1/3)),'OddsRatio_working_3-way'!AN214-'OddsRatio_working_3-way'!R214/3)</f>
        <v>-0.45611264854214961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2.86</v>
      </c>
      <c r="D215" s="9">
        <f t="shared" si="52"/>
        <v>0.37026557580445507</v>
      </c>
      <c r="E215" s="9">
        <f t="shared" si="53"/>
        <v>0.29106469802141932</v>
      </c>
      <c r="F215" s="9">
        <f t="shared" si="54"/>
        <v>0.33866972617412544</v>
      </c>
      <c r="G215" s="9">
        <f t="shared" si="55"/>
        <v>1.0498544250638631</v>
      </c>
      <c r="H215" s="9">
        <f t="shared" si="56"/>
        <v>2.7007641686034587</v>
      </c>
      <c r="I215" s="9">
        <f t="shared" si="57"/>
        <v>3.4356622661481624</v>
      </c>
      <c r="J215" s="9">
        <f t="shared" si="58"/>
        <v>2.9527292306187851</v>
      </c>
      <c r="K215" s="11">
        <f t="shared" si="59"/>
        <v>0.38167938931297707</v>
      </c>
      <c r="L215" s="11">
        <f t="shared" si="60"/>
        <v>0.30120481927710846</v>
      </c>
      <c r="M215" s="11">
        <f t="shared" si="61"/>
        <v>0.34965034965034969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-0.28100272761359846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0.2331431099940251</v>
      </c>
      <c r="Q215" s="11">
        <f>2*'OddsRatio_working_3-way'!K215*'OddsRatio_working_3-way'!L215*'OddsRatio_working_3-way'!M215</f>
        <v>8.039417586000866E-2</v>
      </c>
      <c r="R215" s="11">
        <f t="shared" si="62"/>
        <v>0</v>
      </c>
      <c r="S215" s="11">
        <f t="shared" si="63"/>
        <v>-0.82968272932430676</v>
      </c>
      <c r="T215" s="11">
        <f t="shared" si="64"/>
        <v>-0.28609749287045061</v>
      </c>
      <c r="U215" s="11">
        <f>'OddsRatio_working_3-way'!S215-'OddsRatio_working_3-way'!R215^2/3</f>
        <v>-0.82968272932430676</v>
      </c>
      <c r="V215" s="11">
        <f>'OddsRatio_working_3-way'!S215*'OddsRatio_working_3-way'!R215/3-2*'OddsRatio_working_3-way'!R215^3/27-'OddsRatio_working_3-way'!T215</f>
        <v>0.28609749287045061</v>
      </c>
      <c r="W215" s="11">
        <f>'OddsRatio_working_3-way'!V215^2+4*'OddsRatio_working_3-way'!U215^3/27</f>
        <v>-2.7603056558654915E-3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0.1454407792562174</v>
      </c>
      <c r="Y215" s="11">
        <f>IF('OddsRatio_working_3-way'!W215&gt;=0,IF('OddsRatio_working_3-way'!V215+SQRT('OddsRatio_working_3-way'!W215)&gt;0,0,PI()),ACOS('OddsRatio_working_3-way'!V215/(2*'OddsRatio_working_3-way'!X215)))</f>
        <v>0.18161532843230321</v>
      </c>
      <c r="Z215" s="11">
        <f>'OddsRatio_working_3-way'!X215^(1/3)*COS('OddsRatio_working_3-way'!Y215/3)</f>
        <v>0.52492721253193164</v>
      </c>
      <c r="AA215" s="11">
        <f>'OddsRatio_working_3-way'!X215^(1/3)*COS(('OddsRatio_working_3-way'!Y215+2*PI())/3)</f>
        <v>-0.29001807030845778</v>
      </c>
      <c r="AB215" s="11">
        <f>'OddsRatio_working_3-way'!X215^(1/3)*COS(('OddsRatio_working_3-way'!Y215+4*PI())/3)</f>
        <v>-0.23490914222347389</v>
      </c>
      <c r="AC215" s="11">
        <f>'OddsRatio_working_3-way'!X215^(1/3)*SIN('OddsRatio_working_3-way'!Y215/3)</f>
        <v>3.1817154464617331E-2</v>
      </c>
      <c r="AD215" s="11">
        <f>'OddsRatio_working_3-way'!X215^(1/3)*SIN(('OddsRatio_working_3-way'!Y215+2*PI())/3)</f>
        <v>0.4386917239580973</v>
      </c>
      <c r="AE215" s="11">
        <f>'OddsRatio_working_3-way'!X215^(1/3)*SIN(('OddsRatio_working_3-way'!Y215+4*PI())/3)</f>
        <v>-0.47050887842271449</v>
      </c>
      <c r="AF215" s="11">
        <f>-'OddsRatio_working_3-way'!U215/(3*'OddsRatio_working_3-way'!X215^(1/3))*COS(('OddsRatio_working_3-way'!Y215)/3)</f>
        <v>0.52492721253193142</v>
      </c>
      <c r="AG215" s="11">
        <f>-'OddsRatio_working_3-way'!U215/(3*'OddsRatio_working_3-way'!X215^(1/3))*COS(('OddsRatio_working_3-way'!Y215+2*PI())/3)</f>
        <v>-0.29001807030845766</v>
      </c>
      <c r="AH215" s="11">
        <f>-'OddsRatio_working_3-way'!U215/(3*'OddsRatio_working_3-way'!X215^(1/3))*COS(('OddsRatio_working_3-way'!Y215+4*PI())/3)</f>
        <v>-0.23490914222347381</v>
      </c>
      <c r="AI215" s="11">
        <f>'OddsRatio_working_3-way'!U215/(3*'OddsRatio_working_3-way'!X215^(1/3))*SIN(('OddsRatio_working_3-way'!Y215)/3)</f>
        <v>-3.1817154464617317E-2</v>
      </c>
      <c r="AJ215" s="11">
        <f>'OddsRatio_working_3-way'!U215/(3*'OddsRatio_working_3-way'!X215^(1/3))*SIN(('OddsRatio_working_3-way'!Y215+2*PI())/3)</f>
        <v>-0.43869172395809714</v>
      </c>
      <c r="AK215" s="11">
        <f>'OddsRatio_working_3-way'!U215/(3*'OddsRatio_working_3-way'!X215^(1/3))*SIN(('OddsRatio_working_3-way'!Y215+4*PI())/3)</f>
        <v>0.47050887842271427</v>
      </c>
      <c r="AL215" s="11">
        <f>'OddsRatio_working_3-way'!Z215+'OddsRatio_working_3-way'!AF215</f>
        <v>1.0498544250638631</v>
      </c>
      <c r="AM215" s="11">
        <f>'OddsRatio_working_3-way'!AA215+'OddsRatio_working_3-way'!AG215</f>
        <v>-0.58003614061691544</v>
      </c>
      <c r="AN215" s="11">
        <f>'OddsRatio_working_3-way'!AB215+'OddsRatio_working_3-way'!AH215</f>
        <v>-0.46981828444694773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1.0498544250638631</v>
      </c>
      <c r="AS215" s="11">
        <f>IF(('OddsRatio_working_3-way'!X215=0),IF(Q215&gt;0,-Q215^(1/3),(-Q215)^(1/3)),'OddsRatio_working_3-way'!AM215-'OddsRatio_working_3-way'!R215/3)</f>
        <v>-0.58003614061691544</v>
      </c>
      <c r="AT215" s="11">
        <f>IF(('OddsRatio_working_3-way'!X215=0),IF(Q215&gt;0,-Q215^(1/3),(-Q215)^(1/3)),'OddsRatio_working_3-way'!AN215-'OddsRatio_working_3-way'!R215/3)</f>
        <v>-0.46981828444694773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1.21</v>
      </c>
      <c r="B216" s="4">
        <f>IF('True_Odds_Calculator_3-way'!B217="","",'True_Odds_Calculator_3-way'!B217)</f>
        <v>6.98</v>
      </c>
      <c r="C216" s="4">
        <f>IF('True_Odds_Calculator_3-way'!C217="","",'True_Odds_Calculator_3-way'!C217)</f>
        <v>15.68</v>
      </c>
      <c r="D216" s="9">
        <f t="shared" si="52"/>
        <v>0.81110109159736021</v>
      </c>
      <c r="E216" s="9">
        <f t="shared" si="53"/>
        <v>0.13102939454448295</v>
      </c>
      <c r="F216" s="9">
        <f t="shared" si="54"/>
        <v>5.7869513858156918E-2</v>
      </c>
      <c r="G216" s="9">
        <f t="shared" si="55"/>
        <v>1.1090092477494453</v>
      </c>
      <c r="H216" s="9">
        <f t="shared" si="56"/>
        <v>1.2328919420273834</v>
      </c>
      <c r="I216" s="9">
        <f t="shared" si="57"/>
        <v>7.6318753015416831</v>
      </c>
      <c r="J216" s="9">
        <f t="shared" si="58"/>
        <v>17.280255756961857</v>
      </c>
      <c r="K216" s="11">
        <f t="shared" si="59"/>
        <v>0.82644628099173556</v>
      </c>
      <c r="L216" s="11">
        <f t="shared" si="60"/>
        <v>0.14326647564469913</v>
      </c>
      <c r="M216" s="11">
        <f t="shared" si="61"/>
        <v>6.3775510204081634E-2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-0.13920655406068272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0.15759251911709768</v>
      </c>
      <c r="Q216" s="11">
        <f>2*'OddsRatio_working_3-way'!K216*'OddsRatio_working_3-way'!L216*'OddsRatio_working_3-way'!M216</f>
        <v>1.5102301784101359E-2</v>
      </c>
      <c r="R216" s="11">
        <f t="shared" si="62"/>
        <v>0</v>
      </c>
      <c r="S216" s="11">
        <f t="shared" si="63"/>
        <v>-1.1320768636252585</v>
      </c>
      <c r="T216" s="11">
        <f t="shared" si="64"/>
        <v>-0.10848843925493612</v>
      </c>
      <c r="U216" s="11">
        <f>'OddsRatio_working_3-way'!S216-'OddsRatio_working_3-way'!R216^2/3</f>
        <v>-1.1320768636252585</v>
      </c>
      <c r="V216" s="11">
        <f>'OddsRatio_working_3-way'!S216*'OddsRatio_working_3-way'!R216/3-2*'OddsRatio_working_3-way'!R216^3/27-'OddsRatio_working_3-way'!T216</f>
        <v>0.10848843925493612</v>
      </c>
      <c r="W216" s="11">
        <f>'OddsRatio_working_3-way'!V216^2+4*'OddsRatio_working_3-way'!U216^3/27</f>
        <v>-0.20317358784380274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0.2318099055777032</v>
      </c>
      <c r="Y216" s="11">
        <f>IF('OddsRatio_working_3-way'!W216&gt;=0,IF('OddsRatio_working_3-way'!V216+SQRT('OddsRatio_working_3-way'!W216)&gt;0,0,PI()),ACOS('OddsRatio_working_3-way'!V216/(2*'OddsRatio_working_3-way'!X216)))</f>
        <v>1.3346033288564112</v>
      </c>
      <c r="Z216" s="11">
        <f>'OddsRatio_working_3-way'!X216^(1/3)*COS('OddsRatio_working_3-way'!Y216/3)</f>
        <v>0.55450462387472266</v>
      </c>
      <c r="AA216" s="11">
        <f>'OddsRatio_working_3-way'!X216^(1/3)*COS(('OddsRatio_working_3-way'!Y216+2*PI())/3)</f>
        <v>-0.5061904749475481</v>
      </c>
      <c r="AB216" s="11">
        <f>'OddsRatio_working_3-way'!X216^(1/3)*COS(('OddsRatio_working_3-way'!Y216+4*PI())/3)</f>
        <v>-4.8314148927174477E-2</v>
      </c>
      <c r="AC216" s="11">
        <f>'OddsRatio_working_3-way'!X216^(1/3)*SIN('OddsRatio_working_3-way'!Y216/3)</f>
        <v>0.2643550200834196</v>
      </c>
      <c r="AD216" s="11">
        <f>'OddsRatio_working_3-way'!X216^(1/3)*SIN(('OddsRatio_working_3-way'!Y216+2*PI())/3)</f>
        <v>0.34803758074973529</v>
      </c>
      <c r="AE216" s="11">
        <f>'OddsRatio_working_3-way'!X216^(1/3)*SIN(('OddsRatio_working_3-way'!Y216+4*PI())/3)</f>
        <v>-0.61239260083315483</v>
      </c>
      <c r="AF216" s="11">
        <f>-'OddsRatio_working_3-way'!U216/(3*'OddsRatio_working_3-way'!X216^(1/3))*COS(('OddsRatio_working_3-way'!Y216)/3)</f>
        <v>0.55450462387472266</v>
      </c>
      <c r="AG216" s="11">
        <f>-'OddsRatio_working_3-way'!U216/(3*'OddsRatio_working_3-way'!X216^(1/3))*COS(('OddsRatio_working_3-way'!Y216+2*PI())/3)</f>
        <v>-0.5061904749475481</v>
      </c>
      <c r="AH216" s="11">
        <f>-'OddsRatio_working_3-way'!U216/(3*'OddsRatio_working_3-way'!X216^(1/3))*COS(('OddsRatio_working_3-way'!Y216+4*PI())/3)</f>
        <v>-4.8314148927174477E-2</v>
      </c>
      <c r="AI216" s="11">
        <f>'OddsRatio_working_3-way'!U216/(3*'OddsRatio_working_3-way'!X216^(1/3))*SIN(('OddsRatio_working_3-way'!Y216)/3)</f>
        <v>-0.2643550200834196</v>
      </c>
      <c r="AJ216" s="11">
        <f>'OddsRatio_working_3-way'!U216/(3*'OddsRatio_working_3-way'!X216^(1/3))*SIN(('OddsRatio_working_3-way'!Y216+2*PI())/3)</f>
        <v>-0.34803758074973529</v>
      </c>
      <c r="AK216" s="11">
        <f>'OddsRatio_working_3-way'!U216/(3*'OddsRatio_working_3-way'!X216^(1/3))*SIN(('OddsRatio_working_3-way'!Y216+4*PI())/3)</f>
        <v>0.61239260083315483</v>
      </c>
      <c r="AL216" s="11">
        <f>'OddsRatio_working_3-way'!Z216+'OddsRatio_working_3-way'!AF216</f>
        <v>1.1090092477494453</v>
      </c>
      <c r="AM216" s="11">
        <f>'OddsRatio_working_3-way'!AA216+'OddsRatio_working_3-way'!AG216</f>
        <v>-1.0123809498950962</v>
      </c>
      <c r="AN216" s="11">
        <f>'OddsRatio_working_3-way'!AB216+'OddsRatio_working_3-way'!AH216</f>
        <v>-9.6628297854348955E-2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1.1090092477494453</v>
      </c>
      <c r="AS216" s="11">
        <f>IF(('OddsRatio_working_3-way'!X216=0),IF(Q216&gt;0,-Q216^(1/3),(-Q216)^(1/3)),'OddsRatio_working_3-way'!AM216-'OddsRatio_working_3-way'!R216/3)</f>
        <v>-1.0123809498950962</v>
      </c>
      <c r="AT216" s="11">
        <f>IF(('OddsRatio_working_3-way'!X216=0),IF(Q216&gt;0,-Q216^(1/3),(-Q216)^(1/3)),'OddsRatio_working_3-way'!AN216-'OddsRatio_working_3-way'!R216/3)</f>
        <v>-9.6628297854348955E-2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3.99</v>
      </c>
      <c r="C217" s="4">
        <f>IF('True_Odds_Calculator_3-way'!C218="","",'True_Odds_Calculator_3-way'!C218)</f>
        <v>4.4000000000000004</v>
      </c>
      <c r="D217" s="9">
        <f t="shared" si="52"/>
        <v>0.53650444599302161</v>
      </c>
      <c r="E217" s="9">
        <f t="shared" si="53"/>
        <v>0.24317974699818556</v>
      </c>
      <c r="F217" s="9">
        <f t="shared" si="54"/>
        <v>0.22031580700879283</v>
      </c>
      <c r="G217" s="9">
        <f t="shared" si="55"/>
        <v>1.0408644000853711</v>
      </c>
      <c r="H217" s="9">
        <f t="shared" si="56"/>
        <v>1.8639174520708579</v>
      </c>
      <c r="I217" s="9">
        <f t="shared" si="57"/>
        <v>4.1121845562552597</v>
      </c>
      <c r="J217" s="9">
        <f t="shared" si="58"/>
        <v>4.5389389602902614</v>
      </c>
      <c r="K217" s="11">
        <f t="shared" si="59"/>
        <v>0.54644808743169393</v>
      </c>
      <c r="L217" s="11">
        <f t="shared" si="60"/>
        <v>0.25062656641604009</v>
      </c>
      <c r="M217" s="11">
        <f t="shared" si="61"/>
        <v>0.22727272727272727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-0.26263435538672808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0.22472973292645421</v>
      </c>
      <c r="Q217" s="11">
        <f>2*'OddsRatio_working_3-way'!K217*'OddsRatio_working_3-way'!L217*'OddsRatio_working_3-way'!M217</f>
        <v>6.2252003580735231E-2</v>
      </c>
      <c r="R217" s="11">
        <f t="shared" si="62"/>
        <v>0</v>
      </c>
      <c r="S217" s="11">
        <f t="shared" si="63"/>
        <v>-0.85567530796015068</v>
      </c>
      <c r="T217" s="11">
        <f t="shared" si="64"/>
        <v>-0.23702917118009711</v>
      </c>
      <c r="U217" s="11">
        <f>'OddsRatio_working_3-way'!S217-'OddsRatio_working_3-way'!R217^2/3</f>
        <v>-0.85567530796015068</v>
      </c>
      <c r="V217" s="11">
        <f>'OddsRatio_working_3-way'!S217*'OddsRatio_working_3-way'!R217/3-2*'OddsRatio_working_3-way'!R217^3/27-'OddsRatio_working_3-way'!T217</f>
        <v>0.23702917118009711</v>
      </c>
      <c r="W217" s="11">
        <f>'OddsRatio_working_3-way'!V217^2+4*'OddsRatio_working_3-way'!U217^3/27</f>
        <v>-3.6633252907073664E-2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0.15232865857857925</v>
      </c>
      <c r="Y217" s="11">
        <f>IF('OddsRatio_working_3-way'!W217&gt;=0,IF('OddsRatio_working_3-way'!V217+SQRT('OddsRatio_working_3-way'!W217)&gt;0,0,PI()),ACOS('OddsRatio_working_3-way'!V217/(2*'OddsRatio_working_3-way'!X217)))</f>
        <v>0.67928999806568946</v>
      </c>
      <c r="Z217" s="11">
        <f>'OddsRatio_working_3-way'!X217^(1/3)*COS('OddsRatio_working_3-way'!Y217/3)</f>
        <v>0.52043220004268553</v>
      </c>
      <c r="AA217" s="11">
        <f>'OddsRatio_working_3-way'!X217^(1/3)*COS(('OddsRatio_working_3-way'!Y217+2*PI())/3)</f>
        <v>-0.36405044337211145</v>
      </c>
      <c r="AB217" s="11">
        <f>'OddsRatio_working_3-way'!X217^(1/3)*COS(('OddsRatio_working_3-way'!Y217+4*PI())/3)</f>
        <v>-0.15638175667057422</v>
      </c>
      <c r="AC217" s="11">
        <f>'OddsRatio_working_3-way'!X217^(1/3)*SIN('OddsRatio_working_3-way'!Y217/3)</f>
        <v>0.11989757216938862</v>
      </c>
      <c r="AD217" s="11">
        <f>'OddsRatio_working_3-way'!X217^(1/3)*SIN(('OddsRatio_working_3-way'!Y217+2*PI())/3)</f>
        <v>0.39075872009969614</v>
      </c>
      <c r="AE217" s="11">
        <f>'OddsRatio_working_3-way'!X217^(1/3)*SIN(('OddsRatio_working_3-way'!Y217+4*PI())/3)</f>
        <v>-0.51065629226908482</v>
      </c>
      <c r="AF217" s="11">
        <f>-'OddsRatio_working_3-way'!U217/(3*'OddsRatio_working_3-way'!X217^(1/3))*COS(('OddsRatio_working_3-way'!Y217)/3)</f>
        <v>0.52043220004268542</v>
      </c>
      <c r="AG217" s="11">
        <f>-'OddsRatio_working_3-way'!U217/(3*'OddsRatio_working_3-way'!X217^(1/3))*COS(('OddsRatio_working_3-way'!Y217+2*PI())/3)</f>
        <v>-0.3640504433721114</v>
      </c>
      <c r="AH217" s="11">
        <f>-'OddsRatio_working_3-way'!U217/(3*'OddsRatio_working_3-way'!X217^(1/3))*COS(('OddsRatio_working_3-way'!Y217+4*PI())/3)</f>
        <v>-0.15638175667057419</v>
      </c>
      <c r="AI217" s="11">
        <f>'OddsRatio_working_3-way'!U217/(3*'OddsRatio_working_3-way'!X217^(1/3))*SIN(('OddsRatio_working_3-way'!Y217)/3)</f>
        <v>-0.11989757216938859</v>
      </c>
      <c r="AJ217" s="11">
        <f>'OddsRatio_working_3-way'!U217/(3*'OddsRatio_working_3-way'!X217^(1/3))*SIN(('OddsRatio_working_3-way'!Y217+2*PI())/3)</f>
        <v>-0.39075872009969609</v>
      </c>
      <c r="AK217" s="11">
        <f>'OddsRatio_working_3-way'!U217/(3*'OddsRatio_working_3-way'!X217^(1/3))*SIN(('OddsRatio_working_3-way'!Y217+4*PI())/3)</f>
        <v>0.51065629226908471</v>
      </c>
      <c r="AL217" s="11">
        <f>'OddsRatio_working_3-way'!Z217+'OddsRatio_working_3-way'!AF217</f>
        <v>1.0408644000853711</v>
      </c>
      <c r="AM217" s="11">
        <f>'OddsRatio_working_3-way'!AA217+'OddsRatio_working_3-way'!AG217</f>
        <v>-0.72810088674422291</v>
      </c>
      <c r="AN217" s="11">
        <f>'OddsRatio_working_3-way'!AB217+'OddsRatio_working_3-way'!AH217</f>
        <v>-0.31276351334114838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1.0408644000853711</v>
      </c>
      <c r="AS217" s="11">
        <f>IF(('OddsRatio_working_3-way'!X217=0),IF(Q217&gt;0,-Q217^(1/3),(-Q217)^(1/3)),'OddsRatio_working_3-way'!AM217-'OddsRatio_working_3-way'!R217/3)</f>
        <v>-0.72810088674422291</v>
      </c>
      <c r="AT217" s="11">
        <f>IF(('OddsRatio_working_3-way'!X217=0),IF(Q217&gt;0,-Q217^(1/3),(-Q217)^(1/3)),'OddsRatio_working_3-way'!AN217-'OddsRatio_working_3-way'!R217/3)</f>
        <v>-0.31276351334114838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2.65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2.95</v>
      </c>
      <c r="D218" s="9">
        <f t="shared" si="52"/>
        <v>0.36991934767919388</v>
      </c>
      <c r="E218" s="9">
        <f t="shared" si="53"/>
        <v>0.29818348364892316</v>
      </c>
      <c r="F218" s="9">
        <f t="shared" si="54"/>
        <v>0.33189716867188307</v>
      </c>
      <c r="G218" s="9">
        <f t="shared" si="55"/>
        <v>1.032298160148621</v>
      </c>
      <c r="H218" s="9">
        <f t="shared" si="56"/>
        <v>2.7032919642452242</v>
      </c>
      <c r="I218" s="9">
        <f t="shared" si="57"/>
        <v>3.3536398051388563</v>
      </c>
      <c r="J218" s="9">
        <f t="shared" si="58"/>
        <v>3.0129814122898115</v>
      </c>
      <c r="K218" s="11">
        <f t="shared" si="59"/>
        <v>0.37735849056603776</v>
      </c>
      <c r="L218" s="11">
        <f t="shared" si="60"/>
        <v>0.3048780487804878</v>
      </c>
      <c r="M218" s="11">
        <f t="shared" si="61"/>
        <v>0.33898305084745761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-0.28609592299952424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0.22931665197688111</v>
      </c>
      <c r="Q218" s="11">
        <f>2*'OddsRatio_working_3-way'!K218*'OddsRatio_working_3-way'!L218*'OddsRatio_working_3-way'!M218</f>
        <v>7.7998861216626234E-2</v>
      </c>
      <c r="R218" s="11">
        <f t="shared" si="62"/>
        <v>0</v>
      </c>
      <c r="S218" s="11">
        <f t="shared" si="63"/>
        <v>-0.80153764364290658</v>
      </c>
      <c r="T218" s="11">
        <f t="shared" si="64"/>
        <v>-0.27263185157921993</v>
      </c>
      <c r="U218" s="11">
        <f>'OddsRatio_working_3-way'!S218-'OddsRatio_working_3-way'!R218^2/3</f>
        <v>-0.80153764364290658</v>
      </c>
      <c r="V218" s="11">
        <f>'OddsRatio_working_3-way'!S218*'OddsRatio_working_3-way'!R218/3-2*'OddsRatio_working_3-way'!R218^3/27-'OddsRatio_working_3-way'!T218</f>
        <v>0.27263185157921993</v>
      </c>
      <c r="W218" s="11">
        <f>'OddsRatio_working_3-way'!V218^2+4*'OddsRatio_working_3-way'!U218^3/27</f>
        <v>-1.961940743751292E-3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0.13810328312468273</v>
      </c>
      <c r="Y218" s="11">
        <f>IF('OddsRatio_working_3-way'!W218&gt;=0,IF('OddsRatio_working_3-way'!V218+SQRT('OddsRatio_working_3-way'!W218)&gt;0,0,PI()),ACOS('OddsRatio_working_3-way'!V218/(2*'OddsRatio_working_3-way'!X218)))</f>
        <v>0.16106018667754762</v>
      </c>
      <c r="Z218" s="11">
        <f>'OddsRatio_working_3-way'!X218^(1/3)*COS('OddsRatio_working_3-way'!Y218/3)</f>
        <v>0.51614908007431048</v>
      </c>
      <c r="AA218" s="11">
        <f>'OddsRatio_working_3-way'!X218^(1/3)*COS(('OddsRatio_working_3-way'!Y218+2*PI())/3)</f>
        <v>-0.28209549473422929</v>
      </c>
      <c r="AB218" s="11">
        <f>'OddsRatio_working_3-way'!X218^(1/3)*COS(('OddsRatio_working_3-way'!Y218+4*PI())/3)</f>
        <v>-0.23405358534008136</v>
      </c>
      <c r="AC218" s="11">
        <f>'OddsRatio_working_3-way'!X218^(1/3)*SIN('OddsRatio_working_3-way'!Y218/3)</f>
        <v>2.7737009321095012E-2</v>
      </c>
      <c r="AD218" s="11">
        <f>'OddsRatio_working_3-way'!X218^(1/3)*SIN(('OddsRatio_working_3-way'!Y218+2*PI())/3)</f>
        <v>0.43312971082377383</v>
      </c>
      <c r="AE218" s="11">
        <f>'OddsRatio_working_3-way'!X218^(1/3)*SIN(('OddsRatio_working_3-way'!Y218+4*PI())/3)</f>
        <v>-0.46086672014486874</v>
      </c>
      <c r="AF218" s="11">
        <f>-'OddsRatio_working_3-way'!U218/(3*'OddsRatio_working_3-way'!X218^(1/3))*COS(('OddsRatio_working_3-way'!Y218)/3)</f>
        <v>0.51614908007431048</v>
      </c>
      <c r="AG218" s="11">
        <f>-'OddsRatio_working_3-way'!U218/(3*'OddsRatio_working_3-way'!X218^(1/3))*COS(('OddsRatio_working_3-way'!Y218+2*PI())/3)</f>
        <v>-0.28209549473422929</v>
      </c>
      <c r="AH218" s="11">
        <f>-'OddsRatio_working_3-way'!U218/(3*'OddsRatio_working_3-way'!X218^(1/3))*COS(('OddsRatio_working_3-way'!Y218+4*PI())/3)</f>
        <v>-0.23405358534008136</v>
      </c>
      <c r="AI218" s="11">
        <f>'OddsRatio_working_3-way'!U218/(3*'OddsRatio_working_3-way'!X218^(1/3))*SIN(('OddsRatio_working_3-way'!Y218)/3)</f>
        <v>-2.7737009321095012E-2</v>
      </c>
      <c r="AJ218" s="11">
        <f>'OddsRatio_working_3-way'!U218/(3*'OddsRatio_working_3-way'!X218^(1/3))*SIN(('OddsRatio_working_3-way'!Y218+2*PI())/3)</f>
        <v>-0.43312971082377383</v>
      </c>
      <c r="AK218" s="11">
        <f>'OddsRatio_working_3-way'!U218/(3*'OddsRatio_working_3-way'!X218^(1/3))*SIN(('OddsRatio_working_3-way'!Y218+4*PI())/3)</f>
        <v>0.46086672014486874</v>
      </c>
      <c r="AL218" s="11">
        <f>'OddsRatio_working_3-way'!Z218+'OddsRatio_working_3-way'!AF218</f>
        <v>1.032298160148621</v>
      </c>
      <c r="AM218" s="11">
        <f>'OddsRatio_working_3-way'!AA218+'OddsRatio_working_3-way'!AG218</f>
        <v>-0.56419098946845858</v>
      </c>
      <c r="AN218" s="11">
        <f>'OddsRatio_working_3-way'!AB218+'OddsRatio_working_3-way'!AH218</f>
        <v>-0.46810717068016272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1.032298160148621</v>
      </c>
      <c r="AS218" s="11">
        <f>IF(('OddsRatio_working_3-way'!X218=0),IF(Q218&gt;0,-Q218^(1/3),(-Q218)^(1/3)),'OddsRatio_working_3-way'!AM218-'OddsRatio_working_3-way'!R218/3)</f>
        <v>-0.56419098946845858</v>
      </c>
      <c r="AT218" s="11">
        <f>IF(('OddsRatio_working_3-way'!X218=0),IF(Q218&gt;0,-Q218^(1/3),(-Q218)^(1/3)),'OddsRatio_working_3-way'!AN218-'OddsRatio_working_3-way'!R218/3)</f>
        <v>-0.46810717068016272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2.39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3.14</v>
      </c>
      <c r="D219" s="9">
        <f t="shared" si="52"/>
        <v>0.41040967011510698</v>
      </c>
      <c r="E219" s="9">
        <f t="shared" si="53"/>
        <v>0.27823147189068087</v>
      </c>
      <c r="F219" s="9">
        <f t="shared" si="54"/>
        <v>0.31135885799421242</v>
      </c>
      <c r="G219" s="9">
        <f t="shared" si="55"/>
        <v>1.0335178136377621</v>
      </c>
      <c r="H219" s="9">
        <f t="shared" si="56"/>
        <v>2.436589760956489</v>
      </c>
      <c r="I219" s="9">
        <f t="shared" si="57"/>
        <v>3.5941297122307829</v>
      </c>
      <c r="J219" s="9">
        <f t="shared" si="58"/>
        <v>3.2117281211848101</v>
      </c>
      <c r="K219" s="11">
        <f t="shared" si="59"/>
        <v>0.41841004184100417</v>
      </c>
      <c r="L219" s="11">
        <f t="shared" si="60"/>
        <v>0.28490028490028491</v>
      </c>
      <c r="M219" s="11">
        <f t="shared" si="61"/>
        <v>0.31847133757961782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-0.28344423587341283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0.22929905934996148</v>
      </c>
      <c r="Q219" s="11">
        <f>2*'OddsRatio_working_3-way'!K219*'OddsRatio_working_3-way'!L219*'OddsRatio_working_3-way'!M219</f>
        <v>7.5926840844358093E-2</v>
      </c>
      <c r="R219" s="11">
        <f t="shared" si="62"/>
        <v>0</v>
      </c>
      <c r="S219" s="11">
        <f t="shared" si="63"/>
        <v>-0.80897414845425619</v>
      </c>
      <c r="T219" s="11">
        <f t="shared" si="64"/>
        <v>-0.26787223458750198</v>
      </c>
      <c r="U219" s="11">
        <f>'OddsRatio_working_3-way'!S219-'OddsRatio_working_3-way'!R219^2/3</f>
        <v>-0.80897414845425619</v>
      </c>
      <c r="V219" s="11">
        <f>'OddsRatio_working_3-way'!S219*'OddsRatio_working_3-way'!R219/3-2*'OddsRatio_working_3-way'!R219^3/27-'OddsRatio_working_3-way'!T219</f>
        <v>0.26787223458750198</v>
      </c>
      <c r="W219" s="11">
        <f>'OddsRatio_working_3-way'!V219^2+4*'OddsRatio_working_3-way'!U219^3/27</f>
        <v>-6.677706320123919E-3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0.1400296757682328</v>
      </c>
      <c r="Y219" s="11">
        <f>IF('OddsRatio_working_3-way'!W219&gt;=0,IF('OddsRatio_working_3-way'!V219+SQRT('OddsRatio_working_3-way'!W219)&gt;0,0,PI()),ACOS('OddsRatio_working_3-way'!V219/(2*'OddsRatio_working_3-way'!X219)))</f>
        <v>0.29609295121069956</v>
      </c>
      <c r="Z219" s="11">
        <f>'OddsRatio_working_3-way'!X219^(1/3)*COS('OddsRatio_working_3-way'!Y219/3)</f>
        <v>0.51675890681888104</v>
      </c>
      <c r="AA219" s="11">
        <f>'OddsRatio_working_3-way'!X219^(1/3)*COS(('OddsRatio_working_3-way'!Y219+2*PI())/3)</f>
        <v>-0.30269323547642651</v>
      </c>
      <c r="AB219" s="11">
        <f>'OddsRatio_working_3-way'!X219^(1/3)*COS(('OddsRatio_working_3-way'!Y219+4*PI())/3)</f>
        <v>-0.21406567134245447</v>
      </c>
      <c r="AC219" s="11">
        <f>'OddsRatio_working_3-way'!X219^(1/3)*SIN('OddsRatio_working_3-way'!Y219/3)</f>
        <v>5.1169148010369592E-2</v>
      </c>
      <c r="AD219" s="11">
        <f>'OddsRatio_working_3-way'!X219^(1/3)*SIN(('OddsRatio_working_3-way'!Y219+2*PI())/3)</f>
        <v>0.42194176693184182</v>
      </c>
      <c r="AE219" s="11">
        <f>'OddsRatio_working_3-way'!X219^(1/3)*SIN(('OddsRatio_working_3-way'!Y219+4*PI())/3)</f>
        <v>-0.47311091494221136</v>
      </c>
      <c r="AF219" s="11">
        <f>-'OddsRatio_working_3-way'!U219/(3*'OddsRatio_working_3-way'!X219^(1/3))*COS(('OddsRatio_working_3-way'!Y219)/3)</f>
        <v>0.51675890681888104</v>
      </c>
      <c r="AG219" s="11">
        <f>-'OddsRatio_working_3-way'!U219/(3*'OddsRatio_working_3-way'!X219^(1/3))*COS(('OddsRatio_working_3-way'!Y219+2*PI())/3)</f>
        <v>-0.30269323547642651</v>
      </c>
      <c r="AH219" s="11">
        <f>-'OddsRatio_working_3-way'!U219/(3*'OddsRatio_working_3-way'!X219^(1/3))*COS(('OddsRatio_working_3-way'!Y219+4*PI())/3)</f>
        <v>-0.21406567134245447</v>
      </c>
      <c r="AI219" s="11">
        <f>'OddsRatio_working_3-way'!U219/(3*'OddsRatio_working_3-way'!X219^(1/3))*SIN(('OddsRatio_working_3-way'!Y219)/3)</f>
        <v>-5.1169148010369592E-2</v>
      </c>
      <c r="AJ219" s="11">
        <f>'OddsRatio_working_3-way'!U219/(3*'OddsRatio_working_3-way'!X219^(1/3))*SIN(('OddsRatio_working_3-way'!Y219+2*PI())/3)</f>
        <v>-0.42194176693184182</v>
      </c>
      <c r="AK219" s="11">
        <f>'OddsRatio_working_3-way'!U219/(3*'OddsRatio_working_3-way'!X219^(1/3))*SIN(('OddsRatio_working_3-way'!Y219+4*PI())/3)</f>
        <v>0.47311091494221136</v>
      </c>
      <c r="AL219" s="11">
        <f>'OddsRatio_working_3-way'!Z219+'OddsRatio_working_3-way'!AF219</f>
        <v>1.0335178136377621</v>
      </c>
      <c r="AM219" s="11">
        <f>'OddsRatio_working_3-way'!AA219+'OddsRatio_working_3-way'!AG219</f>
        <v>-0.60538647095285303</v>
      </c>
      <c r="AN219" s="11">
        <f>'OddsRatio_working_3-way'!AB219+'OddsRatio_working_3-way'!AH219</f>
        <v>-0.42813134268490893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1.0335178136377621</v>
      </c>
      <c r="AS219" s="11">
        <f>IF(('OddsRatio_working_3-way'!X219=0),IF(Q219&gt;0,-Q219^(1/3),(-Q219)^(1/3)),'OddsRatio_working_3-way'!AM219-'OddsRatio_working_3-way'!R219/3)</f>
        <v>-0.60538647095285303</v>
      </c>
      <c r="AT219" s="11">
        <f>IF(('OddsRatio_working_3-way'!X219=0),IF(Q219&gt;0,-Q219^(1/3),(-Q219)^(1/3)),'OddsRatio_working_3-way'!AN219-'OddsRatio_working_3-way'!R219/3)</f>
        <v>-0.42813134268490893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1.1100000000000001</v>
      </c>
      <c r="B220" s="4">
        <f>IF('True_Odds_Calculator_3-way'!B221="","",'True_Odds_Calculator_3-way'!B221)</f>
        <v>11.28</v>
      </c>
      <c r="C220" s="4">
        <f>IF('True_Odds_Calculator_3-way'!C221="","",'True_Odds_Calculator_3-way'!C221)</f>
        <v>26.2</v>
      </c>
      <c r="D220" s="9">
        <f t="shared" si="52"/>
        <v>0.88816808256325686</v>
      </c>
      <c r="E220" s="9">
        <f t="shared" si="53"/>
        <v>7.8326058108394964E-2</v>
      </c>
      <c r="F220" s="9">
        <f t="shared" si="54"/>
        <v>3.3505859328348465E-2</v>
      </c>
      <c r="G220" s="9">
        <f t="shared" si="55"/>
        <v>1.1446637352081117</v>
      </c>
      <c r="H220" s="9">
        <f t="shared" si="56"/>
        <v>1.1259130108728921</v>
      </c>
      <c r="I220" s="9">
        <f t="shared" si="57"/>
        <v>12.767143197939388</v>
      </c>
      <c r="J220" s="9">
        <f t="shared" si="58"/>
        <v>29.845526127244412</v>
      </c>
      <c r="K220" s="11">
        <f t="shared" si="59"/>
        <v>0.9009009009009008</v>
      </c>
      <c r="L220" s="11">
        <f t="shared" si="60"/>
        <v>8.8652482269503549E-2</v>
      </c>
      <c r="M220" s="11">
        <f t="shared" si="61"/>
        <v>3.8167938931297711E-2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-8.6866629501029524E-2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0.10849122632458671</v>
      </c>
      <c r="Q220" s="11">
        <f>2*'OddsRatio_working_3-way'!K220*'OddsRatio_working_3-way'!L220*'OddsRatio_working_3-way'!M220</f>
        <v>6.0967252781448005E-3</v>
      </c>
      <c r="R220" s="11">
        <f t="shared" si="62"/>
        <v>0</v>
      </c>
      <c r="S220" s="11">
        <f t="shared" si="63"/>
        <v>-1.2489402080841747</v>
      </c>
      <c r="T220" s="11">
        <f t="shared" si="64"/>
        <v>-7.0184895087618701E-2</v>
      </c>
      <c r="U220" s="11">
        <f>'OddsRatio_working_3-way'!S220-'OddsRatio_working_3-way'!R220^2/3</f>
        <v>-1.2489402080841747</v>
      </c>
      <c r="V220" s="11">
        <f>'OddsRatio_working_3-way'!S220*'OddsRatio_working_3-way'!R220/3-2*'OddsRatio_working_3-way'!R220^3/27-'OddsRatio_working_3-way'!T220</f>
        <v>7.0184895087618701E-2</v>
      </c>
      <c r="W220" s="11">
        <f>'OddsRatio_working_3-way'!V220^2+4*'OddsRatio_working_3-way'!U220^3/27</f>
        <v>-0.28369058954600623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0.26861520295976654</v>
      </c>
      <c r="Y220" s="11">
        <f>IF('OddsRatio_working_3-way'!W220&gt;=0,IF('OddsRatio_working_3-way'!V220+SQRT('OddsRatio_working_3-way'!W220)&gt;0,0,PI()),ACOS('OddsRatio_working_3-way'!V220/(2*'OddsRatio_working_3-way'!X220)))</f>
        <v>1.4397797490703539</v>
      </c>
      <c r="Z220" s="11">
        <f>'OddsRatio_working_3-way'!X220^(1/3)*COS('OddsRatio_working_3-way'!Y220/3)</f>
        <v>0.57233186760405586</v>
      </c>
      <c r="AA220" s="11">
        <f>'OddsRatio_working_3-way'!X220^(1/3)*COS(('OddsRatio_working_3-way'!Y220+2*PI())/3)</f>
        <v>-0.54416249776109271</v>
      </c>
      <c r="AB220" s="11">
        <f>'OddsRatio_working_3-way'!X220^(1/3)*COS(('OddsRatio_working_3-way'!Y220+4*PI())/3)</f>
        <v>-2.816936984296332E-2</v>
      </c>
      <c r="AC220" s="11">
        <f>'OddsRatio_working_3-way'!X220^(1/3)*SIN('OddsRatio_working_3-way'!Y220/3)</f>
        <v>0.29790877130352905</v>
      </c>
      <c r="AD220" s="11">
        <f>'OddsRatio_working_3-way'!X220^(1/3)*SIN(('OddsRatio_working_3-way'!Y220+2*PI())/3)</f>
        <v>0.34669955108873979</v>
      </c>
      <c r="AE220" s="11">
        <f>'OddsRatio_working_3-way'!X220^(1/3)*SIN(('OddsRatio_working_3-way'!Y220+4*PI())/3)</f>
        <v>-0.64460832239226884</v>
      </c>
      <c r="AF220" s="11">
        <f>-'OddsRatio_working_3-way'!U220/(3*'OddsRatio_working_3-way'!X220^(1/3))*COS(('OddsRatio_working_3-way'!Y220)/3)</f>
        <v>0.57233186760405586</v>
      </c>
      <c r="AG220" s="11">
        <f>-'OddsRatio_working_3-way'!U220/(3*'OddsRatio_working_3-way'!X220^(1/3))*COS(('OddsRatio_working_3-way'!Y220+2*PI())/3)</f>
        <v>-0.54416249776109271</v>
      </c>
      <c r="AH220" s="11">
        <f>-'OddsRatio_working_3-way'!U220/(3*'OddsRatio_working_3-way'!X220^(1/3))*COS(('OddsRatio_working_3-way'!Y220+4*PI())/3)</f>
        <v>-2.816936984296332E-2</v>
      </c>
      <c r="AI220" s="11">
        <f>'OddsRatio_working_3-way'!U220/(3*'OddsRatio_working_3-way'!X220^(1/3))*SIN(('OddsRatio_working_3-way'!Y220)/3)</f>
        <v>-0.29790877130352905</v>
      </c>
      <c r="AJ220" s="11">
        <f>'OddsRatio_working_3-way'!U220/(3*'OddsRatio_working_3-way'!X220^(1/3))*SIN(('OddsRatio_working_3-way'!Y220+2*PI())/3)</f>
        <v>-0.34669955108873979</v>
      </c>
      <c r="AK220" s="11">
        <f>'OddsRatio_working_3-way'!U220/(3*'OddsRatio_working_3-way'!X220^(1/3))*SIN(('OddsRatio_working_3-way'!Y220+4*PI())/3)</f>
        <v>0.64460832239226884</v>
      </c>
      <c r="AL220" s="11">
        <f>'OddsRatio_working_3-way'!Z220+'OddsRatio_working_3-way'!AF220</f>
        <v>1.1446637352081117</v>
      </c>
      <c r="AM220" s="11">
        <f>'OddsRatio_working_3-way'!AA220+'OddsRatio_working_3-way'!AG220</f>
        <v>-1.0883249955221854</v>
      </c>
      <c r="AN220" s="11">
        <f>'OddsRatio_working_3-way'!AB220+'OddsRatio_working_3-way'!AH220</f>
        <v>-5.6338739685926641E-2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1.1446637352081117</v>
      </c>
      <c r="AS220" s="11">
        <f>IF(('OddsRatio_working_3-way'!X220=0),IF(Q220&gt;0,-Q220^(1/3),(-Q220)^(1/3)),'OddsRatio_working_3-way'!AM220-'OddsRatio_working_3-way'!R220/3)</f>
        <v>-1.0883249955221854</v>
      </c>
      <c r="AT220" s="11">
        <f>IF(('OddsRatio_working_3-way'!X220=0),IF(Q220&gt;0,-Q220^(1/3),(-Q220)^(1/3)),'OddsRatio_working_3-way'!AN220-'OddsRatio_working_3-way'!R220/3)</f>
        <v>-5.6338739685926641E-2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1.75</v>
      </c>
      <c r="B221" s="4">
        <f>IF('True_Odds_Calculator_3-way'!B222="","",'True_Odds_Calculator_3-way'!B222)</f>
        <v>3.55</v>
      </c>
      <c r="C221" s="4">
        <f>IF('True_Odds_Calculator_3-way'!C222="","",'True_Odds_Calculator_3-way'!C222)</f>
        <v>5.8</v>
      </c>
      <c r="D221" s="9">
        <f t="shared" si="52"/>
        <v>0.56073912968407336</v>
      </c>
      <c r="E221" s="9">
        <f t="shared" si="53"/>
        <v>0.27296855626200295</v>
      </c>
      <c r="F221" s="9">
        <f t="shared" si="54"/>
        <v>0.1662923140539237</v>
      </c>
      <c r="G221" s="9">
        <f t="shared" si="55"/>
        <v>1.0444806317533335</v>
      </c>
      <c r="H221" s="9">
        <f t="shared" si="56"/>
        <v>1.7833604738150004</v>
      </c>
      <c r="I221" s="9">
        <f t="shared" si="57"/>
        <v>3.6634256109710002</v>
      </c>
      <c r="J221" s="9">
        <f t="shared" si="58"/>
        <v>6.0135070324159994</v>
      </c>
      <c r="K221" s="11">
        <f t="shared" si="59"/>
        <v>0.5714285714285714</v>
      </c>
      <c r="L221" s="11">
        <f t="shared" si="60"/>
        <v>0.28169014084507044</v>
      </c>
      <c r="M221" s="11">
        <f t="shared" si="61"/>
        <v>0.17241379310344829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-0.25476999930618194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0.22479705821133697</v>
      </c>
      <c r="Q221" s="11">
        <f>2*'OddsRatio_working_3-way'!K221*'OddsRatio_working_3-way'!L221*'OddsRatio_working_3-way'!M221</f>
        <v>5.550544647193506E-2</v>
      </c>
      <c r="R221" s="11">
        <f t="shared" si="62"/>
        <v>0</v>
      </c>
      <c r="S221" s="11">
        <f t="shared" si="63"/>
        <v>-0.88235294117647045</v>
      </c>
      <c r="T221" s="11">
        <f t="shared" si="64"/>
        <v>-0.21786492374727667</v>
      </c>
      <c r="U221" s="11">
        <f>'OddsRatio_working_3-way'!S221-'OddsRatio_working_3-way'!R221^2/3</f>
        <v>-0.88235294117647045</v>
      </c>
      <c r="V221" s="11">
        <f>'OddsRatio_working_3-way'!S221*'OddsRatio_working_3-way'!R221/3-2*'OddsRatio_working_3-way'!R221^3/27-'OddsRatio_working_3-way'!T221</f>
        <v>0.21786492374727667</v>
      </c>
      <c r="W221" s="11">
        <f>'OddsRatio_working_3-way'!V221^2+4*'OddsRatio_working_3-way'!U221^3/27</f>
        <v>-5.4305687131674066E-2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0.15950768957254124</v>
      </c>
      <c r="Y221" s="11">
        <f>IF('OddsRatio_working_3-way'!W221&gt;=0,IF('OddsRatio_working_3-way'!V221+SQRT('OddsRatio_working_3-way'!W221)&gt;0,0,PI()),ACOS('OddsRatio_working_3-way'!V221/(2*'OddsRatio_working_3-way'!X221)))</f>
        <v>0.81903120279347286</v>
      </c>
      <c r="Z221" s="11">
        <f>'OddsRatio_working_3-way'!X221^(1/3)*COS('OddsRatio_working_3-way'!Y221/3)</f>
        <v>0.52224031587666675</v>
      </c>
      <c r="AA221" s="11">
        <f>'OddsRatio_working_3-way'!X221^(1/3)*COS(('OddsRatio_working_3-way'!Y221+2*PI())/3)</f>
        <v>-0.38775753255142748</v>
      </c>
      <c r="AB221" s="11">
        <f>'OddsRatio_working_3-way'!X221^(1/3)*COS(('OddsRatio_working_3-way'!Y221+4*PI())/3)</f>
        <v>-0.13448278332523944</v>
      </c>
      <c r="AC221" s="11">
        <f>'OddsRatio_working_3-way'!X221^(1/3)*SIN('OddsRatio_working_3-way'!Y221/3)</f>
        <v>0.14622824464467471</v>
      </c>
      <c r="AD221" s="11">
        <f>'OddsRatio_working_3-way'!X221^(1/3)*SIN(('OddsRatio_working_3-way'!Y221+2*PI())/3)</f>
        <v>0.37915925810726581</v>
      </c>
      <c r="AE221" s="11">
        <f>'OddsRatio_working_3-way'!X221^(1/3)*SIN(('OddsRatio_working_3-way'!Y221+4*PI())/3)</f>
        <v>-0.52538750275194035</v>
      </c>
      <c r="AF221" s="11">
        <f>-'OddsRatio_working_3-way'!U221/(3*'OddsRatio_working_3-way'!X221^(1/3))*COS(('OddsRatio_working_3-way'!Y221)/3)</f>
        <v>0.52224031587666675</v>
      </c>
      <c r="AG221" s="11">
        <f>-'OddsRatio_working_3-way'!U221/(3*'OddsRatio_working_3-way'!X221^(1/3))*COS(('OddsRatio_working_3-way'!Y221+2*PI())/3)</f>
        <v>-0.38775753255142748</v>
      </c>
      <c r="AH221" s="11">
        <f>-'OddsRatio_working_3-way'!U221/(3*'OddsRatio_working_3-way'!X221^(1/3))*COS(('OddsRatio_working_3-way'!Y221+4*PI())/3)</f>
        <v>-0.13448278332523944</v>
      </c>
      <c r="AI221" s="11">
        <f>'OddsRatio_working_3-way'!U221/(3*'OddsRatio_working_3-way'!X221^(1/3))*SIN(('OddsRatio_working_3-way'!Y221)/3)</f>
        <v>-0.14622824464467471</v>
      </c>
      <c r="AJ221" s="11">
        <f>'OddsRatio_working_3-way'!U221/(3*'OddsRatio_working_3-way'!X221^(1/3))*SIN(('OddsRatio_working_3-way'!Y221+2*PI())/3)</f>
        <v>-0.37915925810726581</v>
      </c>
      <c r="AK221" s="11">
        <f>'OddsRatio_working_3-way'!U221/(3*'OddsRatio_working_3-way'!X221^(1/3))*SIN(('OddsRatio_working_3-way'!Y221+4*PI())/3)</f>
        <v>0.52538750275194035</v>
      </c>
      <c r="AL221" s="11">
        <f>'OddsRatio_working_3-way'!Z221+'OddsRatio_working_3-way'!AF221</f>
        <v>1.0444806317533335</v>
      </c>
      <c r="AM221" s="11">
        <f>'OddsRatio_working_3-way'!AA221+'OddsRatio_working_3-way'!AG221</f>
        <v>-0.77551506510285495</v>
      </c>
      <c r="AN221" s="11">
        <f>'OddsRatio_working_3-way'!AB221+'OddsRatio_working_3-way'!AH221</f>
        <v>-0.26896556665047888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1.0444806317533335</v>
      </c>
      <c r="AS221" s="11">
        <f>IF(('OddsRatio_working_3-way'!X221=0),IF(Q221&gt;0,-Q221^(1/3),(-Q221)^(1/3)),'OddsRatio_working_3-way'!AM221-'OddsRatio_working_3-way'!R221/3)</f>
        <v>-0.77551506510285495</v>
      </c>
      <c r="AT221" s="11">
        <f>IF(('OddsRatio_working_3-way'!X221=0),IF(Q221&gt;0,-Q221^(1/3),(-Q221)^(1/3)),'OddsRatio_working_3-way'!AN221-'OddsRatio_working_3-way'!R221/3)</f>
        <v>-0.26896556665047888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2.1</v>
      </c>
      <c r="B222" s="4">
        <f>IF('True_Odds_Calculator_3-way'!B223="","",'True_Odds_Calculator_3-way'!B223)</f>
        <v>3.55</v>
      </c>
      <c r="C222" s="4">
        <f>IF('True_Odds_Calculator_3-way'!C223="","",'True_Odds_Calculator_3-way'!C223)</f>
        <v>3.69</v>
      </c>
      <c r="D222" s="9">
        <f t="shared" si="52"/>
        <v>0.46503448286957988</v>
      </c>
      <c r="E222" s="9">
        <f t="shared" si="53"/>
        <v>0.27271841509858502</v>
      </c>
      <c r="F222" s="9">
        <f t="shared" si="54"/>
        <v>0.2622471020318351</v>
      </c>
      <c r="G222" s="9">
        <f t="shared" si="55"/>
        <v>1.0457983358553968</v>
      </c>
      <c r="H222" s="9">
        <f t="shared" si="56"/>
        <v>2.1503781694409372</v>
      </c>
      <c r="I222" s="9">
        <f t="shared" si="57"/>
        <v>3.666785756431262</v>
      </c>
      <c r="J222" s="9">
        <f t="shared" si="58"/>
        <v>3.8131975234510178</v>
      </c>
      <c r="K222" s="11">
        <f t="shared" si="59"/>
        <v>0.47619047619047616</v>
      </c>
      <c r="L222" s="11">
        <f t="shared" si="60"/>
        <v>0.28169014084507044</v>
      </c>
      <c r="M222" s="11">
        <f t="shared" si="61"/>
        <v>0.2710027100271003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-0.27429073083487399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0.23047044689092094</v>
      </c>
      <c r="Q222" s="11">
        <f>2*'OddsRatio_working_3-way'!K222*'OddsRatio_working_3-way'!L222*'OddsRatio_working_3-way'!M222</f>
        <v>7.270361100659968E-2</v>
      </c>
      <c r="R222" s="11">
        <f t="shared" si="62"/>
        <v>0</v>
      </c>
      <c r="S222" s="11">
        <f t="shared" si="63"/>
        <v>-0.84024147002498117</v>
      </c>
      <c r="T222" s="11">
        <f t="shared" si="64"/>
        <v>-0.26506040063879538</v>
      </c>
      <c r="U222" s="11">
        <f>'OddsRatio_working_3-way'!S222-'OddsRatio_working_3-way'!R222^2/3</f>
        <v>-0.84024147002498117</v>
      </c>
      <c r="V222" s="11">
        <f>'OddsRatio_working_3-way'!S222*'OddsRatio_working_3-way'!R222/3-2*'OddsRatio_working_3-way'!R222^3/27-'OddsRatio_working_3-way'!T222</f>
        <v>0.26506040063879538</v>
      </c>
      <c r="W222" s="11">
        <f>'OddsRatio_working_3-way'!V222^2+4*'OddsRatio_working_3-way'!U222^3/27</f>
        <v>-1.7626730783356484E-2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0.14822596497422036</v>
      </c>
      <c r="Y222" s="11">
        <f>IF('OddsRatio_working_3-way'!W222&gt;=0,IF('OddsRatio_working_3-way'!V222+SQRT('OddsRatio_working_3-way'!W222)&gt;0,0,PI()),ACOS('OddsRatio_working_3-way'!V222/(2*'OddsRatio_working_3-way'!X222)))</f>
        <v>0.4643581332358484</v>
      </c>
      <c r="Z222" s="11">
        <f>'OddsRatio_working_3-way'!X222^(1/3)*COS('OddsRatio_working_3-way'!Y222/3)</f>
        <v>0.52289916792769842</v>
      </c>
      <c r="AA222" s="11">
        <f>'OddsRatio_working_3-way'!X222^(1/3)*COS(('OddsRatio_working_3-way'!Y222+2*PI())/3)</f>
        <v>-0.33210871388798441</v>
      </c>
      <c r="AB222" s="11">
        <f>'OddsRatio_working_3-way'!X222^(1/3)*COS(('OddsRatio_working_3-way'!Y222+4*PI())/3)</f>
        <v>-0.19079045403971417</v>
      </c>
      <c r="AC222" s="11">
        <f>'OddsRatio_working_3-way'!X222^(1/3)*SIN('OddsRatio_working_3-way'!Y222/3)</f>
        <v>8.1590135364808553E-2</v>
      </c>
      <c r="AD222" s="11">
        <f>'OddsRatio_working_3-way'!X222^(1/3)*SIN(('OddsRatio_working_3-way'!Y222+2*PI())/3)</f>
        <v>0.41204889536072786</v>
      </c>
      <c r="AE222" s="11">
        <f>'OddsRatio_working_3-way'!X222^(1/3)*SIN(('OddsRatio_working_3-way'!Y222+4*PI())/3)</f>
        <v>-0.49363903072553611</v>
      </c>
      <c r="AF222" s="11">
        <f>-'OddsRatio_working_3-way'!U222/(3*'OddsRatio_working_3-way'!X222^(1/3))*COS(('OddsRatio_working_3-way'!Y222)/3)</f>
        <v>0.52289916792769831</v>
      </c>
      <c r="AG222" s="11">
        <f>-'OddsRatio_working_3-way'!U222/(3*'OddsRatio_working_3-way'!X222^(1/3))*COS(('OddsRatio_working_3-way'!Y222+2*PI())/3)</f>
        <v>-0.33210871388798435</v>
      </c>
      <c r="AH222" s="11">
        <f>-'OddsRatio_working_3-way'!U222/(3*'OddsRatio_working_3-way'!X222^(1/3))*COS(('OddsRatio_working_3-way'!Y222+4*PI())/3)</f>
        <v>-0.19079045403971412</v>
      </c>
      <c r="AI222" s="11">
        <f>'OddsRatio_working_3-way'!U222/(3*'OddsRatio_working_3-way'!X222^(1/3))*SIN(('OddsRatio_working_3-way'!Y222)/3)</f>
        <v>-8.1590135364808539E-2</v>
      </c>
      <c r="AJ222" s="11">
        <f>'OddsRatio_working_3-way'!U222/(3*'OddsRatio_working_3-way'!X222^(1/3))*SIN(('OddsRatio_working_3-way'!Y222+2*PI())/3)</f>
        <v>-0.41204889536072775</v>
      </c>
      <c r="AK222" s="11">
        <f>'OddsRatio_working_3-way'!U222/(3*'OddsRatio_working_3-way'!X222^(1/3))*SIN(('OddsRatio_working_3-way'!Y222+4*PI())/3)</f>
        <v>0.49363903072553605</v>
      </c>
      <c r="AL222" s="11">
        <f>'OddsRatio_working_3-way'!Z222+'OddsRatio_working_3-way'!AF222</f>
        <v>1.0457983358553968</v>
      </c>
      <c r="AM222" s="11">
        <f>'OddsRatio_working_3-way'!AA222+'OddsRatio_working_3-way'!AG222</f>
        <v>-0.66421742777596871</v>
      </c>
      <c r="AN222" s="11">
        <f>'OddsRatio_working_3-way'!AB222+'OddsRatio_working_3-way'!AH222</f>
        <v>-0.38158090807942829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1.0457983358553968</v>
      </c>
      <c r="AS222" s="11">
        <f>IF(('OddsRatio_working_3-way'!X222=0),IF(Q222&gt;0,-Q222^(1/3),(-Q222)^(1/3)),'OddsRatio_working_3-way'!AM222-'OddsRatio_working_3-way'!R222/3)</f>
        <v>-0.66421742777596871</v>
      </c>
      <c r="AT222" s="11">
        <f>IF(('OddsRatio_working_3-way'!X222=0),IF(Q222&gt;0,-Q222^(1/3),(-Q222)^(1/3)),'OddsRatio_working_3-way'!AN222-'OddsRatio_working_3-way'!R222/3)</f>
        <v>-0.38158090807942829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3.96</v>
      </c>
      <c r="B223" s="4">
        <f>IF('True_Odds_Calculator_3-way'!B224="","",'True_Odds_Calculator_3-way'!B224)</f>
        <v>3.48</v>
      </c>
      <c r="C223" s="4">
        <f>IF('True_Odds_Calculator_3-way'!C224="","",'True_Odds_Calculator_3-way'!C224)</f>
        <v>2.02</v>
      </c>
      <c r="D223" s="9">
        <f t="shared" si="52"/>
        <v>0.24233782751764921</v>
      </c>
      <c r="E223" s="9">
        <f t="shared" si="53"/>
        <v>0.27628311358074825</v>
      </c>
      <c r="F223" s="9">
        <f t="shared" si="54"/>
        <v>0.48137905890160221</v>
      </c>
      <c r="G223" s="9">
        <f t="shared" si="55"/>
        <v>1.0562401783696544</v>
      </c>
      <c r="H223" s="9">
        <f t="shared" si="56"/>
        <v>4.1264709279741769</v>
      </c>
      <c r="I223" s="9">
        <f t="shared" si="57"/>
        <v>3.6194756423567438</v>
      </c>
      <c r="J223" s="9">
        <f t="shared" si="58"/>
        <v>2.0773649819370479</v>
      </c>
      <c r="K223" s="11">
        <f t="shared" si="59"/>
        <v>0.25252525252525254</v>
      </c>
      <c r="L223" s="11">
        <f t="shared" si="60"/>
        <v>0.28735632183908044</v>
      </c>
      <c r="M223" s="11">
        <f t="shared" si="61"/>
        <v>0.49504950495049505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-0.26897862200013101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0.23206343622868036</v>
      </c>
      <c r="Q223" s="11">
        <f>2*'OddsRatio_working_3-way'!K223*'OddsRatio_working_3-way'!L223*'OddsRatio_working_3-way'!M223</f>
        <v>7.1846265086278741E-2</v>
      </c>
      <c r="R223" s="11">
        <f t="shared" si="62"/>
        <v>0</v>
      </c>
      <c r="S223" s="11">
        <f t="shared" si="63"/>
        <v>-0.86275791920953238</v>
      </c>
      <c r="T223" s="11">
        <f t="shared" si="64"/>
        <v>-0.26710771492555174</v>
      </c>
      <c r="U223" s="11">
        <f>'OddsRatio_working_3-way'!S223-'OddsRatio_working_3-way'!R223^2/3</f>
        <v>-0.86275791920953238</v>
      </c>
      <c r="V223" s="11">
        <f>'OddsRatio_working_3-way'!S223*'OddsRatio_working_3-way'!R223/3-2*'OddsRatio_working_3-way'!R223^3/27-'OddsRatio_working_3-way'!T223</f>
        <v>0.26710771492555174</v>
      </c>
      <c r="W223" s="11">
        <f>'OddsRatio_working_3-way'!V223^2+4*'OddsRatio_working_3-way'!U223^3/27</f>
        <v>-2.3793456168665808E-2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0.15422385316595455</v>
      </c>
      <c r="Y223" s="11">
        <f>IF('OddsRatio_working_3-way'!W223&gt;=0,IF('OddsRatio_working_3-way'!V223+SQRT('OddsRatio_working_3-way'!W223)&gt;0,0,PI()),ACOS('OddsRatio_working_3-way'!V223/(2*'OddsRatio_working_3-way'!X223)))</f>
        <v>0.52370143863599128</v>
      </c>
      <c r="Z223" s="11">
        <f>'OddsRatio_working_3-way'!X223^(1/3)*COS('OddsRatio_working_3-way'!Y223/3)</f>
        <v>0.52812008918482722</v>
      </c>
      <c r="AA223" s="11">
        <f>'OddsRatio_working_3-way'!X223^(1/3)*COS(('OddsRatio_working_3-way'!Y223+2*PI())/3)</f>
        <v>-0.34472204526150668</v>
      </c>
      <c r="AB223" s="11">
        <f>'OddsRatio_working_3-way'!X223^(1/3)*COS(('OddsRatio_working_3-way'!Y223+4*PI())/3)</f>
        <v>-0.18339804392332082</v>
      </c>
      <c r="AC223" s="11">
        <f>'OddsRatio_working_3-way'!X223^(1/3)*SIN('OddsRatio_working_3-way'!Y223/3)</f>
        <v>9.3140455599349345E-2</v>
      </c>
      <c r="AD223" s="11">
        <f>'OddsRatio_working_3-way'!X223^(1/3)*SIN(('OddsRatio_working_3-way'!Y223+2*PI())/3)</f>
        <v>0.41079518568328899</v>
      </c>
      <c r="AE223" s="11">
        <f>'OddsRatio_working_3-way'!X223^(1/3)*SIN(('OddsRatio_working_3-way'!Y223+4*PI())/3)</f>
        <v>-0.50393564128263824</v>
      </c>
      <c r="AF223" s="11">
        <f>-'OddsRatio_working_3-way'!U223/(3*'OddsRatio_working_3-way'!X223^(1/3))*COS(('OddsRatio_working_3-way'!Y223)/3)</f>
        <v>0.52812008918482711</v>
      </c>
      <c r="AG223" s="11">
        <f>-'OddsRatio_working_3-way'!U223/(3*'OddsRatio_working_3-way'!X223^(1/3))*COS(('OddsRatio_working_3-way'!Y223+2*PI())/3)</f>
        <v>-0.34472204526150663</v>
      </c>
      <c r="AH223" s="11">
        <f>-'OddsRatio_working_3-way'!U223/(3*'OddsRatio_working_3-way'!X223^(1/3))*COS(('OddsRatio_working_3-way'!Y223+4*PI())/3)</f>
        <v>-0.18339804392332079</v>
      </c>
      <c r="AI223" s="11">
        <f>'OddsRatio_working_3-way'!U223/(3*'OddsRatio_working_3-way'!X223^(1/3))*SIN(('OddsRatio_working_3-way'!Y223)/3)</f>
        <v>-9.3140455599349331E-2</v>
      </c>
      <c r="AJ223" s="11">
        <f>'OddsRatio_working_3-way'!U223/(3*'OddsRatio_working_3-way'!X223^(1/3))*SIN(('OddsRatio_working_3-way'!Y223+2*PI())/3)</f>
        <v>-0.41079518568328893</v>
      </c>
      <c r="AK223" s="11">
        <f>'OddsRatio_working_3-way'!U223/(3*'OddsRatio_working_3-way'!X223^(1/3))*SIN(('OddsRatio_working_3-way'!Y223+4*PI())/3)</f>
        <v>0.50393564128263812</v>
      </c>
      <c r="AL223" s="11">
        <f>'OddsRatio_working_3-way'!Z223+'OddsRatio_working_3-way'!AF223</f>
        <v>1.0562401783696544</v>
      </c>
      <c r="AM223" s="11">
        <f>'OddsRatio_working_3-way'!AA223+'OddsRatio_working_3-way'!AG223</f>
        <v>-0.68944409052301325</v>
      </c>
      <c r="AN223" s="11">
        <f>'OddsRatio_working_3-way'!AB223+'OddsRatio_working_3-way'!AH223</f>
        <v>-0.36679608784664164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1.0562401783696544</v>
      </c>
      <c r="AS223" s="11">
        <f>IF(('OddsRatio_working_3-way'!X223=0),IF(Q223&gt;0,-Q223^(1/3),(-Q223)^(1/3)),'OddsRatio_working_3-way'!AM223-'OddsRatio_working_3-way'!R223/3)</f>
        <v>-0.68944409052301325</v>
      </c>
      <c r="AT223" s="11">
        <f>IF(('OddsRatio_working_3-way'!X223=0),IF(Q223&gt;0,-Q223^(1/3),(-Q223)^(1/3)),'OddsRatio_working_3-way'!AN223-'OddsRatio_working_3-way'!R223/3)</f>
        <v>-0.36679608784664164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1.68</v>
      </c>
      <c r="B224" s="4">
        <f>IF('True_Odds_Calculator_3-way'!B225="","",'True_Odds_Calculator_3-way'!B225)</f>
        <v>3.8</v>
      </c>
      <c r="C224" s="4">
        <f>IF('True_Odds_Calculator_3-way'!C225="","",'True_Odds_Calculator_3-way'!C225)</f>
        <v>5.64</v>
      </c>
      <c r="D224" s="9">
        <f t="shared" si="52"/>
        <v>0.58022877073819812</v>
      </c>
      <c r="E224" s="9">
        <f t="shared" si="53"/>
        <v>0.25132288218485471</v>
      </c>
      <c r="F224" s="9">
        <f t="shared" si="54"/>
        <v>0.1684483470769472</v>
      </c>
      <c r="G224" s="9">
        <f t="shared" si="55"/>
        <v>1.0639090345037181</v>
      </c>
      <c r="H224" s="9">
        <f t="shared" si="56"/>
        <v>1.7234581434625285</v>
      </c>
      <c r="I224" s="9">
        <f t="shared" si="57"/>
        <v>3.9789452966104104</v>
      </c>
      <c r="J224" s="9">
        <f t="shared" si="58"/>
        <v>5.9365379200972512</v>
      </c>
      <c r="K224" s="11">
        <f t="shared" si="59"/>
        <v>0.59523809523809523</v>
      </c>
      <c r="L224" s="11">
        <f t="shared" si="60"/>
        <v>0.26315789473684209</v>
      </c>
      <c r="M224" s="11">
        <f t="shared" si="61"/>
        <v>0.1773049645390071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-0.24536518601468205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0.22551947243996512</v>
      </c>
      <c r="Q224" s="11">
        <f>2*'OddsRatio_working_3-way'!K224*'OddsRatio_working_3-way'!L224*'OddsRatio_working_3-way'!M224</f>
        <v>5.554666808866137E-2</v>
      </c>
      <c r="R224" s="11">
        <f t="shared" si="62"/>
        <v>0</v>
      </c>
      <c r="S224" s="11">
        <f t="shared" si="63"/>
        <v>-0.91911764705882359</v>
      </c>
      <c r="T224" s="11">
        <f t="shared" si="64"/>
        <v>-0.22638365691104032</v>
      </c>
      <c r="U224" s="11">
        <f>'OddsRatio_working_3-way'!S224-'OddsRatio_working_3-way'!R224^2/3</f>
        <v>-0.91911764705882359</v>
      </c>
      <c r="V224" s="11">
        <f>'OddsRatio_working_3-way'!S224*'OddsRatio_working_3-way'!R224/3-2*'OddsRatio_working_3-way'!R224^3/27-'OddsRatio_working_3-way'!T224</f>
        <v>0.22638365691104032</v>
      </c>
      <c r="W224" s="11">
        <f>'OddsRatio_working_3-way'!V224^2+4*'OddsRatio_working_3-way'!U224^3/27</f>
        <v>-6.3780021737471687E-2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0.16958005620789204</v>
      </c>
      <c r="Y224" s="11">
        <f>IF('OddsRatio_working_3-way'!W224&gt;=0,IF('OddsRatio_working_3-way'!V224+SQRT('OddsRatio_working_3-way'!W224)&gt;0,0,PI()),ACOS('OddsRatio_working_3-way'!V224/(2*'OddsRatio_working_3-way'!X224)))</f>
        <v>0.83997271882367719</v>
      </c>
      <c r="Z224" s="11">
        <f>'OddsRatio_working_3-way'!X224^(1/3)*COS('OddsRatio_working_3-way'!Y224/3)</f>
        <v>0.53195451725185905</v>
      </c>
      <c r="AA224" s="11">
        <f>'OddsRatio_working_3-way'!X224^(1/3)*COS(('OddsRatio_working_3-way'!Y224+2*PI())/3)</f>
        <v>-0.39844501110256825</v>
      </c>
      <c r="AB224" s="11">
        <f>'OddsRatio_working_3-way'!X224^(1/3)*COS(('OddsRatio_working_3-way'!Y224+4*PI())/3)</f>
        <v>-0.133509506149291</v>
      </c>
      <c r="AC224" s="11">
        <f>'OddsRatio_working_3-way'!X224^(1/3)*SIN('OddsRatio_working_3-way'!Y224/3)</f>
        <v>0.15296058510266422</v>
      </c>
      <c r="AD224" s="11">
        <f>'OddsRatio_working_3-way'!X224^(1/3)*SIN(('OddsRatio_working_3-way'!Y224+2*PI())/3)</f>
        <v>0.38420583304666539</v>
      </c>
      <c r="AE224" s="11">
        <f>'OddsRatio_working_3-way'!X224^(1/3)*SIN(('OddsRatio_working_3-way'!Y224+4*PI())/3)</f>
        <v>-0.53716641814932953</v>
      </c>
      <c r="AF224" s="11">
        <f>-'OddsRatio_working_3-way'!U224/(3*'OddsRatio_working_3-way'!X224^(1/3))*COS(('OddsRatio_working_3-way'!Y224)/3)</f>
        <v>0.53195451725185905</v>
      </c>
      <c r="AG224" s="11">
        <f>-'OddsRatio_working_3-way'!U224/(3*'OddsRatio_working_3-way'!X224^(1/3))*COS(('OddsRatio_working_3-way'!Y224+2*PI())/3)</f>
        <v>-0.39844501110256825</v>
      </c>
      <c r="AH224" s="11">
        <f>-'OddsRatio_working_3-way'!U224/(3*'OddsRatio_working_3-way'!X224^(1/3))*COS(('OddsRatio_working_3-way'!Y224+4*PI())/3)</f>
        <v>-0.133509506149291</v>
      </c>
      <c r="AI224" s="11">
        <f>'OddsRatio_working_3-way'!U224/(3*'OddsRatio_working_3-way'!X224^(1/3))*SIN(('OddsRatio_working_3-way'!Y224)/3)</f>
        <v>-0.15296058510266422</v>
      </c>
      <c r="AJ224" s="11">
        <f>'OddsRatio_working_3-way'!U224/(3*'OddsRatio_working_3-way'!X224^(1/3))*SIN(('OddsRatio_working_3-way'!Y224+2*PI())/3)</f>
        <v>-0.38420583304666539</v>
      </c>
      <c r="AK224" s="11">
        <f>'OddsRatio_working_3-way'!U224/(3*'OddsRatio_working_3-way'!X224^(1/3))*SIN(('OddsRatio_working_3-way'!Y224+4*PI())/3)</f>
        <v>0.53716641814932953</v>
      </c>
      <c r="AL224" s="11">
        <f>'OddsRatio_working_3-way'!Z224+'OddsRatio_working_3-way'!AF224</f>
        <v>1.0639090345037181</v>
      </c>
      <c r="AM224" s="11">
        <f>'OddsRatio_working_3-way'!AA224+'OddsRatio_working_3-way'!AG224</f>
        <v>-0.79689002220513649</v>
      </c>
      <c r="AN224" s="11">
        <f>'OddsRatio_working_3-way'!AB224+'OddsRatio_working_3-way'!AH224</f>
        <v>-0.26701901229858199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1.0639090345037181</v>
      </c>
      <c r="AS224" s="11">
        <f>IF(('OddsRatio_working_3-way'!X224=0),IF(Q224&gt;0,-Q224^(1/3),(-Q224)^(1/3)),'OddsRatio_working_3-way'!AM224-'OddsRatio_working_3-way'!R224/3)</f>
        <v>-0.79689002220513649</v>
      </c>
      <c r="AT224" s="11">
        <f>IF(('OddsRatio_working_3-way'!X224=0),IF(Q224&gt;0,-Q224^(1/3),(-Q224)^(1/3)),'OddsRatio_working_3-way'!AN224-'OddsRatio_working_3-way'!R224/3)</f>
        <v>-0.26701901229858199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2.2999999999999998</v>
      </c>
      <c r="B225" s="4">
        <f>IF('True_Odds_Calculator_3-way'!B226="","",'True_Odds_Calculator_3-way'!B226)</f>
        <v>3.07</v>
      </c>
      <c r="C225" s="4">
        <f>IF('True_Odds_Calculator_3-way'!C226="","",'True_Odds_Calculator_3-way'!C226)</f>
        <v>3.67</v>
      </c>
      <c r="D225" s="9">
        <f t="shared" si="52"/>
        <v>0.42251252502325576</v>
      </c>
      <c r="E225" s="9">
        <f t="shared" si="53"/>
        <v>0.31482615317924412</v>
      </c>
      <c r="F225" s="9">
        <f t="shared" si="54"/>
        <v>0.26266132179750001</v>
      </c>
      <c r="G225" s="9">
        <f t="shared" si="55"/>
        <v>1.0513798012805537</v>
      </c>
      <c r="H225" s="9">
        <f t="shared" si="56"/>
        <v>2.3667937416647198</v>
      </c>
      <c r="I225" s="9">
        <f t="shared" si="57"/>
        <v>3.1763561886507468</v>
      </c>
      <c r="J225" s="9">
        <f t="shared" si="58"/>
        <v>3.8071840694190775</v>
      </c>
      <c r="K225" s="11">
        <f t="shared" si="59"/>
        <v>0.43478260869565222</v>
      </c>
      <c r="L225" s="11">
        <f t="shared" si="60"/>
        <v>0.32573289902280134</v>
      </c>
      <c r="M225" s="11">
        <f t="shared" si="61"/>
        <v>0.27247956403269757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-0.27726348862597516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0.23307981401465705</v>
      </c>
      <c r="Q225" s="11">
        <f>2*'OddsRatio_working_3-way'!K225*'OddsRatio_working_3-way'!L225*'OddsRatio_working_3-way'!M225</f>
        <v>7.7178746362469228E-2</v>
      </c>
      <c r="R225" s="11">
        <f t="shared" si="62"/>
        <v>0</v>
      </c>
      <c r="S225" s="11">
        <f t="shared" si="63"/>
        <v>-0.84064373268086046</v>
      </c>
      <c r="T225" s="11">
        <f t="shared" si="64"/>
        <v>-0.27835885188107962</v>
      </c>
      <c r="U225" s="11">
        <f>'OddsRatio_working_3-way'!S225-'OddsRatio_working_3-way'!R225^2/3</f>
        <v>-0.84064373268086046</v>
      </c>
      <c r="V225" s="11">
        <f>'OddsRatio_working_3-way'!S225*'OddsRatio_working_3-way'!R225/3-2*'OddsRatio_working_3-way'!R225^3/27-'OddsRatio_working_3-way'!T225</f>
        <v>0.27835885188107962</v>
      </c>
      <c r="W225" s="11">
        <f>'OddsRatio_working_3-way'!V225^2+4*'OddsRatio_working_3-way'!U225^3/27</f>
        <v>-1.0526378893943367E-2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0.14833242170417107</v>
      </c>
      <c r="Y225" s="11">
        <f>IF('OddsRatio_working_3-way'!W225&gt;=0,IF('OddsRatio_working_3-way'!V225+SQRT('OddsRatio_working_3-way'!W225)&gt;0,0,PI()),ACOS('OddsRatio_working_3-way'!V225/(2*'OddsRatio_working_3-way'!X225)))</f>
        <v>0.35313234690356077</v>
      </c>
      <c r="Z225" s="11">
        <f>'OddsRatio_working_3-way'!X225^(1/3)*COS('OddsRatio_working_3-way'!Y225/3)</f>
        <v>0.52568990064027687</v>
      </c>
      <c r="AA225" s="11">
        <f>'OddsRatio_working_3-way'!X225^(1/3)*COS(('OddsRatio_working_3-way'!Y225+2*PI())/3)</f>
        <v>-0.31668294288883497</v>
      </c>
      <c r="AB225" s="11">
        <f>'OddsRatio_working_3-way'!X225^(1/3)*COS(('OddsRatio_working_3-way'!Y225+4*PI())/3)</f>
        <v>-0.20900695775144201</v>
      </c>
      <c r="AC225" s="11">
        <f>'OddsRatio_working_3-way'!X225^(1/3)*SIN('OddsRatio_working_3-way'!Y225/3)</f>
        <v>6.2166759004332009E-2</v>
      </c>
      <c r="AD225" s="11">
        <f>'OddsRatio_working_3-way'!X225^(1/3)*SIN(('OddsRatio_working_3-way'!Y225+2*PI())/3)</f>
        <v>0.4241774289652312</v>
      </c>
      <c r="AE225" s="11">
        <f>'OddsRatio_working_3-way'!X225^(1/3)*SIN(('OddsRatio_working_3-way'!Y225+4*PI())/3)</f>
        <v>-0.48634418796956314</v>
      </c>
      <c r="AF225" s="11">
        <f>-'OddsRatio_working_3-way'!U225/(3*'OddsRatio_working_3-way'!X225^(1/3))*COS(('OddsRatio_working_3-way'!Y225)/3)</f>
        <v>0.52568990064027687</v>
      </c>
      <c r="AG225" s="11">
        <f>-'OddsRatio_working_3-way'!U225/(3*'OddsRatio_working_3-way'!X225^(1/3))*COS(('OddsRatio_working_3-way'!Y225+2*PI())/3)</f>
        <v>-0.31668294288883497</v>
      </c>
      <c r="AH225" s="11">
        <f>-'OddsRatio_working_3-way'!U225/(3*'OddsRatio_working_3-way'!X225^(1/3))*COS(('OddsRatio_working_3-way'!Y225+4*PI())/3)</f>
        <v>-0.20900695775144201</v>
      </c>
      <c r="AI225" s="11">
        <f>'OddsRatio_working_3-way'!U225/(3*'OddsRatio_working_3-way'!X225^(1/3))*SIN(('OddsRatio_working_3-way'!Y225)/3)</f>
        <v>-6.2166759004332009E-2</v>
      </c>
      <c r="AJ225" s="11">
        <f>'OddsRatio_working_3-way'!U225/(3*'OddsRatio_working_3-way'!X225^(1/3))*SIN(('OddsRatio_working_3-way'!Y225+2*PI())/3)</f>
        <v>-0.4241774289652312</v>
      </c>
      <c r="AK225" s="11">
        <f>'OddsRatio_working_3-way'!U225/(3*'OddsRatio_working_3-way'!X225^(1/3))*SIN(('OddsRatio_working_3-way'!Y225+4*PI())/3)</f>
        <v>0.48634418796956314</v>
      </c>
      <c r="AL225" s="11">
        <f>'OddsRatio_working_3-way'!Z225+'OddsRatio_working_3-way'!AF225</f>
        <v>1.0513798012805537</v>
      </c>
      <c r="AM225" s="11">
        <f>'OddsRatio_working_3-way'!AA225+'OddsRatio_working_3-way'!AG225</f>
        <v>-0.63336588577766995</v>
      </c>
      <c r="AN225" s="11">
        <f>'OddsRatio_working_3-way'!AB225+'OddsRatio_working_3-way'!AH225</f>
        <v>-0.41801391550288403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1.0513798012805537</v>
      </c>
      <c r="AS225" s="11">
        <f>IF(('OddsRatio_working_3-way'!X225=0),IF(Q225&gt;0,-Q225^(1/3),(-Q225)^(1/3)),'OddsRatio_working_3-way'!AM225-'OddsRatio_working_3-way'!R225/3)</f>
        <v>-0.63336588577766995</v>
      </c>
      <c r="AT225" s="11">
        <f>IF(('OddsRatio_working_3-way'!X225=0),IF(Q225&gt;0,-Q225^(1/3),(-Q225)^(1/3)),'OddsRatio_working_3-way'!AN225-'OddsRatio_working_3-way'!R225/3)</f>
        <v>-0.41801391550288403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2.1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3.82</v>
      </c>
      <c r="D226" s="9">
        <f t="shared" si="52"/>
        <v>0.46347860916417433</v>
      </c>
      <c r="E226" s="9">
        <f t="shared" si="53"/>
        <v>0.28448350384724352</v>
      </c>
      <c r="F226" s="9">
        <f t="shared" si="54"/>
        <v>0.25203788698858226</v>
      </c>
      <c r="G226" s="9">
        <f t="shared" si="55"/>
        <v>1.0523607978828835</v>
      </c>
      <c r="H226" s="9">
        <f t="shared" si="56"/>
        <v>2.157596877671172</v>
      </c>
      <c r="I226" s="9">
        <f t="shared" si="57"/>
        <v>3.5151423069400916</v>
      </c>
      <c r="J226" s="9">
        <f t="shared" si="58"/>
        <v>3.9676574500297317</v>
      </c>
      <c r="K226" s="11">
        <f t="shared" si="59"/>
        <v>0.47619047619047616</v>
      </c>
      <c r="L226" s="11">
        <f t="shared" si="60"/>
        <v>0.29498525073746312</v>
      </c>
      <c r="M226" s="11">
        <f t="shared" si="61"/>
        <v>0.26178010471204188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-0.27261976467369609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0.23203152981219047</v>
      </c>
      <c r="Q226" s="11">
        <f>2*'OddsRatio_working_3-way'!K226*'OddsRatio_working_3-way'!L226*'OddsRatio_working_3-way'!M226</f>
        <v>7.3544066501486691E-2</v>
      </c>
      <c r="R226" s="11">
        <f t="shared" si="62"/>
        <v>0</v>
      </c>
      <c r="S226" s="11">
        <f t="shared" si="63"/>
        <v>-0.85111778337096555</v>
      </c>
      <c r="T226" s="11">
        <f t="shared" si="64"/>
        <v>-0.26976791865957706</v>
      </c>
      <c r="U226" s="11">
        <f>'OddsRatio_working_3-way'!S226-'OddsRatio_working_3-way'!R226^2/3</f>
        <v>-0.85111778337096555</v>
      </c>
      <c r="V226" s="11">
        <f>'OddsRatio_working_3-way'!S226*'OddsRatio_working_3-way'!R226/3-2*'OddsRatio_working_3-way'!R226^3/27-'OddsRatio_working_3-way'!T226</f>
        <v>0.26976791865957706</v>
      </c>
      <c r="W226" s="11">
        <f>'OddsRatio_working_3-way'!V226^2+4*'OddsRatio_working_3-way'!U226^3/27</f>
        <v>-1.8566156421237587E-2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0.1511132740357029</v>
      </c>
      <c r="Y226" s="11">
        <f>IF('OddsRatio_working_3-way'!W226&gt;=0,IF('OddsRatio_working_3-way'!V226+SQRT('OddsRatio_working_3-way'!W226)&gt;0,0,PI()),ACOS('OddsRatio_working_3-way'!V226/(2*'OddsRatio_working_3-way'!X226)))</f>
        <v>0.46771310225170049</v>
      </c>
      <c r="Z226" s="11">
        <f>'OddsRatio_working_3-way'!X226^(1/3)*COS('OddsRatio_working_3-way'!Y226/3)</f>
        <v>0.52618039894144186</v>
      </c>
      <c r="AA226" s="11">
        <f>'OddsRatio_working_3-way'!X226^(1/3)*COS(('OddsRatio_working_3-way'!Y226+2*PI())/3)</f>
        <v>-0.33471482282128562</v>
      </c>
      <c r="AB226" s="11">
        <f>'OddsRatio_working_3-way'!X226^(1/3)*COS(('OddsRatio_working_3-way'!Y226+4*PI())/3)</f>
        <v>-0.19146557612015611</v>
      </c>
      <c r="AC226" s="11">
        <f>'OddsRatio_working_3-way'!X226^(1/3)*SIN('OddsRatio_working_3-way'!Y226/3)</f>
        <v>8.2704991144108231E-2</v>
      </c>
      <c r="AD226" s="11">
        <f>'OddsRatio_working_3-way'!X226^(1/3)*SIN(('OddsRatio_working_3-way'!Y226+2*PI())/3)</f>
        <v>0.41433309688466513</v>
      </c>
      <c r="AE226" s="11">
        <f>'OddsRatio_working_3-way'!X226^(1/3)*SIN(('OddsRatio_working_3-way'!Y226+4*PI())/3)</f>
        <v>-0.49703808802877325</v>
      </c>
      <c r="AF226" s="11">
        <f>-'OddsRatio_working_3-way'!U226/(3*'OddsRatio_working_3-way'!X226^(1/3))*COS(('OddsRatio_working_3-way'!Y226)/3)</f>
        <v>0.52618039894144175</v>
      </c>
      <c r="AG226" s="11">
        <f>-'OddsRatio_working_3-way'!U226/(3*'OddsRatio_working_3-way'!X226^(1/3))*COS(('OddsRatio_working_3-way'!Y226+2*PI())/3)</f>
        <v>-0.33471482282128556</v>
      </c>
      <c r="AH226" s="11">
        <f>-'OddsRatio_working_3-way'!U226/(3*'OddsRatio_working_3-way'!X226^(1/3))*COS(('OddsRatio_working_3-way'!Y226+4*PI())/3)</f>
        <v>-0.19146557612015608</v>
      </c>
      <c r="AI226" s="11">
        <f>'OddsRatio_working_3-way'!U226/(3*'OddsRatio_working_3-way'!X226^(1/3))*SIN(('OddsRatio_working_3-way'!Y226)/3)</f>
        <v>-8.2704991144108217E-2</v>
      </c>
      <c r="AJ226" s="11">
        <f>'OddsRatio_working_3-way'!U226/(3*'OddsRatio_working_3-way'!X226^(1/3))*SIN(('OddsRatio_working_3-way'!Y226+2*PI())/3)</f>
        <v>-0.41433309688466502</v>
      </c>
      <c r="AK226" s="11">
        <f>'OddsRatio_working_3-way'!U226/(3*'OddsRatio_working_3-way'!X226^(1/3))*SIN(('OddsRatio_working_3-way'!Y226+4*PI())/3)</f>
        <v>0.4970380880287732</v>
      </c>
      <c r="AL226" s="11">
        <f>'OddsRatio_working_3-way'!Z226+'OddsRatio_working_3-way'!AF226</f>
        <v>1.0523607978828835</v>
      </c>
      <c r="AM226" s="11">
        <f>'OddsRatio_working_3-way'!AA226+'OddsRatio_working_3-way'!AG226</f>
        <v>-0.66942964564257124</v>
      </c>
      <c r="AN226" s="11">
        <f>'OddsRatio_working_3-way'!AB226+'OddsRatio_working_3-way'!AH226</f>
        <v>-0.38293115224031216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1.0523607978828835</v>
      </c>
      <c r="AS226" s="11">
        <f>IF(('OddsRatio_working_3-way'!X226=0),IF(Q226&gt;0,-Q226^(1/3),(-Q226)^(1/3)),'OddsRatio_working_3-way'!AM226-'OddsRatio_working_3-way'!R226/3)</f>
        <v>-0.66942964564257124</v>
      </c>
      <c r="AT226" s="11">
        <f>IF(('OddsRatio_working_3-way'!X226=0),IF(Q226&gt;0,-Q226^(1/3),(-Q226)^(1/3)),'OddsRatio_working_3-way'!AN226-'OddsRatio_working_3-way'!R226/3)</f>
        <v>-0.38293115224031216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3.11</v>
      </c>
      <c r="B227" s="4">
        <f>IF('True_Odds_Calculator_3-way'!B228="","",'True_Odds_Calculator_3-way'!B228)</f>
        <v>3.22</v>
      </c>
      <c r="C227" s="4">
        <f>IF('True_Odds_Calculator_3-way'!C228="","",'True_Odds_Calculator_3-way'!C228)</f>
        <v>2.5</v>
      </c>
      <c r="D227" s="9">
        <f t="shared" si="52"/>
        <v>0.3111382425746399</v>
      </c>
      <c r="E227" s="9">
        <f t="shared" si="53"/>
        <v>0.30035193645740876</v>
      </c>
      <c r="F227" s="9">
        <f t="shared" si="54"/>
        <v>0.38850982096795128</v>
      </c>
      <c r="G227" s="9">
        <f t="shared" si="55"/>
        <v>1.0492916712865483</v>
      </c>
      <c r="H227" s="9">
        <f t="shared" si="56"/>
        <v>3.2140054264146167</v>
      </c>
      <c r="I227" s="9">
        <f t="shared" si="57"/>
        <v>3.3294275102561373</v>
      </c>
      <c r="J227" s="9">
        <f t="shared" si="58"/>
        <v>2.573937506929822</v>
      </c>
      <c r="K227" s="11">
        <f t="shared" si="59"/>
        <v>0.32154340836012862</v>
      </c>
      <c r="L227" s="11">
        <f t="shared" si="60"/>
        <v>0.3105590062111801</v>
      </c>
      <c r="M227" s="11">
        <f t="shared" si="61"/>
        <v>0.4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-0.28065347206966096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0.23286932555770809</v>
      </c>
      <c r="Q227" s="11">
        <f>2*'OddsRatio_working_3-way'!K227*'OddsRatio_working_3-way'!L227*'OddsRatio_working_3-way'!M227</f>
        <v>7.9886561083261767E-2</v>
      </c>
      <c r="R227" s="11">
        <f t="shared" si="62"/>
        <v>0</v>
      </c>
      <c r="S227" s="11">
        <f t="shared" si="63"/>
        <v>-0.82973969229893452</v>
      </c>
      <c r="T227" s="11">
        <f t="shared" si="64"/>
        <v>-0.2846448344078677</v>
      </c>
      <c r="U227" s="11">
        <f>'OddsRatio_working_3-way'!S227-'OddsRatio_working_3-way'!R227^2/3</f>
        <v>-0.82973969229893452</v>
      </c>
      <c r="V227" s="11">
        <f>'OddsRatio_working_3-way'!S227*'OddsRatio_working_3-way'!R227/3-2*'OddsRatio_working_3-way'!R227^3/27-'OddsRatio_working_3-way'!T227</f>
        <v>0.2846448344078677</v>
      </c>
      <c r="W227" s="11">
        <f>'OddsRatio_working_3-way'!V227^2+4*'OddsRatio_working_3-way'!U227^3/27</f>
        <v>-3.6068279899867106E-3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0.14545575765939031</v>
      </c>
      <c r="Y227" s="11">
        <f>IF('OddsRatio_working_3-way'!W227&gt;=0,IF('OddsRatio_working_3-way'!V227+SQRT('OddsRatio_working_3-way'!W227)&gt;0,0,PI()),ACOS('OddsRatio_working_3-way'!V227/(2*'OddsRatio_working_3-way'!X227)))</f>
        <v>0.20793904446321432</v>
      </c>
      <c r="Z227" s="11">
        <f>'OddsRatio_working_3-way'!X227^(1/3)*COS('OddsRatio_working_3-way'!Y227/3)</f>
        <v>0.52464583564327416</v>
      </c>
      <c r="AA227" s="11">
        <f>'OddsRatio_working_3-way'!X227^(1/3)*COS(('OddsRatio_working_3-way'!Y227+2*PI())/3)</f>
        <v>-0.29386627578114316</v>
      </c>
      <c r="AB227" s="11">
        <f>'OddsRatio_working_3-way'!X227^(1/3)*COS(('OddsRatio_working_3-way'!Y227+4*PI())/3)</f>
        <v>-0.23077955986213111</v>
      </c>
      <c r="AC227" s="11">
        <f>'OddsRatio_working_3-way'!X227^(1/3)*SIN('OddsRatio_working_3-way'!Y227/3)</f>
        <v>3.6423132418131117E-2</v>
      </c>
      <c r="AD227" s="11">
        <f>'OddsRatio_working_3-way'!X227^(1/3)*SIN(('OddsRatio_working_3-way'!Y227+2*PI())/3)</f>
        <v>0.43614505544772514</v>
      </c>
      <c r="AE227" s="11">
        <f>'OddsRatio_working_3-way'!X227^(1/3)*SIN(('OddsRatio_working_3-way'!Y227+4*PI())/3)</f>
        <v>-0.47256818786585619</v>
      </c>
      <c r="AF227" s="11">
        <f>-'OddsRatio_working_3-way'!U227/(3*'OddsRatio_working_3-way'!X227^(1/3))*COS(('OddsRatio_working_3-way'!Y227)/3)</f>
        <v>0.52464583564327427</v>
      </c>
      <c r="AG227" s="11">
        <f>-'OddsRatio_working_3-way'!U227/(3*'OddsRatio_working_3-way'!X227^(1/3))*COS(('OddsRatio_working_3-way'!Y227+2*PI())/3)</f>
        <v>-0.29386627578114322</v>
      </c>
      <c r="AH227" s="11">
        <f>-'OddsRatio_working_3-way'!U227/(3*'OddsRatio_working_3-way'!X227^(1/3))*COS(('OddsRatio_working_3-way'!Y227+4*PI())/3)</f>
        <v>-0.23077955986213117</v>
      </c>
      <c r="AI227" s="11">
        <f>'OddsRatio_working_3-way'!U227/(3*'OddsRatio_working_3-way'!X227^(1/3))*SIN(('OddsRatio_working_3-way'!Y227)/3)</f>
        <v>-3.6423132418131124E-2</v>
      </c>
      <c r="AJ227" s="11">
        <f>'OddsRatio_working_3-way'!U227/(3*'OddsRatio_working_3-way'!X227^(1/3))*SIN(('OddsRatio_working_3-way'!Y227+2*PI())/3)</f>
        <v>-0.43614505544772525</v>
      </c>
      <c r="AK227" s="11">
        <f>'OddsRatio_working_3-way'!U227/(3*'OddsRatio_working_3-way'!X227^(1/3))*SIN(('OddsRatio_working_3-way'!Y227+4*PI())/3)</f>
        <v>0.4725681878658563</v>
      </c>
      <c r="AL227" s="11">
        <f>'OddsRatio_working_3-way'!Z227+'OddsRatio_working_3-way'!AF227</f>
        <v>1.0492916712865483</v>
      </c>
      <c r="AM227" s="11">
        <f>'OddsRatio_working_3-way'!AA227+'OddsRatio_working_3-way'!AG227</f>
        <v>-0.58773255156228643</v>
      </c>
      <c r="AN227" s="11">
        <f>'OddsRatio_working_3-way'!AB227+'OddsRatio_working_3-way'!AH227</f>
        <v>-0.46155911972426228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1.0492916712865483</v>
      </c>
      <c r="AS227" s="11">
        <f>IF(('OddsRatio_working_3-way'!X227=0),IF(Q227&gt;0,-Q227^(1/3),(-Q227)^(1/3)),'OddsRatio_working_3-way'!AM227-'OddsRatio_working_3-way'!R227/3)</f>
        <v>-0.58773255156228643</v>
      </c>
      <c r="AT227" s="11">
        <f>IF(('OddsRatio_working_3-way'!X227=0),IF(Q227&gt;0,-Q227^(1/3),(-Q227)^(1/3)),'OddsRatio_working_3-way'!AN227-'OddsRatio_working_3-way'!R227/3)</f>
        <v>-0.46155911972426228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1.42</v>
      </c>
      <c r="B228" s="4">
        <f>IF('True_Odds_Calculator_3-way'!B229="","",'True_Odds_Calculator_3-way'!B229)</f>
        <v>4.79</v>
      </c>
      <c r="C228" s="4">
        <f>IF('True_Odds_Calculator_3-way'!C229="","",'True_Odds_Calculator_3-way'!C229)</f>
        <v>8.0299999999999994</v>
      </c>
      <c r="D228" s="9">
        <f t="shared" si="52"/>
        <v>0.68764474596050784</v>
      </c>
      <c r="E228" s="9">
        <f t="shared" si="53"/>
        <v>0.19611808808342326</v>
      </c>
      <c r="F228" s="9">
        <f t="shared" si="54"/>
        <v>0.11623716595606874</v>
      </c>
      <c r="G228" s="9">
        <f t="shared" si="55"/>
        <v>1.0815220943330335</v>
      </c>
      <c r="H228" s="9">
        <f t="shared" si="56"/>
        <v>1.4542392796198738</v>
      </c>
      <c r="I228" s="9">
        <f t="shared" si="57"/>
        <v>5.0989687375221981</v>
      </c>
      <c r="J228" s="9">
        <f t="shared" si="58"/>
        <v>8.6031003231612253</v>
      </c>
      <c r="K228" s="11">
        <f t="shared" si="59"/>
        <v>0.70422535211267612</v>
      </c>
      <c r="L228" s="11">
        <f t="shared" si="60"/>
        <v>0.20876826722338204</v>
      </c>
      <c r="M228" s="11">
        <f t="shared" si="61"/>
        <v>0.12453300124533002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-0.20488229124903445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0.20579125143307794</v>
      </c>
      <c r="Q228" s="11">
        <f>2*'OddsRatio_working_3-way'!K228*'OddsRatio_working_3-way'!L228*'OddsRatio_working_3-way'!M228</f>
        <v>3.6617660397344827E-2</v>
      </c>
      <c r="R228" s="11">
        <f t="shared" si="62"/>
        <v>0</v>
      </c>
      <c r="S228" s="11">
        <f t="shared" si="63"/>
        <v>-1.0044364995066297</v>
      </c>
      <c r="T228" s="11">
        <f t="shared" si="64"/>
        <v>-0.17872535578409779</v>
      </c>
      <c r="U228" s="11">
        <f>'OddsRatio_working_3-way'!S228-'OddsRatio_working_3-way'!R228^2/3</f>
        <v>-1.0044364995066297</v>
      </c>
      <c r="V228" s="11">
        <f>'OddsRatio_working_3-way'!S228*'OddsRatio_working_3-way'!R228/3-2*'OddsRatio_working_3-way'!R228^3/27-'OddsRatio_working_3-way'!T228</f>
        <v>0.17872535578409779</v>
      </c>
      <c r="W228" s="11">
        <f>'OddsRatio_working_3-way'!V228^2+4*'OddsRatio_working_3-way'!U228^3/27</f>
        <v>-0.11818593363318565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0.19373221623760592</v>
      </c>
      <c r="Y228" s="11">
        <f>IF('OddsRatio_working_3-way'!W228&gt;=0,IF('OddsRatio_working_3-way'!V228+SQRT('OddsRatio_working_3-way'!W228)&gt;0,0,PI()),ACOS('OddsRatio_working_3-way'!V228/(2*'OddsRatio_working_3-way'!X228)))</f>
        <v>1.091371342539261</v>
      </c>
      <c r="Z228" s="11">
        <f>'OddsRatio_working_3-way'!X228^(1/3)*COS('OddsRatio_working_3-way'!Y228/3)</f>
        <v>0.54076104716651674</v>
      </c>
      <c r="AA228" s="11">
        <f>'OddsRatio_working_3-way'!X228^(1/3)*COS(('OddsRatio_working_3-way'!Y228+2*PI())/3)</f>
        <v>-0.44868431568310874</v>
      </c>
      <c r="AB228" s="11">
        <f>'OddsRatio_working_3-way'!X228^(1/3)*COS(('OddsRatio_working_3-way'!Y228+4*PI())/3)</f>
        <v>-9.2076731483407906E-2</v>
      </c>
      <c r="AC228" s="11">
        <f>'OddsRatio_working_3-way'!X228^(1/3)*SIN('OddsRatio_working_3-way'!Y228/3)</f>
        <v>0.20588748473275931</v>
      </c>
      <c r="AD228" s="11">
        <f>'OddsRatio_working_3-way'!X228^(1/3)*SIN(('OddsRatio_working_3-way'!Y228+2*PI())/3)</f>
        <v>0.36536906185689882</v>
      </c>
      <c r="AE228" s="11">
        <f>'OddsRatio_working_3-way'!X228^(1/3)*SIN(('OddsRatio_working_3-way'!Y228+4*PI())/3)</f>
        <v>-0.57125654658965819</v>
      </c>
      <c r="AF228" s="11">
        <f>-'OddsRatio_working_3-way'!U228/(3*'OddsRatio_working_3-way'!X228^(1/3))*COS(('OddsRatio_working_3-way'!Y228)/3)</f>
        <v>0.54076104716651674</v>
      </c>
      <c r="AG228" s="11">
        <f>-'OddsRatio_working_3-way'!U228/(3*'OddsRatio_working_3-way'!X228^(1/3))*COS(('OddsRatio_working_3-way'!Y228+2*PI())/3)</f>
        <v>-0.44868431568310874</v>
      </c>
      <c r="AH228" s="11">
        <f>-'OddsRatio_working_3-way'!U228/(3*'OddsRatio_working_3-way'!X228^(1/3))*COS(('OddsRatio_working_3-way'!Y228+4*PI())/3)</f>
        <v>-9.2076731483407906E-2</v>
      </c>
      <c r="AI228" s="11">
        <f>'OddsRatio_working_3-way'!U228/(3*'OddsRatio_working_3-way'!X228^(1/3))*SIN(('OddsRatio_working_3-way'!Y228)/3)</f>
        <v>-0.20588748473275931</v>
      </c>
      <c r="AJ228" s="11">
        <f>'OddsRatio_working_3-way'!U228/(3*'OddsRatio_working_3-way'!X228^(1/3))*SIN(('OddsRatio_working_3-way'!Y228+2*PI())/3)</f>
        <v>-0.36536906185689882</v>
      </c>
      <c r="AK228" s="11">
        <f>'OddsRatio_working_3-way'!U228/(3*'OddsRatio_working_3-way'!X228^(1/3))*SIN(('OddsRatio_working_3-way'!Y228+4*PI())/3)</f>
        <v>0.57125654658965819</v>
      </c>
      <c r="AL228" s="11">
        <f>'OddsRatio_working_3-way'!Z228+'OddsRatio_working_3-way'!AF228</f>
        <v>1.0815220943330335</v>
      </c>
      <c r="AM228" s="11">
        <f>'OddsRatio_working_3-way'!AA228+'OddsRatio_working_3-way'!AG228</f>
        <v>-0.89736863136621747</v>
      </c>
      <c r="AN228" s="11">
        <f>'OddsRatio_working_3-way'!AB228+'OddsRatio_working_3-way'!AH228</f>
        <v>-0.18415346296681581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1.0815220943330335</v>
      </c>
      <c r="AS228" s="11">
        <f>IF(('OddsRatio_working_3-way'!X228=0),IF(Q228&gt;0,-Q228^(1/3),(-Q228)^(1/3)),'OddsRatio_working_3-way'!AM228-'OddsRatio_working_3-way'!R228/3)</f>
        <v>-0.89736863136621747</v>
      </c>
      <c r="AT228" s="11">
        <f>IF(('OddsRatio_working_3-way'!X228=0),IF(Q228&gt;0,-Q228^(1/3),(-Q228)^(1/3)),'OddsRatio_working_3-way'!AN228-'OddsRatio_working_3-way'!R228/3)</f>
        <v>-0.18415346296681581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2.08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3.77</v>
      </c>
      <c r="D229" s="9">
        <f t="shared" si="52"/>
        <v>0.46753871332348185</v>
      </c>
      <c r="E229" s="9">
        <f t="shared" si="53"/>
        <v>0.27742208243339128</v>
      </c>
      <c r="F229" s="9">
        <f t="shared" si="54"/>
        <v>0.25503920424312693</v>
      </c>
      <c r="G229" s="9">
        <f t="shared" si="55"/>
        <v>1.0545002923523747</v>
      </c>
      <c r="H229" s="9">
        <f t="shared" si="56"/>
        <v>2.1388603157405655</v>
      </c>
      <c r="I229" s="9">
        <f t="shared" si="57"/>
        <v>3.6046157221103652</v>
      </c>
      <c r="J229" s="9">
        <f t="shared" si="58"/>
        <v>3.9209658098160767</v>
      </c>
      <c r="K229" s="11">
        <f t="shared" si="59"/>
        <v>0.48076923076923073</v>
      </c>
      <c r="L229" s="11">
        <f t="shared" si="60"/>
        <v>0.28818443804034583</v>
      </c>
      <c r="M229" s="11">
        <f t="shared" si="61"/>
        <v>0.26525198938992045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-0.2715603238061749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0.23226454402353924</v>
      </c>
      <c r="Q229" s="11">
        <f>2*'OddsRatio_working_3-way'!K229*'OddsRatio_working_3-way'!L229*'OddsRatio_working_3-way'!M229</f>
        <v>7.3501437982132684E-2</v>
      </c>
      <c r="R229" s="11">
        <f t="shared" si="62"/>
        <v>0</v>
      </c>
      <c r="S229" s="11">
        <f t="shared" si="63"/>
        <v>-0.85529631416008012</v>
      </c>
      <c r="T229" s="11">
        <f t="shared" si="64"/>
        <v>-0.2706633905569874</v>
      </c>
      <c r="U229" s="11">
        <f>'OddsRatio_working_3-way'!S229-'OddsRatio_working_3-way'!R229^2/3</f>
        <v>-0.85529631416008012</v>
      </c>
      <c r="V229" s="11">
        <f>'OddsRatio_working_3-way'!S229*'OddsRatio_working_3-way'!R229/3-2*'OddsRatio_working_3-way'!R229^3/27-'OddsRatio_working_3-way'!T229</f>
        <v>0.2706633905569874</v>
      </c>
      <c r="W229" s="11">
        <f>'OddsRatio_working_3-way'!V229^2+4*'OddsRatio_working_3-way'!U229^3/27</f>
        <v>-1.9434134851451054E-2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0.15222746618075805</v>
      </c>
      <c r="Y229" s="11">
        <f>IF('OddsRatio_working_3-way'!W229&gt;=0,IF('OddsRatio_working_3-way'!V229+SQRT('OddsRatio_working_3-way'!W229)&gt;0,0,PI()),ACOS('OddsRatio_working_3-way'!V229/(2*'OddsRatio_working_3-way'!X229)))</f>
        <v>0.47561845541954706</v>
      </c>
      <c r="Z229" s="11">
        <f>'OddsRatio_working_3-way'!X229^(1/3)*COS('OddsRatio_working_3-way'!Y229/3)</f>
        <v>0.52725014617618748</v>
      </c>
      <c r="AA229" s="11">
        <f>'OddsRatio_working_3-way'!X229^(1/3)*COS(('OddsRatio_working_3-way'!Y229+2*PI())/3)</f>
        <v>-0.33662877887014137</v>
      </c>
      <c r="AB229" s="11">
        <f>'OddsRatio_working_3-way'!X229^(1/3)*COS(('OddsRatio_working_3-way'!Y229+4*PI())/3)</f>
        <v>-0.19062136730604629</v>
      </c>
      <c r="AC229" s="11">
        <f>'OddsRatio_working_3-way'!X229^(1/3)*SIN('OddsRatio_working_3-way'!Y229/3)</f>
        <v>8.429741837021075E-2</v>
      </c>
      <c r="AD229" s="11">
        <f>'OddsRatio_working_3-way'!X229^(1/3)*SIN(('OddsRatio_working_3-way'!Y229+2*PI())/3)</f>
        <v>0.41446331155253163</v>
      </c>
      <c r="AE229" s="11">
        <f>'OddsRatio_working_3-way'!X229^(1/3)*SIN(('OddsRatio_working_3-way'!Y229+4*PI())/3)</f>
        <v>-0.49876072992274245</v>
      </c>
      <c r="AF229" s="11">
        <f>-'OddsRatio_working_3-way'!U229/(3*'OddsRatio_working_3-way'!X229^(1/3))*COS(('OddsRatio_working_3-way'!Y229)/3)</f>
        <v>0.52725014617618737</v>
      </c>
      <c r="AG229" s="11">
        <f>-'OddsRatio_working_3-way'!U229/(3*'OddsRatio_working_3-way'!X229^(1/3))*COS(('OddsRatio_working_3-way'!Y229+2*PI())/3)</f>
        <v>-0.33662877887014125</v>
      </c>
      <c r="AH229" s="11">
        <f>-'OddsRatio_working_3-way'!U229/(3*'OddsRatio_working_3-way'!X229^(1/3))*COS(('OddsRatio_working_3-way'!Y229+4*PI())/3)</f>
        <v>-0.19062136730604626</v>
      </c>
      <c r="AI229" s="11">
        <f>'OddsRatio_working_3-way'!U229/(3*'OddsRatio_working_3-way'!X229^(1/3))*SIN(('OddsRatio_working_3-way'!Y229)/3)</f>
        <v>-8.4297418370210722E-2</v>
      </c>
      <c r="AJ229" s="11">
        <f>'OddsRatio_working_3-way'!U229/(3*'OddsRatio_working_3-way'!X229^(1/3))*SIN(('OddsRatio_working_3-way'!Y229+2*PI())/3)</f>
        <v>-0.41446331155253158</v>
      </c>
      <c r="AK229" s="11">
        <f>'OddsRatio_working_3-way'!U229/(3*'OddsRatio_working_3-way'!X229^(1/3))*SIN(('OddsRatio_working_3-way'!Y229+4*PI())/3)</f>
        <v>0.49876072992274234</v>
      </c>
      <c r="AL229" s="11">
        <f>'OddsRatio_working_3-way'!Z229+'OddsRatio_working_3-way'!AF229</f>
        <v>1.0545002923523747</v>
      </c>
      <c r="AM229" s="11">
        <f>'OddsRatio_working_3-way'!AA229+'OddsRatio_working_3-way'!AG229</f>
        <v>-0.67325755774028262</v>
      </c>
      <c r="AN229" s="11">
        <f>'OddsRatio_working_3-way'!AB229+'OddsRatio_working_3-way'!AH229</f>
        <v>-0.38124273461209257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1.0545002923523747</v>
      </c>
      <c r="AS229" s="11">
        <f>IF(('OddsRatio_working_3-way'!X229=0),IF(Q229&gt;0,-Q229^(1/3),(-Q229)^(1/3)),'OddsRatio_working_3-way'!AM229-'OddsRatio_working_3-way'!R229/3)</f>
        <v>-0.67325755774028262</v>
      </c>
      <c r="AT229" s="11">
        <f>IF(('OddsRatio_working_3-way'!X229=0),IF(Q229&gt;0,-Q229^(1/3),(-Q229)^(1/3)),'OddsRatio_working_3-way'!AN229-'OddsRatio_working_3-way'!R229/3)</f>
        <v>-0.38124273461209257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2.2799999999999998</v>
      </c>
      <c r="B230" s="4">
        <f>IF('True_Odds_Calculator_3-way'!B231="","",'True_Odds_Calculator_3-way'!B231)</f>
        <v>3.21</v>
      </c>
      <c r="C230" s="4">
        <f>IF('True_Odds_Calculator_3-way'!C231="","",'True_Odds_Calculator_3-way'!C231)</f>
        <v>3.53</v>
      </c>
      <c r="D230" s="9">
        <f t="shared" si="52"/>
        <v>0.42614731756103835</v>
      </c>
      <c r="E230" s="9">
        <f t="shared" si="53"/>
        <v>0.30075187785388496</v>
      </c>
      <c r="F230" s="9">
        <f t="shared" si="54"/>
        <v>0.27310080458507652</v>
      </c>
      <c r="G230" s="9">
        <f t="shared" si="55"/>
        <v>1.0520362083265353</v>
      </c>
      <c r="H230" s="9">
        <f t="shared" si="56"/>
        <v>2.3466063466579654</v>
      </c>
      <c r="I230" s="9">
        <f t="shared" si="57"/>
        <v>3.3250000204016432</v>
      </c>
      <c r="J230" s="9">
        <f t="shared" si="58"/>
        <v>3.6616516070661351</v>
      </c>
      <c r="K230" s="11">
        <f t="shared" si="59"/>
        <v>0.43859649122807021</v>
      </c>
      <c r="L230" s="11">
        <f t="shared" si="60"/>
        <v>0.3115264797507788</v>
      </c>
      <c r="M230" s="11">
        <f t="shared" si="61"/>
        <v>0.28328611898016998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-0.27701812136264059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0.23301394166538544</v>
      </c>
      <c r="Q230" s="11">
        <f>2*'OddsRatio_working_3-way'!K230*'OddsRatio_working_3-way'!L230*'OddsRatio_working_3-way'!M230</f>
        <v>7.7413269656274236E-2</v>
      </c>
      <c r="R230" s="11">
        <f t="shared" si="62"/>
        <v>0</v>
      </c>
      <c r="S230" s="11">
        <f t="shared" si="63"/>
        <v>-0.84115053744209789</v>
      </c>
      <c r="T230" s="11">
        <f t="shared" si="64"/>
        <v>-0.27945200579471691</v>
      </c>
      <c r="U230" s="11">
        <f>'OddsRatio_working_3-way'!S230-'OddsRatio_working_3-way'!R230^2/3</f>
        <v>-0.84115053744209789</v>
      </c>
      <c r="V230" s="11">
        <f>'OddsRatio_working_3-way'!S230*'OddsRatio_working_3-way'!R230/3-2*'OddsRatio_working_3-way'!R230^3/27-'OddsRatio_working_3-way'!T230</f>
        <v>0.27945200579471691</v>
      </c>
      <c r="W230" s="11">
        <f>'OddsRatio_working_3-way'!V230^2+4*'OddsRatio_working_3-way'!U230^3/27</f>
        <v>-1.0075879419707057E-2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0.14846658122486484</v>
      </c>
      <c r="Y230" s="11">
        <f>IF('OddsRatio_working_3-way'!W230&gt;=0,IF('OddsRatio_working_3-way'!V230+SQRT('OddsRatio_working_3-way'!W230)&gt;0,0,PI()),ACOS('OddsRatio_working_3-way'!V230/(2*'OddsRatio_working_3-way'!X230)))</f>
        <v>0.34484566224415203</v>
      </c>
      <c r="Z230" s="11">
        <f>'OddsRatio_working_3-way'!X230^(1/3)*COS('OddsRatio_working_3-way'!Y230/3)</f>
        <v>0.52601810416326766</v>
      </c>
      <c r="AA230" s="11">
        <f>'OddsRatio_working_3-way'!X230^(1/3)*COS(('OddsRatio_working_3-way'!Y230+2*PI())/3)</f>
        <v>-0.31560515393230065</v>
      </c>
      <c r="AB230" s="11">
        <f>'OddsRatio_working_3-way'!X230^(1/3)*COS(('OddsRatio_working_3-way'!Y230+4*PI())/3)</f>
        <v>-0.21041295023096709</v>
      </c>
      <c r="AC230" s="11">
        <f>'OddsRatio_working_3-way'!X230^(1/3)*SIN('OddsRatio_working_3-way'!Y230/3)</f>
        <v>6.0732747123614858E-2</v>
      </c>
      <c r="AD230" s="11">
        <f>'OddsRatio_working_3-way'!X230^(1/3)*SIN(('OddsRatio_working_3-way'!Y230+2*PI())/3)</f>
        <v>0.42517866749411132</v>
      </c>
      <c r="AE230" s="11">
        <f>'OddsRatio_working_3-way'!X230^(1/3)*SIN(('OddsRatio_working_3-way'!Y230+4*PI())/3)</f>
        <v>-0.48591141461772619</v>
      </c>
      <c r="AF230" s="11">
        <f>-'OddsRatio_working_3-way'!U230/(3*'OddsRatio_working_3-way'!X230^(1/3))*COS(('OddsRatio_working_3-way'!Y230)/3)</f>
        <v>0.52601810416326766</v>
      </c>
      <c r="AG230" s="11">
        <f>-'OddsRatio_working_3-way'!U230/(3*'OddsRatio_working_3-way'!X230^(1/3))*COS(('OddsRatio_working_3-way'!Y230+2*PI())/3)</f>
        <v>-0.31560515393230065</v>
      </c>
      <c r="AH230" s="11">
        <f>-'OddsRatio_working_3-way'!U230/(3*'OddsRatio_working_3-way'!X230^(1/3))*COS(('OddsRatio_working_3-way'!Y230+4*PI())/3)</f>
        <v>-0.21041295023096709</v>
      </c>
      <c r="AI230" s="11">
        <f>'OddsRatio_working_3-way'!U230/(3*'OddsRatio_working_3-way'!X230^(1/3))*SIN(('OddsRatio_working_3-way'!Y230)/3)</f>
        <v>-6.0732747123614858E-2</v>
      </c>
      <c r="AJ230" s="11">
        <f>'OddsRatio_working_3-way'!U230/(3*'OddsRatio_working_3-way'!X230^(1/3))*SIN(('OddsRatio_working_3-way'!Y230+2*PI())/3)</f>
        <v>-0.42517866749411132</v>
      </c>
      <c r="AK230" s="11">
        <f>'OddsRatio_working_3-way'!U230/(3*'OddsRatio_working_3-way'!X230^(1/3))*SIN(('OddsRatio_working_3-way'!Y230+4*PI())/3)</f>
        <v>0.48591141461772619</v>
      </c>
      <c r="AL230" s="11">
        <f>'OddsRatio_working_3-way'!Z230+'OddsRatio_working_3-way'!AF230</f>
        <v>1.0520362083265353</v>
      </c>
      <c r="AM230" s="11">
        <f>'OddsRatio_working_3-way'!AA230+'OddsRatio_working_3-way'!AG230</f>
        <v>-0.63121030786460131</v>
      </c>
      <c r="AN230" s="11">
        <f>'OddsRatio_working_3-way'!AB230+'OddsRatio_working_3-way'!AH230</f>
        <v>-0.42082590046193419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1.0520362083265353</v>
      </c>
      <c r="AS230" s="11">
        <f>IF(('OddsRatio_working_3-way'!X230=0),IF(Q230&gt;0,-Q230^(1/3),(-Q230)^(1/3)),'OddsRatio_working_3-way'!AM230-'OddsRatio_working_3-way'!R230/3)</f>
        <v>-0.63121030786460131</v>
      </c>
      <c r="AT230" s="11">
        <f>IF(('OddsRatio_working_3-way'!X230=0),IF(Q230&gt;0,-Q230^(1/3),(-Q230)^(1/3)),'OddsRatio_working_3-way'!AN230-'OddsRatio_working_3-way'!R230/3)</f>
        <v>-0.42082590046193419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1.66</v>
      </c>
      <c r="B231" s="4">
        <f>IF('True_Odds_Calculator_3-way'!B232="","",'True_Odds_Calculator_3-way'!B232)</f>
        <v>3.88</v>
      </c>
      <c r="C231" s="4">
        <f>IF('True_Odds_Calculator_3-way'!C232="","",'True_Odds_Calculator_3-way'!C232)</f>
        <v>5.64</v>
      </c>
      <c r="D231" s="9">
        <f t="shared" si="52"/>
        <v>0.58663223959803334</v>
      </c>
      <c r="E231" s="9">
        <f t="shared" si="53"/>
        <v>0.24540981359711003</v>
      </c>
      <c r="F231" s="9">
        <f t="shared" si="54"/>
        <v>0.16795794680485673</v>
      </c>
      <c r="G231" s="9">
        <f t="shared" si="55"/>
        <v>1.0676446778939157</v>
      </c>
      <c r="H231" s="9">
        <f t="shared" si="56"/>
        <v>1.7046454874099839</v>
      </c>
      <c r="I231" s="9">
        <f t="shared" si="57"/>
        <v>4.0748166723344763</v>
      </c>
      <c r="J231" s="9">
        <f t="shared" si="58"/>
        <v>5.9538713054277679</v>
      </c>
      <c r="K231" s="11">
        <f t="shared" si="59"/>
        <v>0.60240963855421692</v>
      </c>
      <c r="L231" s="11">
        <f t="shared" si="60"/>
        <v>0.25773195876288663</v>
      </c>
      <c r="M231" s="11">
        <f t="shared" si="61"/>
        <v>0.1773049645390071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-0.24279262256307521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0.22518237019144799</v>
      </c>
      <c r="Q231" s="11">
        <f>2*'OddsRatio_working_3-way'!K231*'OddsRatio_working_3-way'!L231*'OddsRatio_working_3-way'!M231</f>
        <v>5.5056814227737901E-2</v>
      </c>
      <c r="R231" s="11">
        <f t="shared" si="62"/>
        <v>0</v>
      </c>
      <c r="S231" s="11">
        <f t="shared" si="63"/>
        <v>-0.92746792639034059</v>
      </c>
      <c r="T231" s="11">
        <f t="shared" si="64"/>
        <v>-0.22676477417856741</v>
      </c>
      <c r="U231" s="11">
        <f>'OddsRatio_working_3-way'!S231-'OddsRatio_working_3-way'!R231^2/3</f>
        <v>-0.92746792639034059</v>
      </c>
      <c r="V231" s="11">
        <f>'OddsRatio_working_3-way'!S231*'OddsRatio_working_3-way'!R231/3-2*'OddsRatio_working_3-way'!R231^3/27-'OddsRatio_working_3-way'!T231</f>
        <v>0.22676477417856741</v>
      </c>
      <c r="W231" s="11">
        <f>'OddsRatio_working_3-way'!V231^2+4*'OddsRatio_working_3-way'!U231^3/27</f>
        <v>-6.6771055735130258E-2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0.17189627580563441</v>
      </c>
      <c r="Y231" s="11">
        <f>IF('OddsRatio_working_3-way'!W231&gt;=0,IF('OddsRatio_working_3-way'!V231+SQRT('OddsRatio_working_3-way'!W231)&gt;0,0,PI()),ACOS('OddsRatio_working_3-way'!V231/(2*'OddsRatio_working_3-way'!X231)))</f>
        <v>0.85051294470485994</v>
      </c>
      <c r="Z231" s="11">
        <f>'OddsRatio_working_3-way'!X231^(1/3)*COS('OddsRatio_working_3-way'!Y231/3)</f>
        <v>0.53382233894695785</v>
      </c>
      <c r="AA231" s="11">
        <f>'OddsRatio_working_3-way'!X231^(1/3)*COS(('OddsRatio_working_3-way'!Y231+2*PI())/3)</f>
        <v>-0.40160439286829036</v>
      </c>
      <c r="AB231" s="11">
        <f>'OddsRatio_working_3-way'!X231^(1/3)*COS(('OddsRatio_working_3-way'!Y231+4*PI())/3)</f>
        <v>-0.13221794607866766</v>
      </c>
      <c r="AC231" s="11">
        <f>'OddsRatio_working_3-way'!X231^(1/3)*SIN('OddsRatio_working_3-way'!Y231/3)</f>
        <v>0.15553033757002563</v>
      </c>
      <c r="AD231" s="11">
        <f>'OddsRatio_working_3-way'!X231^(1/3)*SIN(('OddsRatio_working_3-way'!Y231+2*PI())/3)</f>
        <v>0.38453853785067993</v>
      </c>
      <c r="AE231" s="11">
        <f>'OddsRatio_working_3-way'!X231^(1/3)*SIN(('OddsRatio_working_3-way'!Y231+4*PI())/3)</f>
        <v>-0.54006887542070547</v>
      </c>
      <c r="AF231" s="11">
        <f>-'OddsRatio_working_3-way'!U231/(3*'OddsRatio_working_3-way'!X231^(1/3))*COS(('OddsRatio_working_3-way'!Y231)/3)</f>
        <v>0.53382233894695774</v>
      </c>
      <c r="AG231" s="11">
        <f>-'OddsRatio_working_3-way'!U231/(3*'OddsRatio_working_3-way'!X231^(1/3))*COS(('OddsRatio_working_3-way'!Y231+2*PI())/3)</f>
        <v>-0.40160439286829031</v>
      </c>
      <c r="AH231" s="11">
        <f>-'OddsRatio_working_3-way'!U231/(3*'OddsRatio_working_3-way'!X231^(1/3))*COS(('OddsRatio_working_3-way'!Y231+4*PI())/3)</f>
        <v>-0.13221794607866763</v>
      </c>
      <c r="AI231" s="11">
        <f>'OddsRatio_working_3-way'!U231/(3*'OddsRatio_working_3-way'!X231^(1/3))*SIN(('OddsRatio_working_3-way'!Y231)/3)</f>
        <v>-0.1555303375700256</v>
      </c>
      <c r="AJ231" s="11">
        <f>'OddsRatio_working_3-way'!U231/(3*'OddsRatio_working_3-way'!X231^(1/3))*SIN(('OddsRatio_working_3-way'!Y231+2*PI())/3)</f>
        <v>-0.38453853785067982</v>
      </c>
      <c r="AK231" s="11">
        <f>'OddsRatio_working_3-way'!U231/(3*'OddsRatio_working_3-way'!X231^(1/3))*SIN(('OddsRatio_working_3-way'!Y231+4*PI())/3)</f>
        <v>0.54006887542070536</v>
      </c>
      <c r="AL231" s="11">
        <f>'OddsRatio_working_3-way'!Z231+'OddsRatio_working_3-way'!AF231</f>
        <v>1.0676446778939157</v>
      </c>
      <c r="AM231" s="11">
        <f>'OddsRatio_working_3-way'!AA231+'OddsRatio_working_3-way'!AG231</f>
        <v>-0.80320878573658061</v>
      </c>
      <c r="AN231" s="11">
        <f>'OddsRatio_working_3-way'!AB231+'OddsRatio_working_3-way'!AH231</f>
        <v>-0.26443589215733532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1.0676446778939157</v>
      </c>
      <c r="AS231" s="11">
        <f>IF(('OddsRatio_working_3-way'!X231=0),IF(Q231&gt;0,-Q231^(1/3),(-Q231)^(1/3)),'OddsRatio_working_3-way'!AM231-'OddsRatio_working_3-way'!R231/3)</f>
        <v>-0.80320878573658061</v>
      </c>
      <c r="AT231" s="11">
        <f>IF(('OddsRatio_working_3-way'!X231=0),IF(Q231&gt;0,-Q231^(1/3),(-Q231)^(1/3)),'OddsRatio_working_3-way'!AN231-'OddsRatio_working_3-way'!R231/3)</f>
        <v>-0.26443589215733532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1.89</v>
      </c>
      <c r="B232" s="4">
        <f>IF('True_Odds_Calculator_3-way'!B233="","",'True_Odds_Calculator_3-way'!B233)</f>
        <v>3.42</v>
      </c>
      <c r="C232" s="4">
        <f>IF('True_Odds_Calculator_3-way'!C233="","",'True_Odds_Calculator_3-way'!C233)</f>
        <v>4.68</v>
      </c>
      <c r="D232" s="9">
        <f t="shared" si="52"/>
        <v>0.51492831458869048</v>
      </c>
      <c r="E232" s="9">
        <f t="shared" si="53"/>
        <v>0.28078514986644348</v>
      </c>
      <c r="F232" s="9">
        <f t="shared" si="54"/>
        <v>0.204286535544866</v>
      </c>
      <c r="G232" s="9">
        <f t="shared" si="55"/>
        <v>1.0584470696004247</v>
      </c>
      <c r="H232" s="9">
        <f t="shared" si="56"/>
        <v>1.9420178919443776</v>
      </c>
      <c r="I232" s="9">
        <f t="shared" si="57"/>
        <v>3.5614419084330269</v>
      </c>
      <c r="J232" s="9">
        <f t="shared" si="58"/>
        <v>4.895085216129563</v>
      </c>
      <c r="K232" s="11">
        <f t="shared" si="59"/>
        <v>0.52910052910052918</v>
      </c>
      <c r="L232" s="11">
        <f t="shared" si="60"/>
        <v>0.29239766081871343</v>
      </c>
      <c r="M232" s="11">
        <f t="shared" si="61"/>
        <v>0.21367521367521369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-0.26201094167305983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0.23106991917908098</v>
      </c>
      <c r="Q232" s="11">
        <f>2*'OddsRatio_working_3-way'!K232*'OddsRatio_working_3-way'!L232*'OddsRatio_working_3-way'!M232</f>
        <v>6.6114426088435194E-2</v>
      </c>
      <c r="R232" s="11">
        <f t="shared" si="62"/>
        <v>0</v>
      </c>
      <c r="S232" s="11">
        <f t="shared" si="63"/>
        <v>-0.88190942600943978</v>
      </c>
      <c r="T232" s="11">
        <f t="shared" si="64"/>
        <v>-0.2523345997165779</v>
      </c>
      <c r="U232" s="11">
        <f>'OddsRatio_working_3-way'!S232-'OddsRatio_working_3-way'!R232^2/3</f>
        <v>-0.88190942600943978</v>
      </c>
      <c r="V232" s="11">
        <f>'OddsRatio_working_3-way'!S232*'OddsRatio_working_3-way'!R232/3-2*'OddsRatio_working_3-way'!R232^3/27-'OddsRatio_working_3-way'!T232</f>
        <v>0.2523345997165779</v>
      </c>
      <c r="W232" s="11">
        <f>'OddsRatio_working_3-way'!V232^2+4*'OddsRatio_working_3-way'!U232^3/27</f>
        <v>-3.7944673587802E-2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0.15938743975132388</v>
      </c>
      <c r="Y232" s="11">
        <f>IF('OddsRatio_working_3-way'!W232&gt;=0,IF('OddsRatio_working_3-way'!V232+SQRT('OddsRatio_working_3-way'!W232)&gt;0,0,PI()),ACOS('OddsRatio_working_3-way'!V232/(2*'OddsRatio_working_3-way'!X232)))</f>
        <v>0.65741225500837286</v>
      </c>
      <c r="Z232" s="11">
        <f>'OddsRatio_working_3-way'!X232^(1/3)*COS('OddsRatio_working_3-way'!Y232/3)</f>
        <v>0.52922353480021234</v>
      </c>
      <c r="AA232" s="11">
        <f>'OddsRatio_working_3-way'!X232^(1/3)*COS(('OddsRatio_working_3-way'!Y232+2*PI())/3)</f>
        <v>-0.36668622141547808</v>
      </c>
      <c r="AB232" s="11">
        <f>'OddsRatio_working_3-way'!X232^(1/3)*COS(('OddsRatio_working_3-way'!Y232+4*PI())/3)</f>
        <v>-0.16253731338473412</v>
      </c>
      <c r="AC232" s="11">
        <f>'OddsRatio_working_3-way'!X232^(1/3)*SIN('OddsRatio_working_3-way'!Y232/3)</f>
        <v>0.11786542700631822</v>
      </c>
      <c r="AD232" s="11">
        <f>'OddsRatio_working_3-way'!X232^(1/3)*SIN(('OddsRatio_working_3-way'!Y232+2*PI())/3)</f>
        <v>0.39938831191442276</v>
      </c>
      <c r="AE232" s="11">
        <f>'OddsRatio_working_3-way'!X232^(1/3)*SIN(('OddsRatio_working_3-way'!Y232+4*PI())/3)</f>
        <v>-0.51725373892074089</v>
      </c>
      <c r="AF232" s="11">
        <f>-'OddsRatio_working_3-way'!U232/(3*'OddsRatio_working_3-way'!X232^(1/3))*COS(('OddsRatio_working_3-way'!Y232)/3)</f>
        <v>0.52922353480021234</v>
      </c>
      <c r="AG232" s="11">
        <f>-'OddsRatio_working_3-way'!U232/(3*'OddsRatio_working_3-way'!X232^(1/3))*COS(('OddsRatio_working_3-way'!Y232+2*PI())/3)</f>
        <v>-0.36668622141547808</v>
      </c>
      <c r="AH232" s="11">
        <f>-'OddsRatio_working_3-way'!U232/(3*'OddsRatio_working_3-way'!X232^(1/3))*COS(('OddsRatio_working_3-way'!Y232+4*PI())/3)</f>
        <v>-0.16253731338473412</v>
      </c>
      <c r="AI232" s="11">
        <f>'OddsRatio_working_3-way'!U232/(3*'OddsRatio_working_3-way'!X232^(1/3))*SIN(('OddsRatio_working_3-way'!Y232)/3)</f>
        <v>-0.11786542700631822</v>
      </c>
      <c r="AJ232" s="11">
        <f>'OddsRatio_working_3-way'!U232/(3*'OddsRatio_working_3-way'!X232^(1/3))*SIN(('OddsRatio_working_3-way'!Y232+2*PI())/3)</f>
        <v>-0.39938831191442276</v>
      </c>
      <c r="AK232" s="11">
        <f>'OddsRatio_working_3-way'!U232/(3*'OddsRatio_working_3-way'!X232^(1/3))*SIN(('OddsRatio_working_3-way'!Y232+4*PI())/3)</f>
        <v>0.51725373892074089</v>
      </c>
      <c r="AL232" s="11">
        <f>'OddsRatio_working_3-way'!Z232+'OddsRatio_working_3-way'!AF232</f>
        <v>1.0584470696004247</v>
      </c>
      <c r="AM232" s="11">
        <f>'OddsRatio_working_3-way'!AA232+'OddsRatio_working_3-way'!AG232</f>
        <v>-0.73337244283095615</v>
      </c>
      <c r="AN232" s="11">
        <f>'OddsRatio_working_3-way'!AB232+'OddsRatio_working_3-way'!AH232</f>
        <v>-0.32507462676946824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1.0584470696004247</v>
      </c>
      <c r="AS232" s="11">
        <f>IF(('OddsRatio_working_3-way'!X232=0),IF(Q232&gt;0,-Q232^(1/3),(-Q232)^(1/3)),'OddsRatio_working_3-way'!AM232-'OddsRatio_working_3-way'!R232/3)</f>
        <v>-0.73337244283095615</v>
      </c>
      <c r="AT232" s="11">
        <f>IF(('OddsRatio_working_3-way'!X232=0),IF(Q232&gt;0,-Q232^(1/3),(-Q232)^(1/3)),'OddsRatio_working_3-way'!AN232-'OddsRatio_working_3-way'!R232/3)</f>
        <v>-0.32507462676946824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2.23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3.55</v>
      </c>
      <c r="D233" s="9">
        <f t="shared" si="52"/>
        <v>0.43388977873274248</v>
      </c>
      <c r="E233" s="9">
        <f t="shared" si="53"/>
        <v>0.29619986781148133</v>
      </c>
      <c r="F233" s="9">
        <f t="shared" si="54"/>
        <v>0.26991035345577613</v>
      </c>
      <c r="G233" s="9">
        <f t="shared" si="55"/>
        <v>1.060758365308025</v>
      </c>
      <c r="H233" s="9">
        <f t="shared" si="56"/>
        <v>2.3047327893288703</v>
      </c>
      <c r="I233" s="9">
        <f t="shared" si="57"/>
        <v>3.3760987382899765</v>
      </c>
      <c r="J233" s="9">
        <f t="shared" si="58"/>
        <v>3.7049338315354641</v>
      </c>
      <c r="K233" s="11">
        <f t="shared" si="59"/>
        <v>0.44843049327354262</v>
      </c>
      <c r="L233" s="11">
        <f t="shared" si="60"/>
        <v>0.30864197530864196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-0.27391453855168879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0.23470279686200021</v>
      </c>
      <c r="Q233" s="11">
        <f>2*'OddsRatio_working_3-way'!K233*'OddsRatio_working_3-way'!L233*'OddsRatio_working_3-way'!M233</f>
        <v>7.7974351116943591E-2</v>
      </c>
      <c r="R233" s="11">
        <f t="shared" si="62"/>
        <v>0</v>
      </c>
      <c r="S233" s="11">
        <f t="shared" si="63"/>
        <v>-0.85684680376215527</v>
      </c>
      <c r="T233" s="11">
        <f t="shared" si="64"/>
        <v>-0.28466671221334061</v>
      </c>
      <c r="U233" s="11">
        <f>'OddsRatio_working_3-way'!S233-'OddsRatio_working_3-way'!R233^2/3</f>
        <v>-0.85684680376215527</v>
      </c>
      <c r="V233" s="11">
        <f>'OddsRatio_working_3-way'!S233*'OddsRatio_working_3-way'!R233/3-2*'OddsRatio_working_3-way'!R233^3/27-'OddsRatio_working_3-way'!T233</f>
        <v>0.28466671221334061</v>
      </c>
      <c r="W233" s="11">
        <f>'OddsRatio_working_3-way'!V233^2+4*'OddsRatio_working_3-way'!U233^3/27</f>
        <v>-1.2162686493108102E-2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0.15264159290267265</v>
      </c>
      <c r="Y233" s="11">
        <f>IF('OddsRatio_working_3-way'!W233&gt;=0,IF('OddsRatio_working_3-way'!V233+SQRT('OddsRatio_working_3-way'!W233)&gt;0,0,PI()),ACOS('OddsRatio_working_3-way'!V233/(2*'OddsRatio_working_3-way'!X233)))</f>
        <v>0.36961165493409864</v>
      </c>
      <c r="Z233" s="11">
        <f>'OddsRatio_working_3-way'!X233^(1/3)*COS('OddsRatio_working_3-way'!Y233/3)</f>
        <v>0.53037918265401252</v>
      </c>
      <c r="AA233" s="11">
        <f>'OddsRatio_working_3-way'!X233^(1/3)*COS(('OddsRatio_working_3-way'!Y233+2*PI())/3)</f>
        <v>-0.32206790789830686</v>
      </c>
      <c r="AB233" s="11">
        <f>'OddsRatio_working_3-way'!X233^(1/3)*COS(('OddsRatio_working_3-way'!Y233+4*PI())/3)</f>
        <v>-0.20831127475570582</v>
      </c>
      <c r="AC233" s="11">
        <f>'OddsRatio_working_3-way'!X233^(1/3)*SIN('OddsRatio_working_3-way'!Y233/3)</f>
        <v>6.5677422766986196E-2</v>
      </c>
      <c r="AD233" s="11">
        <f>'OddsRatio_working_3-way'!X233^(1/3)*SIN(('OddsRatio_working_3-way'!Y233+2*PI())/3)</f>
        <v>0.42648313443330865</v>
      </c>
      <c r="AE233" s="11">
        <f>'OddsRatio_working_3-way'!X233^(1/3)*SIN(('OddsRatio_working_3-way'!Y233+4*PI())/3)</f>
        <v>-0.49216055720029483</v>
      </c>
      <c r="AF233" s="11">
        <f>-'OddsRatio_working_3-way'!U233/(3*'OddsRatio_working_3-way'!X233^(1/3))*COS(('OddsRatio_working_3-way'!Y233)/3)</f>
        <v>0.5303791826540124</v>
      </c>
      <c r="AG233" s="11">
        <f>-'OddsRatio_working_3-way'!U233/(3*'OddsRatio_working_3-way'!X233^(1/3))*COS(('OddsRatio_working_3-way'!Y233+2*PI())/3)</f>
        <v>-0.32206790789830675</v>
      </c>
      <c r="AH233" s="11">
        <f>-'OddsRatio_working_3-way'!U233/(3*'OddsRatio_working_3-way'!X233^(1/3))*COS(('OddsRatio_working_3-way'!Y233+4*PI())/3)</f>
        <v>-0.20831127475570577</v>
      </c>
      <c r="AI233" s="11">
        <f>'OddsRatio_working_3-way'!U233/(3*'OddsRatio_working_3-way'!X233^(1/3))*SIN(('OddsRatio_working_3-way'!Y233)/3)</f>
        <v>-6.5677422766986182E-2</v>
      </c>
      <c r="AJ233" s="11">
        <f>'OddsRatio_working_3-way'!U233/(3*'OddsRatio_working_3-way'!X233^(1/3))*SIN(('OddsRatio_working_3-way'!Y233+2*PI())/3)</f>
        <v>-0.42648313443330854</v>
      </c>
      <c r="AK233" s="11">
        <f>'OddsRatio_working_3-way'!U233/(3*'OddsRatio_working_3-way'!X233^(1/3))*SIN(('OddsRatio_working_3-way'!Y233+4*PI())/3)</f>
        <v>0.49216055720029472</v>
      </c>
      <c r="AL233" s="11">
        <f>'OddsRatio_working_3-way'!Z233+'OddsRatio_working_3-way'!AF233</f>
        <v>1.060758365308025</v>
      </c>
      <c r="AM233" s="11">
        <f>'OddsRatio_working_3-way'!AA233+'OddsRatio_working_3-way'!AG233</f>
        <v>-0.64413581579661361</v>
      </c>
      <c r="AN233" s="11">
        <f>'OddsRatio_working_3-way'!AB233+'OddsRatio_working_3-way'!AH233</f>
        <v>-0.41662254951141159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1.060758365308025</v>
      </c>
      <c r="AS233" s="11">
        <f>IF(('OddsRatio_working_3-way'!X233=0),IF(Q233&gt;0,-Q233^(1/3),(-Q233)^(1/3)),'OddsRatio_working_3-way'!AM233-'OddsRatio_working_3-way'!R233/3)</f>
        <v>-0.64413581579661361</v>
      </c>
      <c r="AT233" s="11">
        <f>IF(('OddsRatio_working_3-way'!X233=0),IF(Q233&gt;0,-Q233^(1/3),(-Q233)^(1/3)),'OddsRatio_working_3-way'!AN233-'OddsRatio_working_3-way'!R233/3)</f>
        <v>-0.41662254951141159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2.68</v>
      </c>
      <c r="B234" s="4">
        <f>IF('True_Odds_Calculator_3-way'!B235="","",'True_Odds_Calculator_3-way'!B235)</f>
        <v>3.65</v>
      </c>
      <c r="C234" s="4">
        <f>IF('True_Odds_Calculator_3-way'!C235="","",'True_Odds_Calculator_3-way'!C235)</f>
        <v>2.56</v>
      </c>
      <c r="D234" s="9">
        <f t="shared" si="52"/>
        <v>0.35996133779813833</v>
      </c>
      <c r="E234" s="9">
        <f t="shared" si="53"/>
        <v>0.26283257591505121</v>
      </c>
      <c r="F234" s="9">
        <f t="shared" si="54"/>
        <v>0.37720608628681052</v>
      </c>
      <c r="G234" s="9">
        <f t="shared" si="55"/>
        <v>1.0583786483797903</v>
      </c>
      <c r="H234" s="9">
        <f t="shared" si="56"/>
        <v>2.7780761292780478</v>
      </c>
      <c r="I234" s="9">
        <f t="shared" si="57"/>
        <v>3.8047034182064436</v>
      </c>
      <c r="J234" s="9">
        <f t="shared" si="58"/>
        <v>2.6510706914724729</v>
      </c>
      <c r="K234" s="11">
        <f t="shared" si="59"/>
        <v>0.37313432835820892</v>
      </c>
      <c r="L234" s="11">
        <f t="shared" si="60"/>
        <v>0.27397260273972601</v>
      </c>
      <c r="M234" s="11">
        <f t="shared" si="61"/>
        <v>0.390625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-0.27733975669597211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0.23520560723778364</v>
      </c>
      <c r="Q234" s="11">
        <f>2*'OddsRatio_working_3-way'!K234*'OddsRatio_working_3-way'!L234*'OddsRatio_working_3-way'!M234</f>
        <v>7.9866080556123473E-2</v>
      </c>
      <c r="R234" s="11">
        <f t="shared" si="62"/>
        <v>0</v>
      </c>
      <c r="S234" s="11">
        <f t="shared" si="63"/>
        <v>-0.84807749902089535</v>
      </c>
      <c r="T234" s="11">
        <f t="shared" si="64"/>
        <v>-0.28797198608519364</v>
      </c>
      <c r="U234" s="11">
        <f>'OddsRatio_working_3-way'!S234-'OddsRatio_working_3-way'!R234^2/3</f>
        <v>-0.84807749902089535</v>
      </c>
      <c r="V234" s="11">
        <f>'OddsRatio_working_3-way'!S234*'OddsRatio_working_3-way'!R234/3-2*'OddsRatio_working_3-way'!R234^3/27-'OddsRatio_working_3-way'!T234</f>
        <v>0.28797198608519364</v>
      </c>
      <c r="W234" s="11">
        <f>'OddsRatio_working_3-way'!V234^2+4*'OddsRatio_working_3-way'!U234^3/27</f>
        <v>-7.4376755038890602E-3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0.1503043082164813</v>
      </c>
      <c r="Y234" s="11">
        <f>IF('OddsRatio_working_3-way'!W234&gt;=0,IF('OddsRatio_working_3-way'!V234+SQRT('OddsRatio_working_3-way'!W234)&gt;0,0,PI()),ACOS('OddsRatio_working_3-way'!V234/(2*'OddsRatio_working_3-way'!X234)))</f>
        <v>0.29098000832735127</v>
      </c>
      <c r="Z234" s="11">
        <f>'OddsRatio_working_3-way'!X234^(1/3)*COS('OddsRatio_working_3-way'!Y234/3)</f>
        <v>0.52918932418989517</v>
      </c>
      <c r="AA234" s="11">
        <f>'OddsRatio_working_3-way'!X234^(1/3)*COS(('OddsRatio_working_3-way'!Y234+2*PI())/3)</f>
        <v>-0.30918579493327464</v>
      </c>
      <c r="AB234" s="11">
        <f>'OddsRatio_working_3-way'!X234^(1/3)*COS(('OddsRatio_working_3-way'!Y234+4*PI())/3)</f>
        <v>-0.22000352925662089</v>
      </c>
      <c r="AC234" s="11">
        <f>'OddsRatio_working_3-way'!X234^(1/3)*SIN('OddsRatio_working_3-way'!Y234/3)</f>
        <v>5.1489405095356953E-2</v>
      </c>
      <c r="AD234" s="11">
        <f>'OddsRatio_working_3-way'!X234^(1/3)*SIN(('OddsRatio_working_3-way'!Y234+2*PI())/3)</f>
        <v>0.43254669561228976</v>
      </c>
      <c r="AE234" s="11">
        <f>'OddsRatio_working_3-way'!X234^(1/3)*SIN(('OddsRatio_working_3-way'!Y234+4*PI())/3)</f>
        <v>-0.48403610070764652</v>
      </c>
      <c r="AF234" s="11">
        <f>-'OddsRatio_working_3-way'!U234/(3*'OddsRatio_working_3-way'!X234^(1/3))*COS(('OddsRatio_working_3-way'!Y234)/3)</f>
        <v>0.52918932418989517</v>
      </c>
      <c r="AG234" s="11">
        <f>-'OddsRatio_working_3-way'!U234/(3*'OddsRatio_working_3-way'!X234^(1/3))*COS(('OddsRatio_working_3-way'!Y234+2*PI())/3)</f>
        <v>-0.30918579493327464</v>
      </c>
      <c r="AH234" s="11">
        <f>-'OddsRatio_working_3-way'!U234/(3*'OddsRatio_working_3-way'!X234^(1/3))*COS(('OddsRatio_working_3-way'!Y234+4*PI())/3)</f>
        <v>-0.22000352925662089</v>
      </c>
      <c r="AI234" s="11">
        <f>'OddsRatio_working_3-way'!U234/(3*'OddsRatio_working_3-way'!X234^(1/3))*SIN(('OddsRatio_working_3-way'!Y234)/3)</f>
        <v>-5.1489405095356953E-2</v>
      </c>
      <c r="AJ234" s="11">
        <f>'OddsRatio_working_3-way'!U234/(3*'OddsRatio_working_3-way'!X234^(1/3))*SIN(('OddsRatio_working_3-way'!Y234+2*PI())/3)</f>
        <v>-0.43254669561228976</v>
      </c>
      <c r="AK234" s="11">
        <f>'OddsRatio_working_3-way'!U234/(3*'OddsRatio_working_3-way'!X234^(1/3))*SIN(('OddsRatio_working_3-way'!Y234+4*PI())/3)</f>
        <v>0.48403610070764652</v>
      </c>
      <c r="AL234" s="11">
        <f>'OddsRatio_working_3-way'!Z234+'OddsRatio_working_3-way'!AF234</f>
        <v>1.0583786483797903</v>
      </c>
      <c r="AM234" s="11">
        <f>'OddsRatio_working_3-way'!AA234+'OddsRatio_working_3-way'!AG234</f>
        <v>-0.61837158986654928</v>
      </c>
      <c r="AN234" s="11">
        <f>'OddsRatio_working_3-way'!AB234+'OddsRatio_working_3-way'!AH234</f>
        <v>-0.44000705851324179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1.0583786483797903</v>
      </c>
      <c r="AS234" s="11">
        <f>IF(('OddsRatio_working_3-way'!X234=0),IF(Q234&gt;0,-Q234^(1/3),(-Q234)^(1/3)),'OddsRatio_working_3-way'!AM234-'OddsRatio_working_3-way'!R234/3)</f>
        <v>-0.61837158986654928</v>
      </c>
      <c r="AT234" s="11">
        <f>IF(('OddsRatio_working_3-way'!X234=0),IF(Q234&gt;0,-Q234^(1/3),(-Q234)^(1/3)),'OddsRatio_working_3-way'!AN234-'OddsRatio_working_3-way'!R234/3)</f>
        <v>-0.44000705851324179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3.11</v>
      </c>
      <c r="B235" s="4">
        <f>IF('True_Odds_Calculator_3-way'!B236="","",'True_Odds_Calculator_3-way'!B236)</f>
        <v>3.37</v>
      </c>
      <c r="C235" s="4">
        <f>IF('True_Odds_Calculator_3-way'!C236="","",'True_Odds_Calculator_3-way'!C236)</f>
        <v>2.38</v>
      </c>
      <c r="D235" s="9">
        <f t="shared" si="52"/>
        <v>0.30905378753341362</v>
      </c>
      <c r="E235" s="9">
        <f t="shared" si="53"/>
        <v>0.2848053748722269</v>
      </c>
      <c r="F235" s="9">
        <f t="shared" si="54"/>
        <v>0.40614083759435937</v>
      </c>
      <c r="G235" s="9">
        <f t="shared" si="55"/>
        <v>1.0595652703378273</v>
      </c>
      <c r="H235" s="9">
        <f t="shared" si="56"/>
        <v>3.2356827204128153</v>
      </c>
      <c r="I235" s="9">
        <f t="shared" si="57"/>
        <v>3.5111696907006515</v>
      </c>
      <c r="J235" s="9">
        <f t="shared" si="58"/>
        <v>2.4622000730662017</v>
      </c>
      <c r="K235" s="11">
        <f t="shared" si="59"/>
        <v>0.32154340836012862</v>
      </c>
      <c r="L235" s="11">
        <f t="shared" si="60"/>
        <v>0.29673590504451036</v>
      </c>
      <c r="M235" s="11">
        <f t="shared" si="61"/>
        <v>0.42016806722689076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-0.27665762269872118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0.23492561316988175</v>
      </c>
      <c r="Q235" s="11">
        <f>2*'OddsRatio_working_3-way'!K235*'OddsRatio_working_3-way'!L235*'OddsRatio_working_3-way'!M235</f>
        <v>8.0179390160369207E-2</v>
      </c>
      <c r="R235" s="11">
        <f t="shared" si="62"/>
        <v>0</v>
      </c>
      <c r="S235" s="11">
        <f t="shared" si="63"/>
        <v>-0.84915648041158298</v>
      </c>
      <c r="T235" s="11">
        <f t="shared" si="64"/>
        <v>-0.28981449843398738</v>
      </c>
      <c r="U235" s="11">
        <f>'OddsRatio_working_3-way'!S235-'OddsRatio_working_3-way'!R235^2/3</f>
        <v>-0.84915648041158298</v>
      </c>
      <c r="V235" s="11">
        <f>'OddsRatio_working_3-way'!S235*'OddsRatio_working_3-way'!R235/3-2*'OddsRatio_working_3-way'!R235^3/27-'OddsRatio_working_3-way'!T235</f>
        <v>0.28981449843398738</v>
      </c>
      <c r="W235" s="11">
        <f>'OddsRatio_working_3-way'!V235^2+4*'OddsRatio_working_3-way'!U235^3/27</f>
        <v>-6.7184431761860286E-3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0.15059124034844265</v>
      </c>
      <c r="Y235" s="11">
        <f>IF('OddsRatio_working_3-way'!W235&gt;=0,IF('OddsRatio_working_3-way'!V235+SQRT('OddsRatio_working_3-way'!W235)&gt;0,0,PI()),ACOS('OddsRatio_working_3-way'!V235/(2*'OddsRatio_working_3-way'!X235)))</f>
        <v>0.27562424022685406</v>
      </c>
      <c r="Z235" s="11">
        <f>'OddsRatio_working_3-way'!X235^(1/3)*COS('OddsRatio_working_3-way'!Y235/3)</f>
        <v>0.52978263516891366</v>
      </c>
      <c r="AA235" s="11">
        <f>'OddsRatio_working_3-way'!X235^(1/3)*COS(('OddsRatio_working_3-way'!Y235+2*PI())/3)</f>
        <v>-0.30716293581710885</v>
      </c>
      <c r="AB235" s="11">
        <f>'OddsRatio_working_3-way'!X235^(1/3)*COS(('OddsRatio_working_3-way'!Y235+4*PI())/3)</f>
        <v>-0.22261969935180489</v>
      </c>
      <c r="AC235" s="11">
        <f>'OddsRatio_working_3-way'!X235^(1/3)*SIN('OddsRatio_working_3-way'!Y235/3)</f>
        <v>4.8811060331405615E-2</v>
      </c>
      <c r="AD235" s="11">
        <f>'OddsRatio_working_3-way'!X235^(1/3)*SIN(('OddsRatio_working_3-way'!Y235+2*PI())/3)</f>
        <v>0.43439969037443965</v>
      </c>
      <c r="AE235" s="11">
        <f>'OddsRatio_working_3-way'!X235^(1/3)*SIN(('OddsRatio_working_3-way'!Y235+4*PI())/3)</f>
        <v>-0.48321075070584507</v>
      </c>
      <c r="AF235" s="11">
        <f>-'OddsRatio_working_3-way'!U235/(3*'OddsRatio_working_3-way'!X235^(1/3))*COS(('OddsRatio_working_3-way'!Y235)/3)</f>
        <v>0.52978263516891366</v>
      </c>
      <c r="AG235" s="11">
        <f>-'OddsRatio_working_3-way'!U235/(3*'OddsRatio_working_3-way'!X235^(1/3))*COS(('OddsRatio_working_3-way'!Y235+2*PI())/3)</f>
        <v>-0.30716293581710885</v>
      </c>
      <c r="AH235" s="11">
        <f>-'OddsRatio_working_3-way'!U235/(3*'OddsRatio_working_3-way'!X235^(1/3))*COS(('OddsRatio_working_3-way'!Y235+4*PI())/3)</f>
        <v>-0.22261969935180489</v>
      </c>
      <c r="AI235" s="11">
        <f>'OddsRatio_working_3-way'!U235/(3*'OddsRatio_working_3-way'!X235^(1/3))*SIN(('OddsRatio_working_3-way'!Y235)/3)</f>
        <v>-4.8811060331405615E-2</v>
      </c>
      <c r="AJ235" s="11">
        <f>'OddsRatio_working_3-way'!U235/(3*'OddsRatio_working_3-way'!X235^(1/3))*SIN(('OddsRatio_working_3-way'!Y235+2*PI())/3)</f>
        <v>-0.43439969037443965</v>
      </c>
      <c r="AK235" s="11">
        <f>'OddsRatio_working_3-way'!U235/(3*'OddsRatio_working_3-way'!X235^(1/3))*SIN(('OddsRatio_working_3-way'!Y235+4*PI())/3)</f>
        <v>0.48321075070584507</v>
      </c>
      <c r="AL235" s="11">
        <f>'OddsRatio_working_3-way'!Z235+'OddsRatio_working_3-way'!AF235</f>
        <v>1.0595652703378273</v>
      </c>
      <c r="AM235" s="11">
        <f>'OddsRatio_working_3-way'!AA235+'OddsRatio_working_3-way'!AG235</f>
        <v>-0.6143258716342177</v>
      </c>
      <c r="AN235" s="11">
        <f>'OddsRatio_working_3-way'!AB235+'OddsRatio_working_3-way'!AH235</f>
        <v>-0.44523939870360979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1.0595652703378273</v>
      </c>
      <c r="AS235" s="11">
        <f>IF(('OddsRatio_working_3-way'!X235=0),IF(Q235&gt;0,-Q235^(1/3),(-Q235)^(1/3)),'OddsRatio_working_3-way'!AM235-'OddsRatio_working_3-way'!R235/3)</f>
        <v>-0.6143258716342177</v>
      </c>
      <c r="AT235" s="11">
        <f>IF(('OddsRatio_working_3-way'!X235=0),IF(Q235&gt;0,-Q235^(1/3),(-Q235)^(1/3)),'OddsRatio_working_3-way'!AN235-'OddsRatio_working_3-way'!R235/3)</f>
        <v>-0.44523939870360979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2.35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3.12</v>
      </c>
      <c r="D236" s="9">
        <f t="shared" si="52"/>
        <v>0.41142699811600719</v>
      </c>
      <c r="E236" s="9">
        <f t="shared" si="53"/>
        <v>0.28055055606400048</v>
      </c>
      <c r="F236" s="9">
        <f t="shared" si="54"/>
        <v>0.30802244581999222</v>
      </c>
      <c r="G236" s="9">
        <f t="shared" si="55"/>
        <v>1.0596776667354728</v>
      </c>
      <c r="H236" s="9">
        <f t="shared" si="56"/>
        <v>2.430564850092888</v>
      </c>
      <c r="I236" s="9">
        <f t="shared" si="57"/>
        <v>3.564419953499844</v>
      </c>
      <c r="J236" s="9">
        <f t="shared" si="58"/>
        <v>3.246516653479202</v>
      </c>
      <c r="K236" s="11">
        <f t="shared" si="59"/>
        <v>0.42553191489361702</v>
      </c>
      <c r="L236" s="11">
        <f t="shared" si="60"/>
        <v>0.29239766081871343</v>
      </c>
      <c r="M236" s="11">
        <f t="shared" si="61"/>
        <v>0.32051282051282048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-0.27620811439400461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0.23489119233800082</v>
      </c>
      <c r="Q236" s="11">
        <f>2*'OddsRatio_working_3-way'!K236*'OddsRatio_working_3-way'!L236*'OddsRatio_working_3-way'!M236</f>
        <v>7.9759318281154776E-2</v>
      </c>
      <c r="R236" s="11">
        <f t="shared" si="62"/>
        <v>0</v>
      </c>
      <c r="S236" s="11">
        <f t="shared" si="63"/>
        <v>-0.85041380067109063</v>
      </c>
      <c r="T236" s="11">
        <f t="shared" si="64"/>
        <v>-0.28876529734162665</v>
      </c>
      <c r="U236" s="11">
        <f>'OddsRatio_working_3-way'!S236-'OddsRatio_working_3-way'!R236^2/3</f>
        <v>-0.85041380067109063</v>
      </c>
      <c r="V236" s="11">
        <f>'OddsRatio_working_3-way'!S236*'OddsRatio_working_3-way'!R236/3-2*'OddsRatio_working_3-way'!R236^3/27-'OddsRatio_working_3-way'!T236</f>
        <v>0.28876529734162665</v>
      </c>
      <c r="W236" s="11">
        <f>'OddsRatio_working_3-way'!V236^2+4*'OddsRatio_working_3-way'!U236^3/27</f>
        <v>-7.7290252237178919E-3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0.15092582795243822</v>
      </c>
      <c r="Y236" s="11">
        <f>IF('OddsRatio_working_3-way'!W236&gt;=0,IF('OddsRatio_working_3-way'!V236+SQRT('OddsRatio_working_3-way'!W236)&gt;0,0,PI()),ACOS('OddsRatio_working_3-way'!V236/(2*'OddsRatio_working_3-way'!X236)))</f>
        <v>0.29553523429051065</v>
      </c>
      <c r="Z236" s="11">
        <f>'OddsRatio_working_3-way'!X236^(1/3)*COS('OddsRatio_working_3-way'!Y236/3)</f>
        <v>0.52983883336773629</v>
      </c>
      <c r="AA236" s="11">
        <f>'OddsRatio_working_3-way'!X236^(1/3)*COS(('OddsRatio_working_3-way'!Y236+2*PI())/3)</f>
        <v>-0.31026870730025791</v>
      </c>
      <c r="AB236" s="11">
        <f>'OddsRatio_working_3-way'!X236^(1/3)*COS(('OddsRatio_working_3-way'!Y236+4*PI())/3)</f>
        <v>-0.21957012606747806</v>
      </c>
      <c r="AC236" s="11">
        <f>'OddsRatio_working_3-way'!X236^(1/3)*SIN('OddsRatio_working_3-way'!Y236/3)</f>
        <v>5.2364850289862513E-2</v>
      </c>
      <c r="AD236" s="11">
        <f>'OddsRatio_working_3-way'!X236^(1/3)*SIN(('OddsRatio_working_3-way'!Y236+2*PI())/3)</f>
        <v>0.4326714644630385</v>
      </c>
      <c r="AE236" s="11">
        <f>'OddsRatio_working_3-way'!X236^(1/3)*SIN(('OddsRatio_working_3-way'!Y236+4*PI())/3)</f>
        <v>-0.48503631475290104</v>
      </c>
      <c r="AF236" s="11">
        <f>-'OddsRatio_working_3-way'!U236/(3*'OddsRatio_working_3-way'!X236^(1/3))*COS(('OddsRatio_working_3-way'!Y236)/3)</f>
        <v>0.52983883336773641</v>
      </c>
      <c r="AG236" s="11">
        <f>-'OddsRatio_working_3-way'!U236/(3*'OddsRatio_working_3-way'!X236^(1/3))*COS(('OddsRatio_working_3-way'!Y236+2*PI())/3)</f>
        <v>-0.31026870730025796</v>
      </c>
      <c r="AH236" s="11">
        <f>-'OddsRatio_working_3-way'!U236/(3*'OddsRatio_working_3-way'!X236^(1/3))*COS(('OddsRatio_working_3-way'!Y236+4*PI())/3)</f>
        <v>-0.21957012606747811</v>
      </c>
      <c r="AI236" s="11">
        <f>'OddsRatio_working_3-way'!U236/(3*'OddsRatio_working_3-way'!X236^(1/3))*SIN(('OddsRatio_working_3-way'!Y236)/3)</f>
        <v>-5.236485028986252E-2</v>
      </c>
      <c r="AJ236" s="11">
        <f>'OddsRatio_working_3-way'!U236/(3*'OddsRatio_working_3-way'!X236^(1/3))*SIN(('OddsRatio_working_3-way'!Y236+2*PI())/3)</f>
        <v>-0.43267146446303861</v>
      </c>
      <c r="AK236" s="11">
        <f>'OddsRatio_working_3-way'!U236/(3*'OddsRatio_working_3-way'!X236^(1/3))*SIN(('OddsRatio_working_3-way'!Y236+4*PI())/3)</f>
        <v>0.4850363147529011</v>
      </c>
      <c r="AL236" s="11">
        <f>'OddsRatio_working_3-way'!Z236+'OddsRatio_working_3-way'!AF236</f>
        <v>1.0596776667354728</v>
      </c>
      <c r="AM236" s="11">
        <f>'OddsRatio_working_3-way'!AA236+'OddsRatio_working_3-way'!AG236</f>
        <v>-0.62053741460051581</v>
      </c>
      <c r="AN236" s="11">
        <f>'OddsRatio_working_3-way'!AB236+'OddsRatio_working_3-way'!AH236</f>
        <v>-0.43914025213495617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1.0596776667354728</v>
      </c>
      <c r="AS236" s="11">
        <f>IF(('OddsRatio_working_3-way'!X236=0),IF(Q236&gt;0,-Q236^(1/3),(-Q236)^(1/3)),'OddsRatio_working_3-way'!AM236-'OddsRatio_working_3-way'!R236/3)</f>
        <v>-0.62053741460051581</v>
      </c>
      <c r="AT236" s="11">
        <f>IF(('OddsRatio_working_3-way'!X236=0),IF(Q236&gt;0,-Q236^(1/3),(-Q236)^(1/3)),'OddsRatio_working_3-way'!AN236-'OddsRatio_working_3-way'!R236/3)</f>
        <v>-0.43914025213495617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2.78</v>
      </c>
      <c r="B237" s="4">
        <f>IF('True_Odds_Calculator_3-way'!B238="","",'True_Odds_Calculator_3-way'!B238)</f>
        <v>3.53</v>
      </c>
      <c r="C237" s="4">
        <f>IF('True_Odds_Calculator_3-way'!C238="","",'True_Odds_Calculator_3-way'!C238)</f>
        <v>2.5299999999999998</v>
      </c>
      <c r="D237" s="9">
        <f t="shared" si="52"/>
        <v>0.34660050499743833</v>
      </c>
      <c r="E237" s="9">
        <f t="shared" si="53"/>
        <v>0.27177771495373559</v>
      </c>
      <c r="F237" s="9">
        <f t="shared" si="54"/>
        <v>0.38162178004882619</v>
      </c>
      <c r="G237" s="9">
        <f t="shared" si="55"/>
        <v>1.0590820344640881</v>
      </c>
      <c r="H237" s="9">
        <f t="shared" si="56"/>
        <v>2.8851660213460764</v>
      </c>
      <c r="I237" s="9">
        <f t="shared" si="57"/>
        <v>3.6794775471941428</v>
      </c>
      <c r="J237" s="9">
        <f t="shared" si="58"/>
        <v>2.6203955127300547</v>
      </c>
      <c r="K237" s="11">
        <f t="shared" si="59"/>
        <v>0.35971223021582738</v>
      </c>
      <c r="L237" s="11">
        <f t="shared" si="60"/>
        <v>0.28328611898016998</v>
      </c>
      <c r="M237" s="11">
        <f t="shared" si="61"/>
        <v>0.39525691699604748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-0.27751849511891913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0.23521923036428938</v>
      </c>
      <c r="Q237" s="11">
        <f>2*'OddsRatio_working_3-way'!K237*'OddsRatio_working_3-way'!L237*'OddsRatio_working_3-way'!M237</f>
        <v>8.055453094667446E-2</v>
      </c>
      <c r="R237" s="11">
        <f t="shared" si="62"/>
        <v>0</v>
      </c>
      <c r="S237" s="11">
        <f t="shared" si="63"/>
        <v>-0.84758037572773615</v>
      </c>
      <c r="T237" s="11">
        <f t="shared" si="64"/>
        <v>-0.29026725196155351</v>
      </c>
      <c r="U237" s="11">
        <f>'OddsRatio_working_3-way'!S237-'OddsRatio_working_3-way'!R237^2/3</f>
        <v>-0.84758037572773615</v>
      </c>
      <c r="V237" s="11">
        <f>'OddsRatio_working_3-way'!S237*'OddsRatio_working_3-way'!R237/3-2*'OddsRatio_working_3-way'!R237^3/27-'OddsRatio_working_3-way'!T237</f>
        <v>0.29026725196155351</v>
      </c>
      <c r="W237" s="11">
        <f>'OddsRatio_working_3-way'!V237^2+4*'OddsRatio_working_3-way'!U237^3/27</f>
        <v>-5.9516453138152015E-3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0.15017217025395152</v>
      </c>
      <c r="Y237" s="11">
        <f>IF('OddsRatio_working_3-way'!W237&gt;=0,IF('OddsRatio_working_3-way'!V237+SQRT('OddsRatio_working_3-way'!W237)&gt;0,0,PI()),ACOS('OddsRatio_working_3-way'!V237/(2*'OddsRatio_working_3-way'!X237)))</f>
        <v>0.25977336938349338</v>
      </c>
      <c r="Z237" s="11">
        <f>'OddsRatio_working_3-way'!X237^(1/3)*COS('OddsRatio_working_3-way'!Y237/3)</f>
        <v>0.52954101723204405</v>
      </c>
      <c r="AA237" s="11">
        <f>'OddsRatio_working_3-way'!X237^(1/3)*COS(('OddsRatio_working_3-way'!Y237+2*PI())/3)</f>
        <v>-0.30458039725657293</v>
      </c>
      <c r="AB237" s="11">
        <f>'OddsRatio_working_3-way'!X237^(1/3)*COS(('OddsRatio_working_3-way'!Y237+4*PI())/3)</f>
        <v>-0.22496061997547104</v>
      </c>
      <c r="AC237" s="11">
        <f>'OddsRatio_working_3-way'!X237^(1/3)*SIN('OddsRatio_working_3-way'!Y237/3)</f>
        <v>4.5968499846062175E-2</v>
      </c>
      <c r="AD237" s="11">
        <f>'OddsRatio_working_3-way'!X237^(1/3)*SIN(('OddsRatio_working_3-way'!Y237+2*PI())/3)</f>
        <v>0.43561172334577225</v>
      </c>
      <c r="AE237" s="11">
        <f>'OddsRatio_working_3-way'!X237^(1/3)*SIN(('OddsRatio_working_3-way'!Y237+4*PI())/3)</f>
        <v>-0.48158022319183447</v>
      </c>
      <c r="AF237" s="11">
        <f>-'OddsRatio_working_3-way'!U237/(3*'OddsRatio_working_3-way'!X237^(1/3))*COS(('OddsRatio_working_3-way'!Y237)/3)</f>
        <v>0.52954101723204405</v>
      </c>
      <c r="AG237" s="11">
        <f>-'OddsRatio_working_3-way'!U237/(3*'OddsRatio_working_3-way'!X237^(1/3))*COS(('OddsRatio_working_3-way'!Y237+2*PI())/3)</f>
        <v>-0.30458039725657293</v>
      </c>
      <c r="AH237" s="11">
        <f>-'OddsRatio_working_3-way'!U237/(3*'OddsRatio_working_3-way'!X237^(1/3))*COS(('OddsRatio_working_3-way'!Y237+4*PI())/3)</f>
        <v>-0.22496061997547104</v>
      </c>
      <c r="AI237" s="11">
        <f>'OddsRatio_working_3-way'!U237/(3*'OddsRatio_working_3-way'!X237^(1/3))*SIN(('OddsRatio_working_3-way'!Y237)/3)</f>
        <v>-4.5968499846062175E-2</v>
      </c>
      <c r="AJ237" s="11">
        <f>'OddsRatio_working_3-way'!U237/(3*'OddsRatio_working_3-way'!X237^(1/3))*SIN(('OddsRatio_working_3-way'!Y237+2*PI())/3)</f>
        <v>-0.43561172334577225</v>
      </c>
      <c r="AK237" s="11">
        <f>'OddsRatio_working_3-way'!U237/(3*'OddsRatio_working_3-way'!X237^(1/3))*SIN(('OddsRatio_working_3-way'!Y237+4*PI())/3)</f>
        <v>0.48158022319183447</v>
      </c>
      <c r="AL237" s="11">
        <f>'OddsRatio_working_3-way'!Z237+'OddsRatio_working_3-way'!AF237</f>
        <v>1.0590820344640881</v>
      </c>
      <c r="AM237" s="11">
        <f>'OddsRatio_working_3-way'!AA237+'OddsRatio_working_3-way'!AG237</f>
        <v>-0.60916079451314586</v>
      </c>
      <c r="AN237" s="11">
        <f>'OddsRatio_working_3-way'!AB237+'OddsRatio_working_3-way'!AH237</f>
        <v>-0.44992123995094208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1.0590820344640881</v>
      </c>
      <c r="AS237" s="11">
        <f>IF(('OddsRatio_working_3-way'!X237=0),IF(Q237&gt;0,-Q237^(1/3),(-Q237)^(1/3)),'OddsRatio_working_3-way'!AM237-'OddsRatio_working_3-way'!R237/3)</f>
        <v>-0.60916079451314586</v>
      </c>
      <c r="AT237" s="11">
        <f>IF(('OddsRatio_working_3-way'!X237=0),IF(Q237&gt;0,-Q237^(1/3),(-Q237)^(1/3)),'OddsRatio_working_3-way'!AN237-'OddsRatio_working_3-way'!R237/3)</f>
        <v>-0.44992123995094208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3.44</v>
      </c>
      <c r="B238" s="4">
        <f>IF('True_Odds_Calculator_3-way'!B239="","",'True_Odds_Calculator_3-way'!B239)</f>
        <v>3.38</v>
      </c>
      <c r="C238" s="4">
        <f>IF('True_Odds_Calculator_3-way'!C239="","",'True_Odds_Calculator_3-way'!C239)</f>
        <v>2.21</v>
      </c>
      <c r="D238" s="9">
        <f t="shared" si="52"/>
        <v>0.27858599069785139</v>
      </c>
      <c r="E238" s="9">
        <f t="shared" si="53"/>
        <v>0.28361727284315774</v>
      </c>
      <c r="F238" s="9">
        <f t="shared" si="54"/>
        <v>0.43779673645899092</v>
      </c>
      <c r="G238" s="9">
        <f t="shared" si="55"/>
        <v>1.061293421401295</v>
      </c>
      <c r="H238" s="9">
        <f t="shared" si="56"/>
        <v>3.5895559482191599</v>
      </c>
      <c r="I238" s="9">
        <f t="shared" si="57"/>
        <v>3.5258783429350817</v>
      </c>
      <c r="J238" s="9">
        <f t="shared" si="58"/>
        <v>2.2841650398955671</v>
      </c>
      <c r="K238" s="11">
        <f t="shared" si="59"/>
        <v>0.29069767441860467</v>
      </c>
      <c r="L238" s="11">
        <f t="shared" si="60"/>
        <v>0.29585798816568049</v>
      </c>
      <c r="M238" s="11">
        <f t="shared" si="61"/>
        <v>0.45248868778280543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-0.27345428755914525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0.23466585139417206</v>
      </c>
      <c r="Q238" s="11">
        <f>2*'OddsRatio_working_3-way'!K238*'OddsRatio_working_3-way'!L238*'OddsRatio_working_3-way'!M238</f>
        <v>7.7832786532063686E-2</v>
      </c>
      <c r="R238" s="11">
        <f t="shared" si="62"/>
        <v>0</v>
      </c>
      <c r="S238" s="11">
        <f t="shared" si="63"/>
        <v>-0.85815385631288132</v>
      </c>
      <c r="T238" s="11">
        <f t="shared" si="64"/>
        <v>-0.28462814471405679</v>
      </c>
      <c r="U238" s="11">
        <f>'OddsRatio_working_3-way'!S238-'OddsRatio_working_3-way'!R238^2/3</f>
        <v>-0.85815385631288132</v>
      </c>
      <c r="V238" s="11">
        <f>'OddsRatio_working_3-way'!S238*'OddsRatio_working_3-way'!R238/3-2*'OddsRatio_working_3-way'!R238^3/27-'OddsRatio_working_3-way'!T238</f>
        <v>0.28462814471405679</v>
      </c>
      <c r="W238" s="11">
        <f>'OddsRatio_working_3-way'!V238^2+4*'OddsRatio_working_3-way'!U238^3/27</f>
        <v>-1.2611791587880339E-2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0.15299099021776283</v>
      </c>
      <c r="Y238" s="11">
        <f>IF('OddsRatio_working_3-way'!W238&gt;=0,IF('OddsRatio_working_3-way'!V238+SQRT('OddsRatio_working_3-way'!W238)&gt;0,0,PI()),ACOS('OddsRatio_working_3-way'!V238/(2*'OddsRatio_working_3-way'!X238)))</f>
        <v>0.37580597422374495</v>
      </c>
      <c r="Z238" s="11">
        <f>'OddsRatio_working_3-way'!X238^(1/3)*COS('OddsRatio_working_3-way'!Y238/3)</f>
        <v>0.53064671070064751</v>
      </c>
      <c r="AA238" s="11">
        <f>'OddsRatio_working_3-way'!X238^(1/3)*COS(('OddsRatio_working_3-way'!Y238+2*PI())/3)</f>
        <v>-0.32319403354885384</v>
      </c>
      <c r="AB238" s="11">
        <f>'OddsRatio_working_3-way'!X238^(1/3)*COS(('OddsRatio_working_3-way'!Y238+4*PI())/3)</f>
        <v>-0.20745267715179375</v>
      </c>
      <c r="AC238" s="11">
        <f>'OddsRatio_working_3-way'!X238^(1/3)*SIN('OddsRatio_working_3-way'!Y238/3)</f>
        <v>6.6823303272215251E-2</v>
      </c>
      <c r="AD238" s="11">
        <f>'OddsRatio_working_3-way'!X238^(1/3)*SIN(('OddsRatio_working_3-way'!Y238+2*PI())/3)</f>
        <v>0.42614188026530486</v>
      </c>
      <c r="AE238" s="11">
        <f>'OddsRatio_working_3-way'!X238^(1/3)*SIN(('OddsRatio_working_3-way'!Y238+4*PI())/3)</f>
        <v>-0.49296518353751995</v>
      </c>
      <c r="AF238" s="11">
        <f>-'OddsRatio_working_3-way'!U238/(3*'OddsRatio_working_3-way'!X238^(1/3))*COS(('OddsRatio_working_3-way'!Y238)/3)</f>
        <v>0.53064671070064751</v>
      </c>
      <c r="AG238" s="11">
        <f>-'OddsRatio_working_3-way'!U238/(3*'OddsRatio_working_3-way'!X238^(1/3))*COS(('OddsRatio_working_3-way'!Y238+2*PI())/3)</f>
        <v>-0.32319403354885384</v>
      </c>
      <c r="AH238" s="11">
        <f>-'OddsRatio_working_3-way'!U238/(3*'OddsRatio_working_3-way'!X238^(1/3))*COS(('OddsRatio_working_3-way'!Y238+4*PI())/3)</f>
        <v>-0.20745267715179375</v>
      </c>
      <c r="AI238" s="11">
        <f>'OddsRatio_working_3-way'!U238/(3*'OddsRatio_working_3-way'!X238^(1/3))*SIN(('OddsRatio_working_3-way'!Y238)/3)</f>
        <v>-6.6823303272215251E-2</v>
      </c>
      <c r="AJ238" s="11">
        <f>'OddsRatio_working_3-way'!U238/(3*'OddsRatio_working_3-way'!X238^(1/3))*SIN(('OddsRatio_working_3-way'!Y238+2*PI())/3)</f>
        <v>-0.42614188026530486</v>
      </c>
      <c r="AK238" s="11">
        <f>'OddsRatio_working_3-way'!U238/(3*'OddsRatio_working_3-way'!X238^(1/3))*SIN(('OddsRatio_working_3-way'!Y238+4*PI())/3)</f>
        <v>0.49296518353751995</v>
      </c>
      <c r="AL238" s="11">
        <f>'OddsRatio_working_3-way'!Z238+'OddsRatio_working_3-way'!AF238</f>
        <v>1.061293421401295</v>
      </c>
      <c r="AM238" s="11">
        <f>'OddsRatio_working_3-way'!AA238+'OddsRatio_working_3-way'!AG238</f>
        <v>-0.64638806709770769</v>
      </c>
      <c r="AN238" s="11">
        <f>'OddsRatio_working_3-way'!AB238+'OddsRatio_working_3-way'!AH238</f>
        <v>-0.41490535430358749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1.061293421401295</v>
      </c>
      <c r="AS238" s="11">
        <f>IF(('OddsRatio_working_3-way'!X238=0),IF(Q238&gt;0,-Q238^(1/3),(-Q238)^(1/3)),'OddsRatio_working_3-way'!AM238-'OddsRatio_working_3-way'!R238/3)</f>
        <v>-0.64638806709770769</v>
      </c>
      <c r="AT238" s="11">
        <f>IF(('OddsRatio_working_3-way'!X238=0),IF(Q238&gt;0,-Q238^(1/3),(-Q238)^(1/3)),'OddsRatio_working_3-way'!AN238-'OddsRatio_working_3-way'!R238/3)</f>
        <v>-0.41490535430358749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2.41</v>
      </c>
      <c r="B239" s="4">
        <f>IF('True_Odds_Calculator_3-way'!B240="","",'True_Odds_Calculator_3-way'!B240)</f>
        <v>3.14</v>
      </c>
      <c r="C239" s="4">
        <f>IF('True_Odds_Calculator_3-way'!C240="","",'True_Odds_Calculator_3-way'!C240)</f>
        <v>3.27</v>
      </c>
      <c r="D239" s="9">
        <f t="shared" si="52"/>
        <v>0.40071727834570642</v>
      </c>
      <c r="E239" s="9">
        <f t="shared" si="53"/>
        <v>0.30582873291482937</v>
      </c>
      <c r="F239" s="9">
        <f t="shared" si="54"/>
        <v>0.29345398873946427</v>
      </c>
      <c r="G239" s="9">
        <f t="shared" si="55"/>
        <v>1.0606560530697684</v>
      </c>
      <c r="H239" s="9">
        <f t="shared" si="56"/>
        <v>2.4955250348283733</v>
      </c>
      <c r="I239" s="9">
        <f t="shared" si="57"/>
        <v>3.2698039535693044</v>
      </c>
      <c r="J239" s="9">
        <f t="shared" si="58"/>
        <v>3.407689240468375</v>
      </c>
      <c r="K239" s="11">
        <f t="shared" si="59"/>
        <v>0.41493775933609955</v>
      </c>
      <c r="L239" s="11">
        <f t="shared" si="60"/>
        <v>0.31847133757961782</v>
      </c>
      <c r="M239" s="11">
        <f t="shared" si="61"/>
        <v>0.3058103975535168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-0.2767988617519912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0.23519524721323939</v>
      </c>
      <c r="Q239" s="11">
        <f>2*'OddsRatio_working_3-way'!K239*'OddsRatio_working_3-way'!L239*'OddsRatio_working_3-way'!M239</f>
        <v>8.0823109007986033E-2</v>
      </c>
      <c r="R239" s="11">
        <f t="shared" si="62"/>
        <v>0</v>
      </c>
      <c r="S239" s="11">
        <f t="shared" si="63"/>
        <v>-0.84969730628434381</v>
      </c>
      <c r="T239" s="11">
        <f t="shared" si="64"/>
        <v>-0.29199220147228305</v>
      </c>
      <c r="U239" s="11">
        <f>'OddsRatio_working_3-way'!S239-'OddsRatio_working_3-way'!R239^2/3</f>
        <v>-0.84969730628434381</v>
      </c>
      <c r="V239" s="11">
        <f>'OddsRatio_working_3-way'!S239*'OddsRatio_working_3-way'!R239/3-2*'OddsRatio_working_3-way'!R239^3/27-'OddsRatio_working_3-way'!T239</f>
        <v>0.29199220147228305</v>
      </c>
      <c r="W239" s="11">
        <f>'OddsRatio_working_3-way'!V239^2+4*'OddsRatio_working_3-way'!U239^3/27</f>
        <v>-5.6248720546984571E-3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0.15073513009193376</v>
      </c>
      <c r="Y239" s="11">
        <f>IF('OddsRatio_working_3-way'!W239&gt;=0,IF('OddsRatio_working_3-way'!V239+SQRT('OddsRatio_working_3-way'!W239)&gt;0,0,PI()),ACOS('OddsRatio_working_3-way'!V239/(2*'OddsRatio_working_3-way'!X239)))</f>
        <v>0.25141831104354195</v>
      </c>
      <c r="Z239" s="11">
        <f>'OddsRatio_working_3-way'!X239^(1/3)*COS('OddsRatio_working_3-way'!Y239/3)</f>
        <v>0.5303280265348842</v>
      </c>
      <c r="AA239" s="11">
        <f>'OddsRatio_working_3-way'!X239^(1/3)*COS(('OddsRatio_working_3-way'!Y239+2*PI())/3)</f>
        <v>-0.30374464020373282</v>
      </c>
      <c r="AB239" s="11">
        <f>'OddsRatio_working_3-way'!X239^(1/3)*COS(('OddsRatio_working_3-way'!Y239+4*PI())/3)</f>
        <v>-0.22658338633115149</v>
      </c>
      <c r="AC239" s="11">
        <f>'OddsRatio_working_3-way'!X239^(1/3)*SIN('OddsRatio_working_3-way'!Y239/3)</f>
        <v>4.4549070694343884E-2</v>
      </c>
      <c r="AD239" s="11">
        <f>'OddsRatio_working_3-way'!X239^(1/3)*SIN(('OddsRatio_working_3-way'!Y239+2*PI())/3)</f>
        <v>0.43700300797090563</v>
      </c>
      <c r="AE239" s="11">
        <f>'OddsRatio_working_3-way'!X239^(1/3)*SIN(('OddsRatio_working_3-way'!Y239+4*PI())/3)</f>
        <v>-0.48155207866524957</v>
      </c>
      <c r="AF239" s="11">
        <f>-'OddsRatio_working_3-way'!U239/(3*'OddsRatio_working_3-way'!X239^(1/3))*COS(('OddsRatio_working_3-way'!Y239)/3)</f>
        <v>0.53032802653488431</v>
      </c>
      <c r="AG239" s="11">
        <f>-'OddsRatio_working_3-way'!U239/(3*'OddsRatio_working_3-way'!X239^(1/3))*COS(('OddsRatio_working_3-way'!Y239+2*PI())/3)</f>
        <v>-0.30374464020373287</v>
      </c>
      <c r="AH239" s="11">
        <f>-'OddsRatio_working_3-way'!U239/(3*'OddsRatio_working_3-way'!X239^(1/3))*COS(('OddsRatio_working_3-way'!Y239+4*PI())/3)</f>
        <v>-0.22658338633115155</v>
      </c>
      <c r="AI239" s="11">
        <f>'OddsRatio_working_3-way'!U239/(3*'OddsRatio_working_3-way'!X239^(1/3))*SIN(('OddsRatio_working_3-way'!Y239)/3)</f>
        <v>-4.4549070694343891E-2</v>
      </c>
      <c r="AJ239" s="11">
        <f>'OddsRatio_working_3-way'!U239/(3*'OddsRatio_working_3-way'!X239^(1/3))*SIN(('OddsRatio_working_3-way'!Y239+2*PI())/3)</f>
        <v>-0.43700300797090574</v>
      </c>
      <c r="AK239" s="11">
        <f>'OddsRatio_working_3-way'!U239/(3*'OddsRatio_working_3-way'!X239^(1/3))*SIN(('OddsRatio_working_3-way'!Y239+4*PI())/3)</f>
        <v>0.48155207866524968</v>
      </c>
      <c r="AL239" s="11">
        <f>'OddsRatio_working_3-way'!Z239+'OddsRatio_working_3-way'!AF239</f>
        <v>1.0606560530697684</v>
      </c>
      <c r="AM239" s="11">
        <f>'OddsRatio_working_3-way'!AA239+'OddsRatio_working_3-way'!AG239</f>
        <v>-0.60748928040746564</v>
      </c>
      <c r="AN239" s="11">
        <f>'OddsRatio_working_3-way'!AB239+'OddsRatio_working_3-way'!AH239</f>
        <v>-0.45316677266230304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1.0606560530697684</v>
      </c>
      <c r="AS239" s="11">
        <f>IF(('OddsRatio_working_3-way'!X239=0),IF(Q239&gt;0,-Q239^(1/3),(-Q239)^(1/3)),'OddsRatio_working_3-way'!AM239-'OddsRatio_working_3-way'!R239/3)</f>
        <v>-0.60748928040746564</v>
      </c>
      <c r="AT239" s="11">
        <f>IF(('OddsRatio_working_3-way'!X239=0),IF(Q239&gt;0,-Q239^(1/3),(-Q239)^(1/3)),'OddsRatio_working_3-way'!AN239-'OddsRatio_working_3-way'!R239/3)</f>
        <v>-0.45316677266230304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2.19</v>
      </c>
      <c r="B240" s="4">
        <f>IF('True_Odds_Calculator_3-way'!B241="","",'True_Odds_Calculator_3-way'!B241)</f>
        <v>3.33</v>
      </c>
      <c r="C240" s="4">
        <f>IF('True_Odds_Calculator_3-way'!C241="","",'True_Odds_Calculator_3-way'!C241)</f>
        <v>3.53</v>
      </c>
      <c r="D240" s="9">
        <f t="shared" si="52"/>
        <v>0.44144004978242529</v>
      </c>
      <c r="E240" s="9">
        <f t="shared" si="53"/>
        <v>0.28756603804916059</v>
      </c>
      <c r="F240" s="9">
        <f t="shared" si="54"/>
        <v>0.27099391216841373</v>
      </c>
      <c r="G240" s="9">
        <f t="shared" si="55"/>
        <v>1.063288457080136</v>
      </c>
      <c r="H240" s="9">
        <f t="shared" si="56"/>
        <v>2.2653132639253619</v>
      </c>
      <c r="I240" s="9">
        <f t="shared" si="57"/>
        <v>3.4774621049967172</v>
      </c>
      <c r="J240" s="9">
        <f t="shared" si="58"/>
        <v>3.6901197964127443</v>
      </c>
      <c r="K240" s="11">
        <f t="shared" si="59"/>
        <v>0.45662100456621008</v>
      </c>
      <c r="L240" s="11">
        <f t="shared" si="60"/>
        <v>0.3003003003003003</v>
      </c>
      <c r="M240" s="11">
        <f t="shared" si="61"/>
        <v>0.28328611898016998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-0.2724961369456691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0.23501323512965414</v>
      </c>
      <c r="Q240" s="11">
        <f>2*'OddsRatio_working_3-way'!K240*'OddsRatio_working_3-way'!L240*'OddsRatio_working_3-way'!M240</f>
        <v>7.7690325662695583E-2</v>
      </c>
      <c r="R240" s="11">
        <f t="shared" si="62"/>
        <v>0</v>
      </c>
      <c r="S240" s="11">
        <f t="shared" si="63"/>
        <v>-0.86244611671875415</v>
      </c>
      <c r="T240" s="11">
        <f t="shared" si="64"/>
        <v>-0.28510615428719144</v>
      </c>
      <c r="U240" s="11">
        <f>'OddsRatio_working_3-way'!S240-'OddsRatio_working_3-way'!R240^2/3</f>
        <v>-0.86244611671875415</v>
      </c>
      <c r="V240" s="11">
        <f>'OddsRatio_working_3-way'!S240*'OddsRatio_working_3-way'!R240/3-2*'OddsRatio_working_3-way'!R240^3/27-'OddsRatio_working_3-way'!T240</f>
        <v>0.28510615428719144</v>
      </c>
      <c r="W240" s="11">
        <f>'OddsRatio_working_3-way'!V240^2+4*'OddsRatio_working_3-way'!U240^3/27</f>
        <v>-1.3751354240656169E-2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0.15414025549243129</v>
      </c>
      <c r="Y240" s="11">
        <f>IF('OddsRatio_working_3-way'!W240&gt;=0,IF('OddsRatio_working_3-way'!V240+SQRT('OddsRatio_working_3-way'!W240)&gt;0,0,PI()),ACOS('OddsRatio_working_3-way'!V240/(2*'OddsRatio_working_3-way'!X240)))</f>
        <v>0.39021566263225926</v>
      </c>
      <c r="Z240" s="11">
        <f>'OddsRatio_working_3-way'!X240^(1/3)*COS('OddsRatio_working_3-way'!Y240/3)</f>
        <v>0.53164422854006799</v>
      </c>
      <c r="AA240" s="11">
        <f>'OddsRatio_working_3-way'!X240^(1/3)*COS(('OddsRatio_working_3-way'!Y240+2*PI())/3)</f>
        <v>-0.32604951563117146</v>
      </c>
      <c r="AB240" s="11">
        <f>'OddsRatio_working_3-way'!X240^(1/3)*COS(('OddsRatio_working_3-way'!Y240+4*PI())/3)</f>
        <v>-0.20559471290889642</v>
      </c>
      <c r="AC240" s="11">
        <f>'OddsRatio_working_3-way'!X240^(1/3)*SIN('OddsRatio_working_3-way'!Y240/3)</f>
        <v>6.9544612776888629E-2</v>
      </c>
      <c r="AD240" s="11">
        <f>'OddsRatio_working_3-way'!X240^(1/3)*SIN(('OddsRatio_working_3-way'!Y240+2*PI())/3)</f>
        <v>0.42564510130263439</v>
      </c>
      <c r="AE240" s="11">
        <f>'OddsRatio_working_3-way'!X240^(1/3)*SIN(('OddsRatio_working_3-way'!Y240+4*PI())/3)</f>
        <v>-0.49518971407952311</v>
      </c>
      <c r="AF240" s="11">
        <f>-'OddsRatio_working_3-way'!U240/(3*'OddsRatio_working_3-way'!X240^(1/3))*COS(('OddsRatio_working_3-way'!Y240)/3)</f>
        <v>0.53164422854006799</v>
      </c>
      <c r="AG240" s="11">
        <f>-'OddsRatio_working_3-way'!U240/(3*'OddsRatio_working_3-way'!X240^(1/3))*COS(('OddsRatio_working_3-way'!Y240+2*PI())/3)</f>
        <v>-0.32604951563117146</v>
      </c>
      <c r="AH240" s="11">
        <f>-'OddsRatio_working_3-way'!U240/(3*'OddsRatio_working_3-way'!X240^(1/3))*COS(('OddsRatio_working_3-way'!Y240+4*PI())/3)</f>
        <v>-0.20559471290889642</v>
      </c>
      <c r="AI240" s="11">
        <f>'OddsRatio_working_3-way'!U240/(3*'OddsRatio_working_3-way'!X240^(1/3))*SIN(('OddsRatio_working_3-way'!Y240)/3)</f>
        <v>-6.9544612776888629E-2</v>
      </c>
      <c r="AJ240" s="11">
        <f>'OddsRatio_working_3-way'!U240/(3*'OddsRatio_working_3-way'!X240^(1/3))*SIN(('OddsRatio_working_3-way'!Y240+2*PI())/3)</f>
        <v>-0.42564510130263439</v>
      </c>
      <c r="AK240" s="11">
        <f>'OddsRatio_working_3-way'!U240/(3*'OddsRatio_working_3-way'!X240^(1/3))*SIN(('OddsRatio_working_3-way'!Y240+4*PI())/3)</f>
        <v>0.49518971407952311</v>
      </c>
      <c r="AL240" s="11">
        <f>'OddsRatio_working_3-way'!Z240+'OddsRatio_working_3-way'!AF240</f>
        <v>1.063288457080136</v>
      </c>
      <c r="AM240" s="11">
        <f>'OddsRatio_working_3-way'!AA240+'OddsRatio_working_3-way'!AG240</f>
        <v>-0.65209903126234292</v>
      </c>
      <c r="AN240" s="11">
        <f>'OddsRatio_working_3-way'!AB240+'OddsRatio_working_3-way'!AH240</f>
        <v>-0.41118942581779283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1.063288457080136</v>
      </c>
      <c r="AS240" s="11">
        <f>IF(('OddsRatio_working_3-way'!X240=0),IF(Q240&gt;0,-Q240^(1/3),(-Q240)^(1/3)),'OddsRatio_working_3-way'!AM240-'OddsRatio_working_3-way'!R240/3)</f>
        <v>-0.65209903126234292</v>
      </c>
      <c r="AT240" s="11">
        <f>IF(('OddsRatio_working_3-way'!X240=0),IF(Q240&gt;0,-Q240^(1/3),(-Q240)^(1/3)),'OddsRatio_working_3-way'!AN240-'OddsRatio_working_3-way'!R240/3)</f>
        <v>-0.41118942581779283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2.31</v>
      </c>
      <c r="B241" s="4">
        <f>IF('True_Odds_Calculator_3-way'!B242="","",'True_Odds_Calculator_3-way'!B242)</f>
        <v>3.35</v>
      </c>
      <c r="C241" s="4">
        <f>IF('True_Odds_Calculator_3-way'!C242="","",'True_Odds_Calculator_3-way'!C242)</f>
        <v>3.25</v>
      </c>
      <c r="D241" s="9">
        <f t="shared" si="52"/>
        <v>0.41845967485252072</v>
      </c>
      <c r="E241" s="9">
        <f t="shared" si="53"/>
        <v>0.28628661958921198</v>
      </c>
      <c r="F241" s="9">
        <f t="shared" si="54"/>
        <v>0.29525370555826741</v>
      </c>
      <c r="G241" s="9">
        <f t="shared" si="55"/>
        <v>1.0608523090851558</v>
      </c>
      <c r="H241" s="9">
        <f t="shared" si="56"/>
        <v>2.3897165249015537</v>
      </c>
      <c r="I241" s="9">
        <f t="shared" si="57"/>
        <v>3.4930029263501163</v>
      </c>
      <c r="J241" s="9">
        <f t="shared" si="58"/>
        <v>3.3869176954416007</v>
      </c>
      <c r="K241" s="11">
        <f t="shared" si="59"/>
        <v>0.4329004329004329</v>
      </c>
      <c r="L241" s="11">
        <f t="shared" si="60"/>
        <v>0.29850746268656714</v>
      </c>
      <c r="M241" s="11">
        <f t="shared" si="61"/>
        <v>0.30769230769230771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-0.2754111560081709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0.23498889170530957</v>
      </c>
      <c r="Q241" s="11">
        <f>2*'OddsRatio_working_3-way'!K241*'OddsRatio_working_3-way'!L241*'OddsRatio_working_3-way'!M241</f>
        <v>7.9522467582169062E-2</v>
      </c>
      <c r="R241" s="11">
        <f t="shared" si="62"/>
        <v>0</v>
      </c>
      <c r="S241" s="11">
        <f t="shared" si="63"/>
        <v>-0.85322938660603098</v>
      </c>
      <c r="T241" s="11">
        <f t="shared" si="64"/>
        <v>-0.28874090917293777</v>
      </c>
      <c r="U241" s="11">
        <f>'OddsRatio_working_3-way'!S241-'OddsRatio_working_3-way'!R241^2/3</f>
        <v>-0.85322938660603098</v>
      </c>
      <c r="V241" s="11">
        <f>'OddsRatio_working_3-way'!S241*'OddsRatio_working_3-way'!R241/3-2*'OddsRatio_working_3-way'!R241^3/27-'OddsRatio_working_3-way'!T241</f>
        <v>0.28874090917293777</v>
      </c>
      <c r="W241" s="11">
        <f>'OddsRatio_working_3-way'!V241^2+4*'OddsRatio_working_3-way'!U241^3/27</f>
        <v>-8.6511055831949291E-3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0.15167598542057475</v>
      </c>
      <c r="Y241" s="11">
        <f>IF('OddsRatio_working_3-way'!W241&gt;=0,IF('OddsRatio_working_3-way'!V241+SQRT('OddsRatio_working_3-way'!W241)&gt;0,0,PI()),ACOS('OddsRatio_working_3-way'!V241/(2*'OddsRatio_working_3-way'!X241)))</f>
        <v>0.3116314193156795</v>
      </c>
      <c r="Z241" s="11">
        <f>'OddsRatio_working_3-way'!X241^(1/3)*COS('OddsRatio_working_3-way'!Y241/3)</f>
        <v>0.53042615454257791</v>
      </c>
      <c r="AA241" s="11">
        <f>'OddsRatio_working_3-way'!X241^(1/3)*COS(('OddsRatio_working_3-way'!Y241+2*PI())/3)</f>
        <v>-0.31310271690647129</v>
      </c>
      <c r="AB241" s="11">
        <f>'OddsRatio_working_3-way'!X241^(1/3)*COS(('OddsRatio_working_3-way'!Y241+4*PI())/3)</f>
        <v>-0.21732343763610676</v>
      </c>
      <c r="AC241" s="11">
        <f>'OddsRatio_working_3-way'!X241^(1/3)*SIN('OddsRatio_working_3-way'!Y241/3)</f>
        <v>5.5298192669533397E-2</v>
      </c>
      <c r="AD241" s="11">
        <f>'OddsRatio_working_3-way'!X241^(1/3)*SIN(('OddsRatio_working_3-way'!Y241+2*PI())/3)</f>
        <v>0.4317134283307964</v>
      </c>
      <c r="AE241" s="11">
        <f>'OddsRatio_working_3-way'!X241^(1/3)*SIN(('OddsRatio_working_3-way'!Y241+4*PI())/3)</f>
        <v>-0.48701162100032974</v>
      </c>
      <c r="AF241" s="11">
        <f>-'OddsRatio_working_3-way'!U241/(3*'OddsRatio_working_3-way'!X241^(1/3))*COS(('OddsRatio_working_3-way'!Y241)/3)</f>
        <v>0.53042615454257802</v>
      </c>
      <c r="AG241" s="11">
        <f>-'OddsRatio_working_3-way'!U241/(3*'OddsRatio_working_3-way'!X241^(1/3))*COS(('OddsRatio_working_3-way'!Y241+2*PI())/3)</f>
        <v>-0.31310271690647135</v>
      </c>
      <c r="AH241" s="11">
        <f>-'OddsRatio_working_3-way'!U241/(3*'OddsRatio_working_3-way'!X241^(1/3))*COS(('OddsRatio_working_3-way'!Y241+4*PI())/3)</f>
        <v>-0.21732343763610679</v>
      </c>
      <c r="AI241" s="11">
        <f>'OddsRatio_working_3-way'!U241/(3*'OddsRatio_working_3-way'!X241^(1/3))*SIN(('OddsRatio_working_3-way'!Y241)/3)</f>
        <v>-5.5298192669533411E-2</v>
      </c>
      <c r="AJ241" s="11">
        <f>'OddsRatio_working_3-way'!U241/(3*'OddsRatio_working_3-way'!X241^(1/3))*SIN(('OddsRatio_working_3-way'!Y241+2*PI())/3)</f>
        <v>-0.43171342833079651</v>
      </c>
      <c r="AK241" s="11">
        <f>'OddsRatio_working_3-way'!U241/(3*'OddsRatio_working_3-way'!X241^(1/3))*SIN(('OddsRatio_working_3-way'!Y241+4*PI())/3)</f>
        <v>0.48701162100032985</v>
      </c>
      <c r="AL241" s="11">
        <f>'OddsRatio_working_3-way'!Z241+'OddsRatio_working_3-way'!AF241</f>
        <v>1.0608523090851558</v>
      </c>
      <c r="AM241" s="11">
        <f>'OddsRatio_working_3-way'!AA241+'OddsRatio_working_3-way'!AG241</f>
        <v>-0.62620543381294258</v>
      </c>
      <c r="AN241" s="11">
        <f>'OddsRatio_working_3-way'!AB241+'OddsRatio_working_3-way'!AH241</f>
        <v>-0.43464687527221357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1.0608523090851558</v>
      </c>
      <c r="AS241" s="11">
        <f>IF(('OddsRatio_working_3-way'!X241=0),IF(Q241&gt;0,-Q241^(1/3),(-Q241)^(1/3)),'OddsRatio_working_3-way'!AM241-'OddsRatio_working_3-way'!R241/3)</f>
        <v>-0.62620543381294258</v>
      </c>
      <c r="AT241" s="11">
        <f>IF(('OddsRatio_working_3-way'!X241=0),IF(Q241&gt;0,-Q241^(1/3),(-Q241)^(1/3)),'OddsRatio_working_3-way'!AN241-'OddsRatio_working_3-way'!R241/3)</f>
        <v>-0.43464687527221357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2.4900000000000002</v>
      </c>
      <c r="B242" s="4">
        <f>IF('True_Odds_Calculator_3-way'!B243="","",'True_Odds_Calculator_3-way'!B243)</f>
        <v>3.32</v>
      </c>
      <c r="C242" s="4">
        <f>IF('True_Odds_Calculator_3-way'!C243="","",'True_Odds_Calculator_3-way'!C243)</f>
        <v>2.98</v>
      </c>
      <c r="D242" s="9">
        <f t="shared" si="52"/>
        <v>0.38787481476620611</v>
      </c>
      <c r="E242" s="9">
        <f t="shared" si="53"/>
        <v>0.28924674176771487</v>
      </c>
      <c r="F242" s="9">
        <f t="shared" si="54"/>
        <v>0.32287844346607891</v>
      </c>
      <c r="G242" s="9">
        <f t="shared" si="55"/>
        <v>1.0591620191081876</v>
      </c>
      <c r="H242" s="9">
        <f t="shared" si="56"/>
        <v>2.5781514084711996</v>
      </c>
      <c r="I242" s="9">
        <f t="shared" si="57"/>
        <v>3.4572558843309951</v>
      </c>
      <c r="J242" s="9">
        <f t="shared" si="58"/>
        <v>3.0971407978342116</v>
      </c>
      <c r="K242" s="11">
        <f t="shared" si="59"/>
        <v>0.40160642570281119</v>
      </c>
      <c r="L242" s="11">
        <f t="shared" si="60"/>
        <v>0.30120481927710846</v>
      </c>
      <c r="M242" s="11">
        <f t="shared" si="61"/>
        <v>0.33557046979865773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-0.2778342284801858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0.23503084871222579</v>
      </c>
      <c r="Q242" s="11">
        <f>2*'OddsRatio_working_3-way'!K242*'OddsRatio_working_3-way'!L242*'OddsRatio_working_3-way'!M242</f>
        <v>8.1185094546537412E-2</v>
      </c>
      <c r="R242" s="11">
        <f t="shared" si="62"/>
        <v>0</v>
      </c>
      <c r="S242" s="11">
        <f t="shared" si="63"/>
        <v>-0.84593914147258287</v>
      </c>
      <c r="T242" s="11">
        <f t="shared" si="64"/>
        <v>-0.29220695733077129</v>
      </c>
      <c r="U242" s="11">
        <f>'OddsRatio_working_3-way'!S242-'OddsRatio_working_3-way'!R242^2/3</f>
        <v>-0.84593914147258287</v>
      </c>
      <c r="V242" s="11">
        <f>'OddsRatio_working_3-way'!S242*'OddsRatio_working_3-way'!R242/3-2*'OddsRatio_working_3-way'!R242^3/27-'OddsRatio_working_3-way'!T242</f>
        <v>0.29220695733077129</v>
      </c>
      <c r="W242" s="11">
        <f>'OddsRatio_working_3-way'!V242^2+4*'OddsRatio_working_3-way'!U242^3/27</f>
        <v>-4.2988086259360264E-3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0.14973619680828951</v>
      </c>
      <c r="Y242" s="11">
        <f>IF('OddsRatio_working_3-way'!W242&gt;=0,IF('OddsRatio_working_3-way'!V242+SQRT('OddsRatio_working_3-way'!W242)&gt;0,0,PI()),ACOS('OddsRatio_working_3-way'!V242/(2*'OddsRatio_working_3-way'!X242)))</f>
        <v>0.2207239243366681</v>
      </c>
      <c r="Z242" s="11">
        <f>'OddsRatio_working_3-way'!X242^(1/3)*COS('OddsRatio_working_3-way'!Y242/3)</f>
        <v>0.52958100955409382</v>
      </c>
      <c r="AA242" s="11">
        <f>'OddsRatio_working_3-way'!X242^(1/3)*COS(('OddsRatio_working_3-way'!Y242+2*PI())/3)</f>
        <v>-0.29859510665158256</v>
      </c>
      <c r="AB242" s="11">
        <f>'OddsRatio_working_3-way'!X242^(1/3)*COS(('OddsRatio_working_3-way'!Y242+4*PI())/3)</f>
        <v>-0.23098590290251125</v>
      </c>
      <c r="AC242" s="11">
        <f>'OddsRatio_working_3-way'!X242^(1/3)*SIN('OddsRatio_working_3-way'!Y242/3)</f>
        <v>3.9034191984222776E-2</v>
      </c>
      <c r="AD242" s="11">
        <f>'OddsRatio_working_3-way'!X242^(1/3)*SIN(('OddsRatio_working_3-way'!Y242+2*PI())/3)</f>
        <v>0.4391135116435434</v>
      </c>
      <c r="AE242" s="11">
        <f>'OddsRatio_working_3-way'!X242^(1/3)*SIN(('OddsRatio_working_3-way'!Y242+4*PI())/3)</f>
        <v>-0.47814770362776604</v>
      </c>
      <c r="AF242" s="11">
        <f>-'OddsRatio_working_3-way'!U242/(3*'OddsRatio_working_3-way'!X242^(1/3))*COS(('OddsRatio_working_3-way'!Y242)/3)</f>
        <v>0.52958100955409371</v>
      </c>
      <c r="AG242" s="11">
        <f>-'OddsRatio_working_3-way'!U242/(3*'OddsRatio_working_3-way'!X242^(1/3))*COS(('OddsRatio_working_3-way'!Y242+2*PI())/3)</f>
        <v>-0.29859510665158251</v>
      </c>
      <c r="AH242" s="11">
        <f>-'OddsRatio_working_3-way'!U242/(3*'OddsRatio_working_3-way'!X242^(1/3))*COS(('OddsRatio_working_3-way'!Y242+4*PI())/3)</f>
        <v>-0.23098590290251123</v>
      </c>
      <c r="AI242" s="11">
        <f>'OddsRatio_working_3-way'!U242/(3*'OddsRatio_working_3-way'!X242^(1/3))*SIN(('OddsRatio_working_3-way'!Y242)/3)</f>
        <v>-3.9034191984222769E-2</v>
      </c>
      <c r="AJ242" s="11">
        <f>'OddsRatio_working_3-way'!U242/(3*'OddsRatio_working_3-way'!X242^(1/3))*SIN(('OddsRatio_working_3-way'!Y242+2*PI())/3)</f>
        <v>-0.43911351164354329</v>
      </c>
      <c r="AK242" s="11">
        <f>'OddsRatio_working_3-way'!U242/(3*'OddsRatio_working_3-way'!X242^(1/3))*SIN(('OddsRatio_working_3-way'!Y242+4*PI())/3)</f>
        <v>0.47814770362776593</v>
      </c>
      <c r="AL242" s="11">
        <f>'OddsRatio_working_3-way'!Z242+'OddsRatio_working_3-way'!AF242</f>
        <v>1.0591620191081876</v>
      </c>
      <c r="AM242" s="11">
        <f>'OddsRatio_working_3-way'!AA242+'OddsRatio_working_3-way'!AG242</f>
        <v>-0.59719021330316502</v>
      </c>
      <c r="AN242" s="11">
        <f>'OddsRatio_working_3-way'!AB242+'OddsRatio_working_3-way'!AH242</f>
        <v>-0.46197180580502251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1.0591620191081876</v>
      </c>
      <c r="AS242" s="11">
        <f>IF(('OddsRatio_working_3-way'!X242=0),IF(Q242&gt;0,-Q242^(1/3),(-Q242)^(1/3)),'OddsRatio_working_3-way'!AM242-'OddsRatio_working_3-way'!R242/3)</f>
        <v>-0.59719021330316502</v>
      </c>
      <c r="AT242" s="11">
        <f>IF(('OddsRatio_working_3-way'!X242=0),IF(Q242&gt;0,-Q242^(1/3),(-Q242)^(1/3)),'OddsRatio_working_3-way'!AN242-'OddsRatio_working_3-way'!R242/3)</f>
        <v>-0.46197180580502251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1.71</v>
      </c>
      <c r="B243" s="4">
        <f>IF('True_Odds_Calculator_3-way'!B244="","",'True_Odds_Calculator_3-way'!B244)</f>
        <v>3.62</v>
      </c>
      <c r="C243" s="4">
        <f>IF('True_Odds_Calculator_3-way'!C244="","",'True_Odds_Calculator_3-way'!C244)</f>
        <v>5.51</v>
      </c>
      <c r="D243" s="9">
        <f t="shared" si="52"/>
        <v>0.56707279689385948</v>
      </c>
      <c r="E243" s="9">
        <f t="shared" si="53"/>
        <v>0.26197153657290473</v>
      </c>
      <c r="F243" s="9">
        <f t="shared" si="54"/>
        <v>0.17095566653323563</v>
      </c>
      <c r="G243" s="9">
        <f t="shared" si="55"/>
        <v>1.0752704545749623</v>
      </c>
      <c r="H243" s="9">
        <f t="shared" si="56"/>
        <v>1.7634420227482235</v>
      </c>
      <c r="I243" s="9">
        <f t="shared" si="57"/>
        <v>3.8172085909864006</v>
      </c>
      <c r="J243" s="9">
        <f t="shared" si="58"/>
        <v>5.8494697501330801</v>
      </c>
      <c r="K243" s="11">
        <f t="shared" si="59"/>
        <v>0.58479532163742687</v>
      </c>
      <c r="L243" s="11">
        <f t="shared" si="60"/>
        <v>0.27624309392265195</v>
      </c>
      <c r="M243" s="11">
        <f t="shared" si="61"/>
        <v>0.18148820326678766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-0.24596873191223567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0.2298580843287156</v>
      </c>
      <c r="Q243" s="11">
        <f>2*'OddsRatio_working_3-way'!K243*'OddsRatio_working_3-way'!L243*'OddsRatio_working_3-way'!M243</f>
        <v>5.8637266410386635E-2</v>
      </c>
      <c r="R243" s="11">
        <f t="shared" si="62"/>
        <v>0</v>
      </c>
      <c r="S243" s="11">
        <f t="shared" si="63"/>
        <v>-0.93450123737976365</v>
      </c>
      <c r="T243" s="11">
        <f t="shared" si="64"/>
        <v>-0.23839317280096012</v>
      </c>
      <c r="U243" s="11">
        <f>'OddsRatio_working_3-way'!S243-'OddsRatio_working_3-way'!R243^2/3</f>
        <v>-0.93450123737976365</v>
      </c>
      <c r="V243" s="11">
        <f>'OddsRatio_working_3-way'!S243*'OddsRatio_working_3-way'!R243/3-2*'OddsRatio_working_3-way'!R243^3/27-'OddsRatio_working_3-way'!T243</f>
        <v>0.23839317280096012</v>
      </c>
      <c r="W243" s="11">
        <f>'OddsRatio_working_3-way'!V243^2+4*'OddsRatio_working_3-way'!U243^3/27</f>
        <v>-6.4071358925497771E-2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0.17385530173365882</v>
      </c>
      <c r="Y243" s="11">
        <f>IF('OddsRatio_working_3-way'!W243&gt;=0,IF('OddsRatio_working_3-way'!V243+SQRT('OddsRatio_working_3-way'!W243)&gt;0,0,PI()),ACOS('OddsRatio_working_3-way'!V243/(2*'OddsRatio_working_3-way'!X243)))</f>
        <v>0.81535775243577047</v>
      </c>
      <c r="Z243" s="11">
        <f>'OddsRatio_working_3-way'!X243^(1/3)*COS('OddsRatio_working_3-way'!Y243/3)</f>
        <v>0.53763522728748103</v>
      </c>
      <c r="AA243" s="11">
        <f>'OddsRatio_working_3-way'!X243^(1/3)*COS(('OddsRatio_working_3-way'!Y243+2*PI())/3)</f>
        <v>-0.39857346564893847</v>
      </c>
      <c r="AB243" s="11">
        <f>'OddsRatio_working_3-way'!X243^(1/3)*COS(('OddsRatio_working_3-way'!Y243+4*PI())/3)</f>
        <v>-0.1390617616385427</v>
      </c>
      <c r="AC243" s="11">
        <f>'OddsRatio_working_3-way'!X243^(1/3)*SIN('OddsRatio_working_3-way'!Y243/3)</f>
        <v>0.14982915216826057</v>
      </c>
      <c r="AD243" s="11">
        <f>'OddsRatio_working_3-way'!X243^(1/3)*SIN(('OddsRatio_working_3-way'!Y243+2*PI())/3)</f>
        <v>0.39069118871624897</v>
      </c>
      <c r="AE243" s="11">
        <f>'OddsRatio_working_3-way'!X243^(1/3)*SIN(('OddsRatio_working_3-way'!Y243+4*PI())/3)</f>
        <v>-0.5405203408845094</v>
      </c>
      <c r="AF243" s="11">
        <f>-'OddsRatio_working_3-way'!U243/(3*'OddsRatio_working_3-way'!X243^(1/3))*COS(('OddsRatio_working_3-way'!Y243)/3)</f>
        <v>0.53763522728748114</v>
      </c>
      <c r="AG243" s="11">
        <f>-'OddsRatio_working_3-way'!U243/(3*'OddsRatio_working_3-way'!X243^(1/3))*COS(('OddsRatio_working_3-way'!Y243+2*PI())/3)</f>
        <v>-0.39857346564893859</v>
      </c>
      <c r="AH243" s="11">
        <f>-'OddsRatio_working_3-way'!U243/(3*'OddsRatio_working_3-way'!X243^(1/3))*COS(('OddsRatio_working_3-way'!Y243+4*PI())/3)</f>
        <v>-0.13906176163854272</v>
      </c>
      <c r="AI243" s="11">
        <f>'OddsRatio_working_3-way'!U243/(3*'OddsRatio_working_3-way'!X243^(1/3))*SIN(('OddsRatio_working_3-way'!Y243)/3)</f>
        <v>-0.14982915216826059</v>
      </c>
      <c r="AJ243" s="11">
        <f>'OddsRatio_working_3-way'!U243/(3*'OddsRatio_working_3-way'!X243^(1/3))*SIN(('OddsRatio_working_3-way'!Y243+2*PI())/3)</f>
        <v>-0.39069118871624903</v>
      </c>
      <c r="AK243" s="11">
        <f>'OddsRatio_working_3-way'!U243/(3*'OddsRatio_working_3-way'!X243^(1/3))*SIN(('OddsRatio_working_3-way'!Y243+4*PI())/3)</f>
        <v>0.54052034088450951</v>
      </c>
      <c r="AL243" s="11">
        <f>'OddsRatio_working_3-way'!Z243+'OddsRatio_working_3-way'!AF243</f>
        <v>1.0752704545749623</v>
      </c>
      <c r="AM243" s="11">
        <f>'OddsRatio_working_3-way'!AA243+'OddsRatio_working_3-way'!AG243</f>
        <v>-0.79714693129787706</v>
      </c>
      <c r="AN243" s="11">
        <f>'OddsRatio_working_3-way'!AB243+'OddsRatio_working_3-way'!AH243</f>
        <v>-0.27812352327708545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1.0752704545749623</v>
      </c>
      <c r="AS243" s="11">
        <f>IF(('OddsRatio_working_3-way'!X243=0),IF(Q243&gt;0,-Q243^(1/3),(-Q243)^(1/3)),'OddsRatio_working_3-way'!AM243-'OddsRatio_working_3-way'!R243/3)</f>
        <v>-0.79714693129787706</v>
      </c>
      <c r="AT243" s="11">
        <f>IF(('OddsRatio_working_3-way'!X243=0),IF(Q243&gt;0,-Q243^(1/3),(-Q243)^(1/3)),'OddsRatio_working_3-way'!AN243-'OddsRatio_working_3-way'!R243/3)</f>
        <v>-0.27812352327708545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2.4500000000000002</v>
      </c>
      <c r="B244" s="4">
        <f>IF('True_Odds_Calculator_3-way'!B245="","",'True_Odds_Calculator_3-way'!B245)</f>
        <v>3.38</v>
      </c>
      <c r="C244" s="4">
        <f>IF('True_Odds_Calculator_3-way'!C245="","",'True_Odds_Calculator_3-way'!C245)</f>
        <v>2.98</v>
      </c>
      <c r="D244" s="9">
        <f t="shared" si="52"/>
        <v>0.39389992171986143</v>
      </c>
      <c r="E244" s="9">
        <f t="shared" si="53"/>
        <v>0.28363833941497857</v>
      </c>
      <c r="F244" s="9">
        <f t="shared" si="54"/>
        <v>0.32246173886516005</v>
      </c>
      <c r="G244" s="9">
        <f t="shared" si="55"/>
        <v>1.0611833893269487</v>
      </c>
      <c r="H244" s="9">
        <f t="shared" si="56"/>
        <v>2.5387159145240763</v>
      </c>
      <c r="I244" s="9">
        <f t="shared" si="57"/>
        <v>3.5256164665981378</v>
      </c>
      <c r="J244" s="9">
        <f t="shared" si="58"/>
        <v>3.1011431108673579</v>
      </c>
      <c r="K244" s="11">
        <f t="shared" si="59"/>
        <v>0.4081632653061224</v>
      </c>
      <c r="L244" s="11">
        <f t="shared" si="60"/>
        <v>0.29585798816568049</v>
      </c>
      <c r="M244" s="11">
        <f t="shared" si="61"/>
        <v>0.33557046979865773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-0.27689244158010295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0.2354382839669365</v>
      </c>
      <c r="Q244" s="11">
        <f>2*'OddsRatio_working_3-way'!K244*'OddsRatio_working_3-way'!L244*'OddsRatio_working_3-way'!M244</f>
        <v>8.1045880883627033E-2</v>
      </c>
      <c r="R244" s="11">
        <f t="shared" si="62"/>
        <v>0</v>
      </c>
      <c r="S244" s="11">
        <f t="shared" si="63"/>
        <v>-0.8502878685434464</v>
      </c>
      <c r="T244" s="11">
        <f t="shared" si="64"/>
        <v>-0.2926980614607389</v>
      </c>
      <c r="U244" s="11">
        <f>'OddsRatio_working_3-way'!S244-'OddsRatio_working_3-way'!R244^2/3</f>
        <v>-0.8502878685434464</v>
      </c>
      <c r="V244" s="11">
        <f>'OddsRatio_working_3-way'!S244*'OddsRatio_working_3-way'!R244/3-2*'OddsRatio_working_3-way'!R244^3/27-'OddsRatio_working_3-way'!T244</f>
        <v>0.2926980614607389</v>
      </c>
      <c r="W244" s="11">
        <f>'OddsRatio_working_3-way'!V244^2+4*'OddsRatio_working_3-way'!U244^3/27</f>
        <v>-5.4017953957826853E-3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0.15089230478942356</v>
      </c>
      <c r="Y244" s="11">
        <f>IF('OddsRatio_working_3-way'!W244&gt;=0,IF('OddsRatio_working_3-way'!V244+SQRT('OddsRatio_working_3-way'!W244)&gt;0,0,PI()),ACOS('OddsRatio_working_3-way'!V244/(2*'OddsRatio_working_3-way'!X244)))</f>
        <v>0.24601505216165287</v>
      </c>
      <c r="Z244" s="11">
        <f>'OddsRatio_working_3-way'!X244^(1/3)*COS('OddsRatio_working_3-way'!Y244/3)</f>
        <v>0.53059169466347433</v>
      </c>
      <c r="AA244" s="11">
        <f>'OddsRatio_working_3-way'!X244^(1/3)*COS(('OddsRatio_working_3-way'!Y244+2*PI())/3)</f>
        <v>-0.30306233116950559</v>
      </c>
      <c r="AB244" s="11">
        <f>'OddsRatio_working_3-way'!X244^(1/3)*COS(('OddsRatio_working_3-way'!Y244+4*PI())/3)</f>
        <v>-0.22752936349396891</v>
      </c>
      <c r="AC244" s="11">
        <f>'OddsRatio_working_3-way'!X244^(1/3)*SIN('OddsRatio_working_3-way'!Y244/3)</f>
        <v>4.360897922016263E-2</v>
      </c>
      <c r="AD244" s="11">
        <f>'OddsRatio_working_3-way'!X244^(1/3)*SIN(('OddsRatio_working_3-way'!Y244+2*PI())/3)</f>
        <v>0.43770139700552374</v>
      </c>
      <c r="AE244" s="11">
        <f>'OddsRatio_working_3-way'!X244^(1/3)*SIN(('OddsRatio_working_3-way'!Y244+4*PI())/3)</f>
        <v>-0.48131037622568618</v>
      </c>
      <c r="AF244" s="11">
        <f>-'OddsRatio_working_3-way'!U244/(3*'OddsRatio_working_3-way'!X244^(1/3))*COS(('OddsRatio_working_3-way'!Y244)/3)</f>
        <v>0.53059169466347422</v>
      </c>
      <c r="AG244" s="11">
        <f>-'OddsRatio_working_3-way'!U244/(3*'OddsRatio_working_3-way'!X244^(1/3))*COS(('OddsRatio_working_3-way'!Y244+2*PI())/3)</f>
        <v>-0.30306233116950548</v>
      </c>
      <c r="AH244" s="11">
        <f>-'OddsRatio_working_3-way'!U244/(3*'OddsRatio_working_3-way'!X244^(1/3))*COS(('OddsRatio_working_3-way'!Y244+4*PI())/3)</f>
        <v>-0.22752936349396885</v>
      </c>
      <c r="AI244" s="11">
        <f>'OddsRatio_working_3-way'!U244/(3*'OddsRatio_working_3-way'!X244^(1/3))*SIN(('OddsRatio_working_3-way'!Y244)/3)</f>
        <v>-4.3608979220162623E-2</v>
      </c>
      <c r="AJ244" s="11">
        <f>'OddsRatio_working_3-way'!U244/(3*'OddsRatio_working_3-way'!X244^(1/3))*SIN(('OddsRatio_working_3-way'!Y244+2*PI())/3)</f>
        <v>-0.43770139700552368</v>
      </c>
      <c r="AK244" s="11">
        <f>'OddsRatio_working_3-way'!U244/(3*'OddsRatio_working_3-way'!X244^(1/3))*SIN(('OddsRatio_working_3-way'!Y244+4*PI())/3)</f>
        <v>0.48131037622568607</v>
      </c>
      <c r="AL244" s="11">
        <f>'OddsRatio_working_3-way'!Z244+'OddsRatio_working_3-way'!AF244</f>
        <v>1.0611833893269487</v>
      </c>
      <c r="AM244" s="11">
        <f>'OddsRatio_working_3-way'!AA244+'OddsRatio_working_3-way'!AG244</f>
        <v>-0.60612466233901108</v>
      </c>
      <c r="AN244" s="11">
        <f>'OddsRatio_working_3-way'!AB244+'OddsRatio_working_3-way'!AH244</f>
        <v>-0.45505872698793776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1.0611833893269487</v>
      </c>
      <c r="AS244" s="11">
        <f>IF(('OddsRatio_working_3-way'!X244=0),IF(Q244&gt;0,-Q244^(1/3),(-Q244)^(1/3)),'OddsRatio_working_3-way'!AM244-'OddsRatio_working_3-way'!R244/3)</f>
        <v>-0.60612466233901108</v>
      </c>
      <c r="AT244" s="11">
        <f>IF(('OddsRatio_working_3-way'!X244=0),IF(Q244&gt;0,-Q244^(1/3),(-Q244)^(1/3)),'OddsRatio_working_3-way'!AN244-'OddsRatio_working_3-way'!R244/3)</f>
        <v>-0.45505872698793776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2.23</v>
      </c>
      <c r="B245" s="4">
        <f>IF('True_Odds_Calculator_3-way'!B246="","",'True_Odds_Calculator_3-way'!B246)</f>
        <v>3.27</v>
      </c>
      <c r="C245" s="4">
        <f>IF('True_Odds_Calculator_3-way'!C246="","",'True_Odds_Calculator_3-way'!C246)</f>
        <v>3.5</v>
      </c>
      <c r="D245" s="9">
        <f t="shared" si="52"/>
        <v>0.43345477778109764</v>
      </c>
      <c r="E245" s="9">
        <f t="shared" si="53"/>
        <v>0.29306690637960647</v>
      </c>
      <c r="F245" s="9">
        <f t="shared" si="54"/>
        <v>0.27347831583929605</v>
      </c>
      <c r="G245" s="9">
        <f t="shared" si="55"/>
        <v>1.0626388157043203</v>
      </c>
      <c r="H245" s="9">
        <f t="shared" si="56"/>
        <v>2.3070457433163138</v>
      </c>
      <c r="I245" s="9">
        <f t="shared" si="57"/>
        <v>3.4121901116488074</v>
      </c>
      <c r="J245" s="9">
        <f t="shared" si="58"/>
        <v>3.6565970392608005</v>
      </c>
      <c r="K245" s="11">
        <f t="shared" si="59"/>
        <v>0.44843049327354262</v>
      </c>
      <c r="L245" s="11">
        <f t="shared" si="60"/>
        <v>0.3058103975535168</v>
      </c>
      <c r="M245" s="11">
        <f t="shared" si="61"/>
        <v>0.2857142857142857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-0.27349558328288748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0.23508806986817432</v>
      </c>
      <c r="Q245" s="11">
        <f>2*'OddsRatio_working_3-way'!K245*'OddsRatio_working_3-way'!L245*'OddsRatio_working_3-way'!M245</f>
        <v>7.8362689956058121E-2</v>
      </c>
      <c r="R245" s="11">
        <f t="shared" si="62"/>
        <v>0</v>
      </c>
      <c r="S245" s="11">
        <f t="shared" si="63"/>
        <v>-0.85956806704630873</v>
      </c>
      <c r="T245" s="11">
        <f t="shared" si="64"/>
        <v>-0.28652268901543626</v>
      </c>
      <c r="U245" s="11">
        <f>'OddsRatio_working_3-way'!S245-'OddsRatio_working_3-way'!R245^2/3</f>
        <v>-0.85956806704630873</v>
      </c>
      <c r="V245" s="11">
        <f>'OddsRatio_working_3-way'!S245*'OddsRatio_working_3-way'!R245/3-2*'OddsRatio_working_3-way'!R245^3/27-'OddsRatio_working_3-way'!T245</f>
        <v>0.28652268901543626</v>
      </c>
      <c r="W245" s="11">
        <f>'OddsRatio_working_3-way'!V245^2+4*'OddsRatio_working_3-way'!U245^3/27</f>
        <v>-1.1993357334510735E-2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0.15336933254007068</v>
      </c>
      <c r="Y245" s="11">
        <f>IF('OddsRatio_working_3-way'!W245&gt;=0,IF('OddsRatio_working_3-way'!V245+SQRT('OddsRatio_working_3-way'!W245)&gt;0,0,PI()),ACOS('OddsRatio_working_3-way'!V245/(2*'OddsRatio_working_3-way'!X245)))</f>
        <v>0.36508389335059332</v>
      </c>
      <c r="Z245" s="11">
        <f>'OddsRatio_working_3-way'!X245^(1/3)*COS('OddsRatio_working_3-way'!Y245/3)</f>
        <v>0.53131940785216014</v>
      </c>
      <c r="AA245" s="11">
        <f>'OddsRatio_working_3-way'!X245^(1/3)*COS(('OddsRatio_working_3-way'!Y245+2*PI())/3)</f>
        <v>-0.32193387110161131</v>
      </c>
      <c r="AB245" s="11">
        <f>'OddsRatio_working_3-way'!X245^(1/3)*COS(('OddsRatio_working_3-way'!Y245+4*PI())/3)</f>
        <v>-0.20938553675054875</v>
      </c>
      <c r="AC245" s="11">
        <f>'OddsRatio_working_3-way'!X245^(1/3)*SIN('OddsRatio_working_3-way'!Y245/3)</f>
        <v>6.4979811134429882E-2</v>
      </c>
      <c r="AD245" s="11">
        <f>'OddsRatio_working_3-way'!X245^(1/3)*SIN(('OddsRatio_working_3-way'!Y245+2*PI())/3)</f>
        <v>0.4276461991564609</v>
      </c>
      <c r="AE245" s="11">
        <f>'OddsRatio_working_3-way'!X245^(1/3)*SIN(('OddsRatio_working_3-way'!Y245+4*PI())/3)</f>
        <v>-0.49262601029089087</v>
      </c>
      <c r="AF245" s="11">
        <f>-'OddsRatio_working_3-way'!U245/(3*'OddsRatio_working_3-way'!X245^(1/3))*COS(('OddsRatio_working_3-way'!Y245)/3)</f>
        <v>0.53131940785216003</v>
      </c>
      <c r="AG245" s="11">
        <f>-'OddsRatio_working_3-way'!U245/(3*'OddsRatio_working_3-way'!X245^(1/3))*COS(('OddsRatio_working_3-way'!Y245+2*PI())/3)</f>
        <v>-0.32193387110161126</v>
      </c>
      <c r="AH245" s="11">
        <f>-'OddsRatio_working_3-way'!U245/(3*'OddsRatio_working_3-way'!X245^(1/3))*COS(('OddsRatio_working_3-way'!Y245+4*PI())/3)</f>
        <v>-0.20938553675054872</v>
      </c>
      <c r="AI245" s="11">
        <f>'OddsRatio_working_3-way'!U245/(3*'OddsRatio_working_3-way'!X245^(1/3))*SIN(('OddsRatio_working_3-way'!Y245)/3)</f>
        <v>-6.4979811134429868E-2</v>
      </c>
      <c r="AJ245" s="11">
        <f>'OddsRatio_working_3-way'!U245/(3*'OddsRatio_working_3-way'!X245^(1/3))*SIN(('OddsRatio_working_3-way'!Y245+2*PI())/3)</f>
        <v>-0.42764619915646079</v>
      </c>
      <c r="AK245" s="11">
        <f>'OddsRatio_working_3-way'!U245/(3*'OddsRatio_working_3-way'!X245^(1/3))*SIN(('OddsRatio_working_3-way'!Y245+4*PI())/3)</f>
        <v>0.49262601029089076</v>
      </c>
      <c r="AL245" s="11">
        <f>'OddsRatio_working_3-way'!Z245+'OddsRatio_working_3-way'!AF245</f>
        <v>1.0626388157043203</v>
      </c>
      <c r="AM245" s="11">
        <f>'OddsRatio_working_3-way'!AA245+'OddsRatio_working_3-way'!AG245</f>
        <v>-0.64386774220322263</v>
      </c>
      <c r="AN245" s="11">
        <f>'OddsRatio_working_3-way'!AB245+'OddsRatio_working_3-way'!AH245</f>
        <v>-0.41877107350109743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1.0626388157043203</v>
      </c>
      <c r="AS245" s="11">
        <f>IF(('OddsRatio_working_3-way'!X245=0),IF(Q245&gt;0,-Q245^(1/3),(-Q245)^(1/3)),'OddsRatio_working_3-way'!AM245-'OddsRatio_working_3-way'!R245/3)</f>
        <v>-0.64386774220322263</v>
      </c>
      <c r="AT245" s="11">
        <f>IF(('OddsRatio_working_3-way'!X245=0),IF(Q245&gt;0,-Q245^(1/3),(-Q245)^(1/3)),'OddsRatio_working_3-way'!AN245-'OddsRatio_working_3-way'!R245/3)</f>
        <v>-0.41877107350109743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2.35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3.33</v>
      </c>
      <c r="D246" s="9">
        <f t="shared" si="52"/>
        <v>0.41147327151223417</v>
      </c>
      <c r="E246" s="9">
        <f t="shared" si="53"/>
        <v>0.3002240785235567</v>
      </c>
      <c r="F246" s="9">
        <f t="shared" si="54"/>
        <v>0.28830264996420918</v>
      </c>
      <c r="G246" s="9">
        <f t="shared" si="55"/>
        <v>1.0594751955663559</v>
      </c>
      <c r="H246" s="9">
        <f t="shared" si="56"/>
        <v>2.4302915140145802</v>
      </c>
      <c r="I246" s="9">
        <f t="shared" si="57"/>
        <v>3.3308454302459829</v>
      </c>
      <c r="J246" s="9">
        <f t="shared" si="58"/>
        <v>3.4685772056696087</v>
      </c>
      <c r="K246" s="11">
        <f t="shared" si="59"/>
        <v>0.42553191489361702</v>
      </c>
      <c r="L246" s="11">
        <f t="shared" si="60"/>
        <v>0.3125</v>
      </c>
      <c r="M246" s="11">
        <f t="shared" si="61"/>
        <v>0.3003003003003003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-0.27634416331224831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0.23480927736246882</v>
      </c>
      <c r="Q246" s="11">
        <f>2*'OddsRatio_working_3-way'!K246*'OddsRatio_working_3-way'!L246*'OddsRatio_working_3-way'!M246</f>
        <v>7.9867101143696884E-2</v>
      </c>
      <c r="R246" s="11">
        <f t="shared" si="62"/>
        <v>0</v>
      </c>
      <c r="S246" s="11">
        <f t="shared" si="63"/>
        <v>-0.84969870377595713</v>
      </c>
      <c r="T246" s="11">
        <f t="shared" si="64"/>
        <v>-0.28901316454964532</v>
      </c>
      <c r="U246" s="11">
        <f>'OddsRatio_working_3-way'!S246-'OddsRatio_working_3-way'!R246^2/3</f>
        <v>-0.84969870377595713</v>
      </c>
      <c r="V246" s="11">
        <f>'OddsRatio_working_3-way'!S246*'OddsRatio_working_3-way'!R246/3-2*'OddsRatio_working_3-way'!R246^3/27-'OddsRatio_working_3-way'!T246</f>
        <v>0.28901316454964532</v>
      </c>
      <c r="W246" s="11">
        <f>'OddsRatio_working_3-way'!V246^2+4*'OddsRatio_working_3-way'!U246^3/27</f>
        <v>-7.3561569235985891E-3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0.15073550196171351</v>
      </c>
      <c r="Y246" s="11">
        <f>IF('OddsRatio_working_3-way'!W246&gt;=0,IF('OddsRatio_working_3-way'!V246+SQRT('OddsRatio_working_3-way'!W246)&gt;0,0,PI()),ACOS('OddsRatio_working_3-way'!V246/(2*'OddsRatio_working_3-way'!X246)))</f>
        <v>0.28848324621008214</v>
      </c>
      <c r="Z246" s="11">
        <f>'OddsRatio_working_3-way'!X246^(1/3)*COS('OddsRatio_working_3-way'!Y246/3)</f>
        <v>0.52973759778317797</v>
      </c>
      <c r="AA246" s="11">
        <f>'OddsRatio_working_3-way'!X246^(1/3)*COS(('OddsRatio_working_3-way'!Y246+2*PI())/3)</f>
        <v>-0.30912073743862056</v>
      </c>
      <c r="AB246" s="11">
        <f>'OddsRatio_working_3-way'!X246^(1/3)*COS(('OddsRatio_working_3-way'!Y246+4*PI())/3)</f>
        <v>-0.22061686034455752</v>
      </c>
      <c r="AC246" s="11">
        <f>'OddsRatio_working_3-way'!X246^(1/3)*SIN('OddsRatio_working_3-way'!Y246/3)</f>
        <v>5.1097737264582908E-2</v>
      </c>
      <c r="AD246" s="11">
        <f>'OddsRatio_working_3-way'!X246^(1/3)*SIN(('OddsRatio_working_3-way'!Y246+2*PI())/3)</f>
        <v>0.43321734838768383</v>
      </c>
      <c r="AE246" s="11">
        <f>'OddsRatio_working_3-way'!X246^(1/3)*SIN(('OddsRatio_working_3-way'!Y246+4*PI())/3)</f>
        <v>-0.48431508565226666</v>
      </c>
      <c r="AF246" s="11">
        <f>-'OddsRatio_working_3-way'!U246/(3*'OddsRatio_working_3-way'!X246^(1/3))*COS(('OddsRatio_working_3-way'!Y246)/3)</f>
        <v>0.52973759778317808</v>
      </c>
      <c r="AG246" s="11">
        <f>-'OddsRatio_working_3-way'!U246/(3*'OddsRatio_working_3-way'!X246^(1/3))*COS(('OddsRatio_working_3-way'!Y246+2*PI())/3)</f>
        <v>-0.30912073743862062</v>
      </c>
      <c r="AH246" s="11">
        <f>-'OddsRatio_working_3-way'!U246/(3*'OddsRatio_working_3-way'!X246^(1/3))*COS(('OddsRatio_working_3-way'!Y246+4*PI())/3)</f>
        <v>-0.22061686034455755</v>
      </c>
      <c r="AI246" s="11">
        <f>'OddsRatio_working_3-way'!U246/(3*'OddsRatio_working_3-way'!X246^(1/3))*SIN(('OddsRatio_working_3-way'!Y246)/3)</f>
        <v>-5.1097737264582922E-2</v>
      </c>
      <c r="AJ246" s="11">
        <f>'OddsRatio_working_3-way'!U246/(3*'OddsRatio_working_3-way'!X246^(1/3))*SIN(('OddsRatio_working_3-way'!Y246+2*PI())/3)</f>
        <v>-0.43321734838768389</v>
      </c>
      <c r="AK246" s="11">
        <f>'OddsRatio_working_3-way'!U246/(3*'OddsRatio_working_3-way'!X246^(1/3))*SIN(('OddsRatio_working_3-way'!Y246+4*PI())/3)</f>
        <v>0.48431508565226677</v>
      </c>
      <c r="AL246" s="11">
        <f>'OddsRatio_working_3-way'!Z246+'OddsRatio_working_3-way'!AF246</f>
        <v>1.0594751955663559</v>
      </c>
      <c r="AM246" s="11">
        <f>'OddsRatio_working_3-way'!AA246+'OddsRatio_working_3-way'!AG246</f>
        <v>-0.61824147487724113</v>
      </c>
      <c r="AN246" s="11">
        <f>'OddsRatio_working_3-way'!AB246+'OddsRatio_working_3-way'!AH246</f>
        <v>-0.44123372068911504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1.0594751955663559</v>
      </c>
      <c r="AS246" s="11">
        <f>IF(('OddsRatio_working_3-way'!X246=0),IF(Q246&gt;0,-Q246^(1/3),(-Q246)^(1/3)),'OddsRatio_working_3-way'!AM246-'OddsRatio_working_3-way'!R246/3)</f>
        <v>-0.61824147487724113</v>
      </c>
      <c r="AT246" s="11">
        <f>IF(('OddsRatio_working_3-way'!X246=0),IF(Q246&gt;0,-Q246^(1/3),(-Q246)^(1/3)),'OddsRatio_working_3-way'!AN246-'OddsRatio_working_3-way'!R246/3)</f>
        <v>-0.44123372068911504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1.81</v>
      </c>
      <c r="B247" s="4">
        <f>IF('True_Odds_Calculator_3-way'!B248="","",'True_Odds_Calculator_3-way'!B248)</f>
        <v>3.41</v>
      </c>
      <c r="C247" s="4">
        <f>IF('True_Odds_Calculator_3-way'!C248="","",'True_Odds_Calculator_3-way'!C248)</f>
        <v>5.0599999999999996</v>
      </c>
      <c r="D247" s="9">
        <f t="shared" si="52"/>
        <v>0.53477289406812589</v>
      </c>
      <c r="E247" s="9">
        <f t="shared" si="53"/>
        <v>0.27867746544813987</v>
      </c>
      <c r="F247" s="9">
        <f t="shared" si="54"/>
        <v>0.18654964048373415</v>
      </c>
      <c r="G247" s="9">
        <f t="shared" si="55"/>
        <v>1.0740156394212781</v>
      </c>
      <c r="H247" s="9">
        <f t="shared" si="56"/>
        <v>1.8699526679312355</v>
      </c>
      <c r="I247" s="9">
        <f t="shared" si="57"/>
        <v>3.5883776910052805</v>
      </c>
      <c r="J247" s="9">
        <f t="shared" si="58"/>
        <v>5.3605034960503888</v>
      </c>
      <c r="K247" s="11">
        <f t="shared" si="59"/>
        <v>0.5524861878453039</v>
      </c>
      <c r="L247" s="11">
        <f t="shared" si="60"/>
        <v>0.29325513196480935</v>
      </c>
      <c r="M247" s="11">
        <f t="shared" si="61"/>
        <v>0.19762845849802374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-0.2537725387090306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0.23310302455657111</v>
      </c>
      <c r="Q247" s="11">
        <f>2*'OddsRatio_working_3-way'!K247*'OddsRatio_working_3-way'!L247*'OddsRatio_working_3-way'!M247</f>
        <v>6.4039292460596461E-2</v>
      </c>
      <c r="R247" s="11">
        <f t="shared" si="62"/>
        <v>0</v>
      </c>
      <c r="S247" s="11">
        <f t="shared" si="63"/>
        <v>-0.91855102109311104</v>
      </c>
      <c r="T247" s="11">
        <f t="shared" si="64"/>
        <v>-0.25234918161898656</v>
      </c>
      <c r="U247" s="11">
        <f>'OddsRatio_working_3-way'!S247-'OddsRatio_working_3-way'!R247^2/3</f>
        <v>-0.91855102109311104</v>
      </c>
      <c r="V247" s="11">
        <f>'OddsRatio_working_3-way'!S247*'OddsRatio_working_3-way'!R247/3-2*'OddsRatio_working_3-way'!R247^3/27-'OddsRatio_working_3-way'!T247</f>
        <v>0.25234918161898656</v>
      </c>
      <c r="W247" s="11">
        <f>'OddsRatio_working_3-way'!V247^2+4*'OddsRatio_working_3-way'!U247^3/27</f>
        <v>-5.1136860084003574E-2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0.16942326400746729</v>
      </c>
      <c r="Y247" s="11">
        <f>IF('OddsRatio_working_3-way'!W247&gt;=0,IF('OddsRatio_working_3-way'!V247+SQRT('OddsRatio_working_3-way'!W247)&gt;0,0,PI()),ACOS('OddsRatio_working_3-way'!V247/(2*'OddsRatio_working_3-way'!X247)))</f>
        <v>0.73066612262938835</v>
      </c>
      <c r="Z247" s="11">
        <f>'OddsRatio_working_3-way'!X247^(1/3)*COS('OddsRatio_working_3-way'!Y247/3)</f>
        <v>0.53700781971063904</v>
      </c>
      <c r="AA247" s="11">
        <f>'OddsRatio_working_3-way'!X247^(1/3)*COS(('OddsRatio_working_3-way'!Y247+2*PI())/3)</f>
        <v>-0.38406647494668938</v>
      </c>
      <c r="AB247" s="11">
        <f>'OddsRatio_working_3-way'!X247^(1/3)*COS(('OddsRatio_working_3-way'!Y247+4*PI())/3)</f>
        <v>-0.1529413447639498</v>
      </c>
      <c r="AC247" s="11">
        <f>'OddsRatio_working_3-way'!X247^(1/3)*SIN('OddsRatio_working_3-way'!Y247/3)</f>
        <v>0.13344015612749216</v>
      </c>
      <c r="AD247" s="11">
        <f>'OddsRatio_working_3-way'!X247^(1/3)*SIN(('OddsRatio_working_3-way'!Y247+2*PI())/3)</f>
        <v>0.3983423358365612</v>
      </c>
      <c r="AE247" s="11">
        <f>'OddsRatio_working_3-way'!X247^(1/3)*SIN(('OddsRatio_working_3-way'!Y247+4*PI())/3)</f>
        <v>-0.53178249196405325</v>
      </c>
      <c r="AF247" s="11">
        <f>-'OddsRatio_working_3-way'!U247/(3*'OddsRatio_working_3-way'!X247^(1/3))*COS(('OddsRatio_working_3-way'!Y247)/3)</f>
        <v>0.53700781971063904</v>
      </c>
      <c r="AG247" s="11">
        <f>-'OddsRatio_working_3-way'!U247/(3*'OddsRatio_working_3-way'!X247^(1/3))*COS(('OddsRatio_working_3-way'!Y247+2*PI())/3)</f>
        <v>-0.38406647494668938</v>
      </c>
      <c r="AH247" s="11">
        <f>-'OddsRatio_working_3-way'!U247/(3*'OddsRatio_working_3-way'!X247^(1/3))*COS(('OddsRatio_working_3-way'!Y247+4*PI())/3)</f>
        <v>-0.1529413447639498</v>
      </c>
      <c r="AI247" s="11">
        <f>'OddsRatio_working_3-way'!U247/(3*'OddsRatio_working_3-way'!X247^(1/3))*SIN(('OddsRatio_working_3-way'!Y247)/3)</f>
        <v>-0.13344015612749216</v>
      </c>
      <c r="AJ247" s="11">
        <f>'OddsRatio_working_3-way'!U247/(3*'OddsRatio_working_3-way'!X247^(1/3))*SIN(('OddsRatio_working_3-way'!Y247+2*PI())/3)</f>
        <v>-0.3983423358365612</v>
      </c>
      <c r="AK247" s="11">
        <f>'OddsRatio_working_3-way'!U247/(3*'OddsRatio_working_3-way'!X247^(1/3))*SIN(('OddsRatio_working_3-way'!Y247+4*PI())/3)</f>
        <v>0.53178249196405325</v>
      </c>
      <c r="AL247" s="11">
        <f>'OddsRatio_working_3-way'!Z247+'OddsRatio_working_3-way'!AF247</f>
        <v>1.0740156394212781</v>
      </c>
      <c r="AM247" s="11">
        <f>'OddsRatio_working_3-way'!AA247+'OddsRatio_working_3-way'!AG247</f>
        <v>-0.76813294989337877</v>
      </c>
      <c r="AN247" s="11">
        <f>'OddsRatio_working_3-way'!AB247+'OddsRatio_working_3-way'!AH247</f>
        <v>-0.3058826895278996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1.0740156394212781</v>
      </c>
      <c r="AS247" s="11">
        <f>IF(('OddsRatio_working_3-way'!X247=0),IF(Q247&gt;0,-Q247^(1/3),(-Q247)^(1/3)),'OddsRatio_working_3-way'!AM247-'OddsRatio_working_3-way'!R247/3)</f>
        <v>-0.76813294989337877</v>
      </c>
      <c r="AT247" s="11">
        <f>IF(('OddsRatio_working_3-way'!X247=0),IF(Q247&gt;0,-Q247^(1/3),(-Q247)^(1/3)),'OddsRatio_working_3-way'!AN247-'OddsRatio_working_3-way'!R247/3)</f>
        <v>-0.3058826895278996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2.17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3.24</v>
      </c>
      <c r="D248" s="9">
        <f t="shared" si="52"/>
        <v>0.43824608891565464</v>
      </c>
      <c r="E248" s="9">
        <f t="shared" si="53"/>
        <v>0.27224192754661625</v>
      </c>
      <c r="F248" s="9">
        <f t="shared" si="54"/>
        <v>0.28951198353772883</v>
      </c>
      <c r="G248" s="9">
        <f t="shared" si="55"/>
        <v>1.095575203245555</v>
      </c>
      <c r="H248" s="9">
        <f t="shared" si="56"/>
        <v>2.2818229877972995</v>
      </c>
      <c r="I248" s="9">
        <f t="shared" si="57"/>
        <v>3.6732034959191546</v>
      </c>
      <c r="J248" s="9">
        <f t="shared" si="58"/>
        <v>3.4540884552700435</v>
      </c>
      <c r="K248" s="11">
        <f t="shared" si="59"/>
        <v>0.46082949308755761</v>
      </c>
      <c r="L248" s="11">
        <f t="shared" si="60"/>
        <v>0.29069767441860467</v>
      </c>
      <c r="M248" s="11">
        <f t="shared" si="61"/>
        <v>0.30864197530864196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-0.26439943319163106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0.24187594517677041</v>
      </c>
      <c r="Q248" s="11">
        <f>2*'OddsRatio_working_3-way'!K248*'OddsRatio_working_3-way'!L248*'OddsRatio_working_3-way'!M248</f>
        <v>8.2692630829665104E-2</v>
      </c>
      <c r="R248" s="11">
        <f t="shared" si="62"/>
        <v>0</v>
      </c>
      <c r="S248" s="11">
        <f t="shared" si="63"/>
        <v>-0.91481264637002413</v>
      </c>
      <c r="T248" s="11">
        <f t="shared" si="64"/>
        <v>-0.31275646029744419</v>
      </c>
      <c r="U248" s="11">
        <f>'OddsRatio_working_3-way'!S248-'OddsRatio_working_3-way'!R248^2/3</f>
        <v>-0.91481264637002413</v>
      </c>
      <c r="V248" s="11">
        <f>'OddsRatio_working_3-way'!S248*'OddsRatio_working_3-way'!R248/3-2*'OddsRatio_working_3-way'!R248^3/27-'OddsRatio_working_3-way'!T248</f>
        <v>0.31275646029744419</v>
      </c>
      <c r="W248" s="11">
        <f>'OddsRatio_working_3-way'!V248^2+4*'OddsRatio_working_3-way'!U248^3/27</f>
        <v>-1.5604196530087197E-2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0.16839002344844689</v>
      </c>
      <c r="Y248" s="11">
        <f>IF('OddsRatio_working_3-way'!W248&gt;=0,IF('OddsRatio_working_3-way'!V248+SQRT('OddsRatio_working_3-way'!W248)&gt;0,0,PI()),ACOS('OddsRatio_working_3-way'!V248/(2*'OddsRatio_working_3-way'!X248)))</f>
        <v>0.37999406988293205</v>
      </c>
      <c r="Z248" s="11">
        <f>'OddsRatio_working_3-way'!X248^(1/3)*COS('OddsRatio_working_3-way'!Y248/3)</f>
        <v>0.54778760162277751</v>
      </c>
      <c r="AA248" s="11">
        <f>'OddsRatio_working_3-way'!X248^(1/3)*COS(('OddsRatio_working_3-way'!Y248+2*PI())/3)</f>
        <v>-0.33430670691414083</v>
      </c>
      <c r="AB248" s="11">
        <f>'OddsRatio_working_3-way'!X248^(1/3)*COS(('OddsRatio_working_3-way'!Y248+4*PI())/3)</f>
        <v>-0.21348089470863707</v>
      </c>
      <c r="AC248" s="11">
        <f>'OddsRatio_working_3-way'!X248^(1/3)*SIN('OddsRatio_working_3-way'!Y248/3)</f>
        <v>6.9758815201902927E-2</v>
      </c>
      <c r="AD248" s="11">
        <f>'OddsRatio_working_3-way'!X248^(1/3)*SIN(('OddsRatio_working_3-way'!Y248+2*PI())/3)</f>
        <v>0.4395185712825237</v>
      </c>
      <c r="AE248" s="11">
        <f>'OddsRatio_working_3-way'!X248^(1/3)*SIN(('OddsRatio_working_3-way'!Y248+4*PI())/3)</f>
        <v>-0.50927738648442644</v>
      </c>
      <c r="AF248" s="11">
        <f>-'OddsRatio_working_3-way'!U248/(3*'OddsRatio_working_3-way'!X248^(1/3))*COS(('OddsRatio_working_3-way'!Y248)/3)</f>
        <v>0.54778760162277751</v>
      </c>
      <c r="AG248" s="11">
        <f>-'OddsRatio_working_3-way'!U248/(3*'OddsRatio_working_3-way'!X248^(1/3))*COS(('OddsRatio_working_3-way'!Y248+2*PI())/3)</f>
        <v>-0.33430670691414083</v>
      </c>
      <c r="AH248" s="11">
        <f>-'OddsRatio_working_3-way'!U248/(3*'OddsRatio_working_3-way'!X248^(1/3))*COS(('OddsRatio_working_3-way'!Y248+4*PI())/3)</f>
        <v>-0.21348089470863707</v>
      </c>
      <c r="AI248" s="11">
        <f>'OddsRatio_working_3-way'!U248/(3*'OddsRatio_working_3-way'!X248^(1/3))*SIN(('OddsRatio_working_3-way'!Y248)/3)</f>
        <v>-6.9758815201902927E-2</v>
      </c>
      <c r="AJ248" s="11">
        <f>'OddsRatio_working_3-way'!U248/(3*'OddsRatio_working_3-way'!X248^(1/3))*SIN(('OddsRatio_working_3-way'!Y248+2*PI())/3)</f>
        <v>-0.4395185712825237</v>
      </c>
      <c r="AK248" s="11">
        <f>'OddsRatio_working_3-way'!U248/(3*'OddsRatio_working_3-way'!X248^(1/3))*SIN(('OddsRatio_working_3-way'!Y248+4*PI())/3)</f>
        <v>0.50927738648442644</v>
      </c>
      <c r="AL248" s="11">
        <f>'OddsRatio_working_3-way'!Z248+'OddsRatio_working_3-way'!AF248</f>
        <v>1.095575203245555</v>
      </c>
      <c r="AM248" s="11">
        <f>'OddsRatio_working_3-way'!AA248+'OddsRatio_working_3-way'!AG248</f>
        <v>-0.66861341382828166</v>
      </c>
      <c r="AN248" s="11">
        <f>'OddsRatio_working_3-way'!AB248+'OddsRatio_working_3-way'!AH248</f>
        <v>-0.42696178941727414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1.095575203245555</v>
      </c>
      <c r="AS248" s="11">
        <f>IF(('OddsRatio_working_3-way'!X248=0),IF(Q248&gt;0,-Q248^(1/3),(-Q248)^(1/3)),'OddsRatio_working_3-way'!AM248-'OddsRatio_working_3-way'!R248/3)</f>
        <v>-0.66861341382828166</v>
      </c>
      <c r="AT248" s="11">
        <f>IF(('OddsRatio_working_3-way'!X248=0),IF(Q248&gt;0,-Q248^(1/3),(-Q248)^(1/3)),'OddsRatio_working_3-way'!AN248-'OddsRatio_working_3-way'!R248/3)</f>
        <v>-0.42696178941727414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2.2799999999999998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3.32</v>
      </c>
      <c r="D249" s="9">
        <f t="shared" si="52"/>
        <v>0.42436418378898599</v>
      </c>
      <c r="E249" s="9">
        <f t="shared" si="53"/>
        <v>0.28650111692466146</v>
      </c>
      <c r="F249" s="9">
        <f t="shared" si="54"/>
        <v>0.2891346992863526</v>
      </c>
      <c r="G249" s="9">
        <f t="shared" si="55"/>
        <v>1.0597394846085189</v>
      </c>
      <c r="H249" s="9">
        <f t="shared" si="56"/>
        <v>2.356466540298904</v>
      </c>
      <c r="I249" s="9">
        <f t="shared" si="57"/>
        <v>3.4903877888300197</v>
      </c>
      <c r="J249" s="9">
        <f t="shared" si="58"/>
        <v>3.4585956042917636</v>
      </c>
      <c r="K249" s="11">
        <f t="shared" si="59"/>
        <v>0.43859649122807021</v>
      </c>
      <c r="L249" s="11">
        <f t="shared" si="60"/>
        <v>0.29850746268656714</v>
      </c>
      <c r="M249" s="11">
        <f t="shared" si="61"/>
        <v>0.30120481927710846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-0.27519977790186678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0.23463847534679175</v>
      </c>
      <c r="Q249" s="11">
        <f>2*'OddsRatio_working_3-way'!K249*'OddsRatio_working_3-way'!L249*'OddsRatio_working_3-way'!M249</f>
        <v>7.8870075746820742E-2</v>
      </c>
      <c r="R249" s="11">
        <f t="shared" si="62"/>
        <v>0</v>
      </c>
      <c r="S249" s="11">
        <f t="shared" si="63"/>
        <v>-0.85261142699926618</v>
      </c>
      <c r="T249" s="11">
        <f t="shared" si="64"/>
        <v>-0.28659207630227429</v>
      </c>
      <c r="U249" s="11">
        <f>'OddsRatio_working_3-way'!S249-'OddsRatio_working_3-way'!R249^2/3</f>
        <v>-0.85261142699926618</v>
      </c>
      <c r="V249" s="11">
        <f>'OddsRatio_working_3-way'!S249*'OddsRatio_working_3-way'!R249/3-2*'OddsRatio_working_3-way'!R249^3/27-'OddsRatio_working_3-way'!T249</f>
        <v>0.28659207630227429</v>
      </c>
      <c r="W249" s="11">
        <f>'OddsRatio_working_3-way'!V249^2+4*'OddsRatio_working_3-way'!U249^3/27</f>
        <v>-9.6876004206993688E-3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0.15151123606844144</v>
      </c>
      <c r="Y249" s="11">
        <f>IF('OddsRatio_working_3-way'!W249&gt;=0,IF('OddsRatio_working_3-way'!V249+SQRT('OddsRatio_working_3-way'!W249)&gt;0,0,PI()),ACOS('OddsRatio_working_3-way'!V249/(2*'OddsRatio_working_3-way'!X249)))</f>
        <v>0.33081389704613606</v>
      </c>
      <c r="Z249" s="11">
        <f>'OddsRatio_working_3-way'!X249^(1/3)*COS('OddsRatio_working_3-way'!Y249/3)</f>
        <v>0.52986974230425943</v>
      </c>
      <c r="AA249" s="11">
        <f>'OddsRatio_working_3-way'!X249^(1/3)*COS(('OddsRatio_working_3-way'!Y249+2*PI())/3)</f>
        <v>-0.31574234001872303</v>
      </c>
      <c r="AB249" s="11">
        <f>'OddsRatio_working_3-way'!X249^(1/3)*COS(('OddsRatio_working_3-way'!Y249+4*PI())/3)</f>
        <v>-0.21412740228553651</v>
      </c>
      <c r="AC249" s="11">
        <f>'OddsRatio_working_3-way'!X249^(1/3)*SIN('OddsRatio_working_3-way'!Y249/3)</f>
        <v>5.8667411653942472E-2</v>
      </c>
      <c r="AD249" s="11">
        <f>'OddsRatio_working_3-way'!X249^(1/3)*SIN(('OddsRatio_working_3-way'!Y249+2*PI())/3)</f>
        <v>0.42954695170523155</v>
      </c>
      <c r="AE249" s="11">
        <f>'OddsRatio_working_3-way'!X249^(1/3)*SIN(('OddsRatio_working_3-way'!Y249+4*PI())/3)</f>
        <v>-0.48821436335917384</v>
      </c>
      <c r="AF249" s="11">
        <f>-'OddsRatio_working_3-way'!U249/(3*'OddsRatio_working_3-way'!X249^(1/3))*COS(('OddsRatio_working_3-way'!Y249)/3)</f>
        <v>0.52986974230425943</v>
      </c>
      <c r="AG249" s="11">
        <f>-'OddsRatio_working_3-way'!U249/(3*'OddsRatio_working_3-way'!X249^(1/3))*COS(('OddsRatio_working_3-way'!Y249+2*PI())/3)</f>
        <v>-0.31574234001872303</v>
      </c>
      <c r="AH249" s="11">
        <f>-'OddsRatio_working_3-way'!U249/(3*'OddsRatio_working_3-way'!X249^(1/3))*COS(('OddsRatio_working_3-way'!Y249+4*PI())/3)</f>
        <v>-0.21412740228553651</v>
      </c>
      <c r="AI249" s="11">
        <f>'OddsRatio_working_3-way'!U249/(3*'OddsRatio_working_3-way'!X249^(1/3))*SIN(('OddsRatio_working_3-way'!Y249)/3)</f>
        <v>-5.8667411653942472E-2</v>
      </c>
      <c r="AJ249" s="11">
        <f>'OddsRatio_working_3-way'!U249/(3*'OddsRatio_working_3-way'!X249^(1/3))*SIN(('OddsRatio_working_3-way'!Y249+2*PI())/3)</f>
        <v>-0.42954695170523155</v>
      </c>
      <c r="AK249" s="11">
        <f>'OddsRatio_working_3-way'!U249/(3*'OddsRatio_working_3-way'!X249^(1/3))*SIN(('OddsRatio_working_3-way'!Y249+4*PI())/3)</f>
        <v>0.48821436335917384</v>
      </c>
      <c r="AL249" s="11">
        <f>'OddsRatio_working_3-way'!Z249+'OddsRatio_working_3-way'!AF249</f>
        <v>1.0597394846085189</v>
      </c>
      <c r="AM249" s="11">
        <f>'OddsRatio_working_3-way'!AA249+'OddsRatio_working_3-way'!AG249</f>
        <v>-0.63148468003744607</v>
      </c>
      <c r="AN249" s="11">
        <f>'OddsRatio_working_3-way'!AB249+'OddsRatio_working_3-way'!AH249</f>
        <v>-0.42825480457107301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1.0597394846085189</v>
      </c>
      <c r="AS249" s="11">
        <f>IF(('OddsRatio_working_3-way'!X249=0),IF(Q249&gt;0,-Q249^(1/3),(-Q249)^(1/3)),'OddsRatio_working_3-way'!AM249-'OddsRatio_working_3-way'!R249/3)</f>
        <v>-0.63148468003744607</v>
      </c>
      <c r="AT249" s="11">
        <f>IF(('OddsRatio_working_3-way'!X249=0),IF(Q249&gt;0,-Q249^(1/3),(-Q249)^(1/3)),'OddsRatio_working_3-way'!AN249-'OddsRatio_working_3-way'!R249/3)</f>
        <v>-0.42825480457107301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2.3199999999999998</v>
      </c>
      <c r="B250" s="4">
        <f>IF('True_Odds_Calculator_3-way'!B251="","",'True_Odds_Calculator_3-way'!B251)</f>
        <v>3.13</v>
      </c>
      <c r="C250" s="4">
        <f>IF('True_Odds_Calculator_3-way'!C251="","",'True_Odds_Calculator_3-way'!C251)</f>
        <v>3.47</v>
      </c>
      <c r="D250" s="9">
        <f t="shared" si="52"/>
        <v>0.41675306540019164</v>
      </c>
      <c r="E250" s="9">
        <f t="shared" si="53"/>
        <v>0.30690963725381587</v>
      </c>
      <c r="F250" s="9">
        <f t="shared" si="54"/>
        <v>0.27633729734599261</v>
      </c>
      <c r="G250" s="9">
        <f t="shared" si="55"/>
        <v>1.06022912611067</v>
      </c>
      <c r="H250" s="9">
        <f t="shared" si="56"/>
        <v>2.3995024464660846</v>
      </c>
      <c r="I250" s="9">
        <f t="shared" si="57"/>
        <v>3.2582880386157269</v>
      </c>
      <c r="J250" s="9">
        <f t="shared" si="58"/>
        <v>3.6187659414933546</v>
      </c>
      <c r="K250" s="11">
        <f t="shared" si="59"/>
        <v>0.43103448275862072</v>
      </c>
      <c r="L250" s="11">
        <f t="shared" si="60"/>
        <v>0.31948881789137379</v>
      </c>
      <c r="M250" s="11">
        <f t="shared" si="61"/>
        <v>0.28818443804034583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-0.27560601437779064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0.23494159320244129</v>
      </c>
      <c r="Q250" s="11">
        <f>2*'OddsRatio_working_3-way'!K250*'OddsRatio_working_3-way'!L250*'OddsRatio_working_3-way'!M250</f>
        <v>7.9372159865689615E-2</v>
      </c>
      <c r="R250" s="11">
        <f t="shared" si="62"/>
        <v>0</v>
      </c>
      <c r="S250" s="11">
        <f t="shared" si="63"/>
        <v>-0.85245452183925108</v>
      </c>
      <c r="T250" s="11">
        <f t="shared" si="64"/>
        <v>-0.2879913925132605</v>
      </c>
      <c r="U250" s="11">
        <f>'OddsRatio_working_3-way'!S250-'OddsRatio_working_3-way'!R250^2/3</f>
        <v>-0.85245452183925108</v>
      </c>
      <c r="V250" s="11">
        <f>'OddsRatio_working_3-way'!S250*'OddsRatio_working_3-way'!R250/3-2*'OddsRatio_working_3-way'!R250^3/27-'OddsRatio_working_3-way'!T250</f>
        <v>0.2879913925132605</v>
      </c>
      <c r="W250" s="11">
        <f>'OddsRatio_working_3-way'!V250^2+4*'OddsRatio_working_3-way'!U250^3/27</f>
        <v>-8.8328917348361596E-3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0.1514694143189996</v>
      </c>
      <c r="Y250" s="11">
        <f>IF('OddsRatio_working_3-way'!W250&gt;=0,IF('OddsRatio_working_3-way'!V250+SQRT('OddsRatio_working_3-way'!W250)&gt;0,0,PI()),ACOS('OddsRatio_working_3-way'!V250/(2*'OddsRatio_working_3-way'!X250)))</f>
        <v>0.31544451694099362</v>
      </c>
      <c r="Z250" s="11">
        <f>'OddsRatio_working_3-way'!X250^(1/3)*COS('OddsRatio_working_3-way'!Y250/3)</f>
        <v>0.53011456305533511</v>
      </c>
      <c r="AA250" s="11">
        <f>'OddsRatio_working_3-way'!X250^(1/3)*COS(('OddsRatio_working_3-way'!Y250+2*PI())/3)</f>
        <v>-0.31350873132332546</v>
      </c>
      <c r="AB250" s="11">
        <f>'OddsRatio_working_3-way'!X250^(1/3)*COS(('OddsRatio_working_3-way'!Y250+4*PI())/3)</f>
        <v>-0.21660583173200934</v>
      </c>
      <c r="AC250" s="11">
        <f>'OddsRatio_working_3-way'!X250^(1/3)*SIN('OddsRatio_working_3-way'!Y250/3)</f>
        <v>5.5946915164301621E-2</v>
      </c>
      <c r="AD250" s="11">
        <f>'OddsRatio_working_3-way'!X250^(1/3)*SIN(('OddsRatio_working_3-way'!Y250+2*PI())/3)</f>
        <v>0.43111922093985711</v>
      </c>
      <c r="AE250" s="11">
        <f>'OddsRatio_working_3-way'!X250^(1/3)*SIN(('OddsRatio_working_3-way'!Y250+4*PI())/3)</f>
        <v>-0.48706613610415878</v>
      </c>
      <c r="AF250" s="11">
        <f>-'OddsRatio_working_3-way'!U250/(3*'OddsRatio_working_3-way'!X250^(1/3))*COS(('OddsRatio_working_3-way'!Y250)/3)</f>
        <v>0.530114563055335</v>
      </c>
      <c r="AG250" s="11">
        <f>-'OddsRatio_working_3-way'!U250/(3*'OddsRatio_working_3-way'!X250^(1/3))*COS(('OddsRatio_working_3-way'!Y250+2*PI())/3)</f>
        <v>-0.31350873132332541</v>
      </c>
      <c r="AH250" s="11">
        <f>-'OddsRatio_working_3-way'!U250/(3*'OddsRatio_working_3-way'!X250^(1/3))*COS(('OddsRatio_working_3-way'!Y250+4*PI())/3)</f>
        <v>-0.21660583173200929</v>
      </c>
      <c r="AI250" s="11">
        <f>'OddsRatio_working_3-way'!U250/(3*'OddsRatio_working_3-way'!X250^(1/3))*SIN(('OddsRatio_working_3-way'!Y250)/3)</f>
        <v>-5.5946915164301614E-2</v>
      </c>
      <c r="AJ250" s="11">
        <f>'OddsRatio_working_3-way'!U250/(3*'OddsRatio_working_3-way'!X250^(1/3))*SIN(('OddsRatio_working_3-way'!Y250+2*PI())/3)</f>
        <v>-0.43111922093985705</v>
      </c>
      <c r="AK250" s="11">
        <f>'OddsRatio_working_3-way'!U250/(3*'OddsRatio_working_3-way'!X250^(1/3))*SIN(('OddsRatio_working_3-way'!Y250+4*PI())/3)</f>
        <v>0.48706613610415866</v>
      </c>
      <c r="AL250" s="11">
        <f>'OddsRatio_working_3-way'!Z250+'OddsRatio_working_3-way'!AF250</f>
        <v>1.06022912611067</v>
      </c>
      <c r="AM250" s="11">
        <f>'OddsRatio_working_3-way'!AA250+'OddsRatio_working_3-way'!AG250</f>
        <v>-0.62701746264665092</v>
      </c>
      <c r="AN250" s="11">
        <f>'OddsRatio_working_3-way'!AB250+'OddsRatio_working_3-way'!AH250</f>
        <v>-0.43321166346401863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1.06022912611067</v>
      </c>
      <c r="AS250" s="11">
        <f>IF(('OddsRatio_working_3-way'!X250=0),IF(Q250&gt;0,-Q250^(1/3),(-Q250)^(1/3)),'OddsRatio_working_3-way'!AM250-'OddsRatio_working_3-way'!R250/3)</f>
        <v>-0.62701746264665092</v>
      </c>
      <c r="AT250" s="11">
        <f>IF(('OddsRatio_working_3-way'!X250=0),IF(Q250&gt;0,-Q250^(1/3),(-Q250)^(1/3)),'OddsRatio_working_3-way'!AN250-'OddsRatio_working_3-way'!R250/3)</f>
        <v>-0.43321166346401863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1.95</v>
      </c>
      <c r="B251" s="4">
        <f>IF('True_Odds_Calculator_3-way'!B252="","",'True_Odds_Calculator_3-way'!B252)</f>
        <v>3.73</v>
      </c>
      <c r="C251" s="4">
        <f>IF('True_Odds_Calculator_3-way'!C252="","",'True_Odds_Calculator_3-way'!C252)</f>
        <v>3.85</v>
      </c>
      <c r="D251" s="9">
        <f t="shared" si="52"/>
        <v>0.49675369141186809</v>
      </c>
      <c r="E251" s="9">
        <f t="shared" si="53"/>
        <v>0.25567316171508275</v>
      </c>
      <c r="F251" s="9">
        <f t="shared" si="54"/>
        <v>0.24757314687304907</v>
      </c>
      <c r="G251" s="9">
        <f t="shared" si="55"/>
        <v>1.0663895720693262</v>
      </c>
      <c r="H251" s="9">
        <f t="shared" si="56"/>
        <v>2.0130700934658594</v>
      </c>
      <c r="I251" s="9">
        <f t="shared" si="57"/>
        <v>3.91124353174926</v>
      </c>
      <c r="J251" s="9">
        <f t="shared" si="58"/>
        <v>4.0392102803975805</v>
      </c>
      <c r="K251" s="11">
        <f t="shared" si="59"/>
        <v>0.51282051282051289</v>
      </c>
      <c r="L251" s="11">
        <f t="shared" si="60"/>
        <v>0.26809651474530832</v>
      </c>
      <c r="M251" s="11">
        <f t="shared" si="61"/>
        <v>0.25974025974025972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-0.26395320497197161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0.23318950932891958</v>
      </c>
      <c r="Q251" s="11">
        <f>2*'OddsRatio_working_3-way'!K251*'OddsRatio_working_3-way'!L251*'OddsRatio_working_3-way'!M251</f>
        <v>7.1420982949133099E-2</v>
      </c>
      <c r="R251" s="11">
        <f t="shared" si="62"/>
        <v>0</v>
      </c>
      <c r="S251" s="11">
        <f t="shared" si="63"/>
        <v>-0.8834501909294159</v>
      </c>
      <c r="T251" s="11">
        <f t="shared" si="64"/>
        <v>-0.27058198803351174</v>
      </c>
      <c r="U251" s="11">
        <f>'OddsRatio_working_3-way'!S251-'OddsRatio_working_3-way'!R251^2/3</f>
        <v>-0.8834501909294159</v>
      </c>
      <c r="V251" s="11">
        <f>'OddsRatio_working_3-way'!S251*'OddsRatio_working_3-way'!R251/3-2*'OddsRatio_working_3-way'!R251^3/27-'OddsRatio_working_3-way'!T251</f>
        <v>0.27058198803351174</v>
      </c>
      <c r="W251" s="11">
        <f>'OddsRatio_working_3-way'!V251^2+4*'OddsRatio_working_3-way'!U251^3/27</f>
        <v>-2.8936343413421911E-2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0.15980531566689937</v>
      </c>
      <c r="Y251" s="11">
        <f>IF('OddsRatio_working_3-way'!W251&gt;=0,IF('OddsRatio_working_3-way'!V251+SQRT('OddsRatio_working_3-way'!W251)&gt;0,0,PI()),ACOS('OddsRatio_working_3-way'!V251/(2*'OddsRatio_working_3-way'!X251)))</f>
        <v>0.56123427744684551</v>
      </c>
      <c r="Z251" s="11">
        <f>'OddsRatio_working_3-way'!X251^(1/3)*COS('OddsRatio_working_3-way'!Y251/3)</f>
        <v>0.53319478603466319</v>
      </c>
      <c r="AA251" s="11">
        <f>'OddsRatio_working_3-way'!X251^(1/3)*COS(('OddsRatio_working_3-way'!Y251+2*PI())/3)</f>
        <v>-0.35400470301736137</v>
      </c>
      <c r="AB251" s="11">
        <f>'OddsRatio_working_3-way'!X251^(1/3)*COS(('OddsRatio_working_3-way'!Y251+4*PI())/3)</f>
        <v>-0.17919008301730188</v>
      </c>
      <c r="AC251" s="11">
        <f>'OddsRatio_working_3-way'!X251^(1/3)*SIN('OddsRatio_working_3-way'!Y251/3)</f>
        <v>0.10092926791531666</v>
      </c>
      <c r="AD251" s="11">
        <f>'OddsRatio_working_3-way'!X251^(1/3)*SIN(('OddsRatio_working_3-way'!Y251+2*PI())/3)</f>
        <v>0.41129559591376824</v>
      </c>
      <c r="AE251" s="11">
        <f>'OddsRatio_working_3-way'!X251^(1/3)*SIN(('OddsRatio_working_3-way'!Y251+4*PI())/3)</f>
        <v>-0.51222486382908483</v>
      </c>
      <c r="AF251" s="11">
        <f>-'OddsRatio_working_3-way'!U251/(3*'OddsRatio_working_3-way'!X251^(1/3))*COS(('OddsRatio_working_3-way'!Y251)/3)</f>
        <v>0.53319478603466308</v>
      </c>
      <c r="AG251" s="11">
        <f>-'OddsRatio_working_3-way'!U251/(3*'OddsRatio_working_3-way'!X251^(1/3))*COS(('OddsRatio_working_3-way'!Y251+2*PI())/3)</f>
        <v>-0.35400470301736131</v>
      </c>
      <c r="AH251" s="11">
        <f>-'OddsRatio_working_3-way'!U251/(3*'OddsRatio_working_3-way'!X251^(1/3))*COS(('OddsRatio_working_3-way'!Y251+4*PI())/3)</f>
        <v>-0.17919008301730185</v>
      </c>
      <c r="AI251" s="11">
        <f>'OddsRatio_working_3-way'!U251/(3*'OddsRatio_working_3-way'!X251^(1/3))*SIN(('OddsRatio_working_3-way'!Y251)/3)</f>
        <v>-0.10092926791531663</v>
      </c>
      <c r="AJ251" s="11">
        <f>'OddsRatio_working_3-way'!U251/(3*'OddsRatio_working_3-way'!X251^(1/3))*SIN(('OddsRatio_working_3-way'!Y251+2*PI())/3)</f>
        <v>-0.41129559591376819</v>
      </c>
      <c r="AK251" s="11">
        <f>'OddsRatio_working_3-way'!U251/(3*'OddsRatio_working_3-way'!X251^(1/3))*SIN(('OddsRatio_working_3-way'!Y251+4*PI())/3)</f>
        <v>0.51222486382908472</v>
      </c>
      <c r="AL251" s="11">
        <f>'OddsRatio_working_3-way'!Z251+'OddsRatio_working_3-way'!AF251</f>
        <v>1.0663895720693262</v>
      </c>
      <c r="AM251" s="11">
        <f>'OddsRatio_working_3-way'!AA251+'OddsRatio_working_3-way'!AG251</f>
        <v>-0.70800940603472262</v>
      </c>
      <c r="AN251" s="11">
        <f>'OddsRatio_working_3-way'!AB251+'OddsRatio_working_3-way'!AH251</f>
        <v>-0.35838016603460376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1.0663895720693262</v>
      </c>
      <c r="AS251" s="11">
        <f>IF(('OddsRatio_working_3-way'!X251=0),IF(Q251&gt;0,-Q251^(1/3),(-Q251)^(1/3)),'OddsRatio_working_3-way'!AM251-'OddsRatio_working_3-way'!R251/3)</f>
        <v>-0.70800940603472262</v>
      </c>
      <c r="AT251" s="11">
        <f>IF(('OddsRatio_working_3-way'!X251=0),IF(Q251&gt;0,-Q251^(1/3),(-Q251)^(1/3)),'OddsRatio_working_3-way'!AN251-'OddsRatio_working_3-way'!R251/3)</f>
        <v>-0.35838016603460376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2.5299999999999998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2.75</v>
      </c>
      <c r="D252" s="9">
        <f t="shared" si="52"/>
        <v>0.3816205194121029</v>
      </c>
      <c r="E252" s="9">
        <f t="shared" si="53"/>
        <v>0.26792080426774434</v>
      </c>
      <c r="F252" s="9">
        <f t="shared" si="54"/>
        <v>0.35045867632015293</v>
      </c>
      <c r="G252" s="9">
        <f t="shared" si="55"/>
        <v>1.0590876920824988</v>
      </c>
      <c r="H252" s="9">
        <f t="shared" si="56"/>
        <v>2.6204041688862225</v>
      </c>
      <c r="I252" s="9">
        <f t="shared" si="57"/>
        <v>3.7324462455728473</v>
      </c>
      <c r="J252" s="9">
        <f t="shared" si="58"/>
        <v>2.8534034611443735</v>
      </c>
      <c r="K252" s="11">
        <f t="shared" si="59"/>
        <v>0.39525691699604748</v>
      </c>
      <c r="L252" s="11">
        <f t="shared" si="60"/>
        <v>0.27932960893854747</v>
      </c>
      <c r="M252" s="11">
        <f t="shared" si="61"/>
        <v>0.36363636363636365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-0.27734027625828828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0.23526719488032891</v>
      </c>
      <c r="Q252" s="11">
        <f>2*'OddsRatio_working_3-way'!K252*'OddsRatio_working_3-way'!L252*'OddsRatio_working_3-way'!M252</f>
        <v>8.0295970948917716E-2</v>
      </c>
      <c r="R252" s="11">
        <f t="shared" si="62"/>
        <v>0</v>
      </c>
      <c r="S252" s="11">
        <f t="shared" si="63"/>
        <v>-0.84829797552095709</v>
      </c>
      <c r="T252" s="11">
        <f t="shared" si="64"/>
        <v>-0.2895214933518625</v>
      </c>
      <c r="U252" s="11">
        <f>'OddsRatio_working_3-way'!S252-'OddsRatio_working_3-way'!R252^2/3</f>
        <v>-0.84829797552095709</v>
      </c>
      <c r="V252" s="11">
        <f>'OddsRatio_working_3-way'!S252*'OddsRatio_working_3-way'!R252/3-2*'OddsRatio_working_3-way'!R252^3/27-'OddsRatio_working_3-way'!T252</f>
        <v>0.2895214933518625</v>
      </c>
      <c r="W252" s="11">
        <f>'OddsRatio_working_3-way'!V252^2+4*'OddsRatio_working_3-way'!U252^3/27</f>
        <v>-6.6133410463868059E-3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0.15036292441878696</v>
      </c>
      <c r="Y252" s="11">
        <f>IF('OddsRatio_working_3-way'!W252&gt;=0,IF('OddsRatio_working_3-way'!V252+SQRT('OddsRatio_working_3-way'!W252)&gt;0,0,PI()),ACOS('OddsRatio_working_3-way'!V252/(2*'OddsRatio_working_3-way'!X252)))</f>
        <v>0.27382983537528505</v>
      </c>
      <c r="Z252" s="11">
        <f>'OddsRatio_working_3-way'!X252^(1/3)*COS('OddsRatio_working_3-way'!Y252/3)</f>
        <v>0.52954384604124927</v>
      </c>
      <c r="AA252" s="11">
        <f>'OddsRatio_working_3-way'!X252^(1/3)*COS(('OddsRatio_working_3-way'!Y252+2*PI())/3)</f>
        <v>-0.30674787113523533</v>
      </c>
      <c r="AB252" s="11">
        <f>'OddsRatio_working_3-way'!X252^(1/3)*COS(('OddsRatio_working_3-way'!Y252+4*PI())/3)</f>
        <v>-0.22279597490601408</v>
      </c>
      <c r="AC252" s="11">
        <f>'OddsRatio_working_3-way'!X252^(1/3)*SIN('OddsRatio_working_3-way'!Y252/3)</f>
        <v>4.8469649886920506E-2</v>
      </c>
      <c r="AD252" s="11">
        <f>'OddsRatio_working_3-way'!X252^(1/3)*SIN(('OddsRatio_working_3-way'!Y252+2*PI())/3)</f>
        <v>0.4343635981459773</v>
      </c>
      <c r="AE252" s="11">
        <f>'OddsRatio_working_3-way'!X252^(1/3)*SIN(('OddsRatio_working_3-way'!Y252+4*PI())/3)</f>
        <v>-0.48283324803289768</v>
      </c>
      <c r="AF252" s="11">
        <f>-'OddsRatio_working_3-way'!U252/(3*'OddsRatio_working_3-way'!X252^(1/3))*COS(('OddsRatio_working_3-way'!Y252)/3)</f>
        <v>0.52954384604124938</v>
      </c>
      <c r="AG252" s="11">
        <f>-'OddsRatio_working_3-way'!U252/(3*'OddsRatio_working_3-way'!X252^(1/3))*COS(('OddsRatio_working_3-way'!Y252+2*PI())/3)</f>
        <v>-0.30674787113523538</v>
      </c>
      <c r="AH252" s="11">
        <f>-'OddsRatio_working_3-way'!U252/(3*'OddsRatio_working_3-way'!X252^(1/3))*COS(('OddsRatio_working_3-way'!Y252+4*PI())/3)</f>
        <v>-0.22279597490601413</v>
      </c>
      <c r="AI252" s="11">
        <f>'OddsRatio_working_3-way'!U252/(3*'OddsRatio_working_3-way'!X252^(1/3))*SIN(('OddsRatio_working_3-way'!Y252)/3)</f>
        <v>-4.8469649886920513E-2</v>
      </c>
      <c r="AJ252" s="11">
        <f>'OddsRatio_working_3-way'!U252/(3*'OddsRatio_working_3-way'!X252^(1/3))*SIN(('OddsRatio_working_3-way'!Y252+2*PI())/3)</f>
        <v>-0.43436359814597736</v>
      </c>
      <c r="AK252" s="11">
        <f>'OddsRatio_working_3-way'!U252/(3*'OddsRatio_working_3-way'!X252^(1/3))*SIN(('OddsRatio_working_3-way'!Y252+4*PI())/3)</f>
        <v>0.48283324803289779</v>
      </c>
      <c r="AL252" s="11">
        <f>'OddsRatio_working_3-way'!Z252+'OddsRatio_working_3-way'!AF252</f>
        <v>1.0590876920824988</v>
      </c>
      <c r="AM252" s="11">
        <f>'OddsRatio_working_3-way'!AA252+'OddsRatio_working_3-way'!AG252</f>
        <v>-0.61349574227047077</v>
      </c>
      <c r="AN252" s="11">
        <f>'OddsRatio_working_3-way'!AB252+'OddsRatio_working_3-way'!AH252</f>
        <v>-0.44559194981202821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1.0590876920824988</v>
      </c>
      <c r="AS252" s="11">
        <f>IF(('OddsRatio_working_3-way'!X252=0),IF(Q252&gt;0,-Q252^(1/3),(-Q252)^(1/3)),'OddsRatio_working_3-way'!AM252-'OddsRatio_working_3-way'!R252/3)</f>
        <v>-0.61349574227047077</v>
      </c>
      <c r="AT252" s="11">
        <f>IF(('OddsRatio_working_3-way'!X252=0),IF(Q252&gt;0,-Q252^(1/3),(-Q252)^(1/3)),'OddsRatio_working_3-way'!AN252-'OddsRatio_working_3-way'!R252/3)</f>
        <v>-0.44559194981202821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1.86</v>
      </c>
      <c r="B253" s="4">
        <f>IF('True_Odds_Calculator_3-way'!B254="","",'True_Odds_Calculator_3-way'!B254)</f>
        <v>3.5</v>
      </c>
      <c r="C253" s="4">
        <f>IF('True_Odds_Calculator_3-way'!C254="","",'True_Odds_Calculator_3-way'!C254)</f>
        <v>4.5599999999999996</v>
      </c>
      <c r="D253" s="9">
        <f t="shared" si="52"/>
        <v>0.5204436948525567</v>
      </c>
      <c r="E253" s="9">
        <f t="shared" si="53"/>
        <v>0.27184275531351881</v>
      </c>
      <c r="F253" s="9">
        <f t="shared" si="54"/>
        <v>0.20771354983392451</v>
      </c>
      <c r="G253" s="9">
        <f t="shared" si="55"/>
        <v>1.0714388821533105</v>
      </c>
      <c r="H253" s="9">
        <f t="shared" si="56"/>
        <v>1.9214374386518469</v>
      </c>
      <c r="I253" s="9">
        <f t="shared" si="57"/>
        <v>3.6785972053832761</v>
      </c>
      <c r="J253" s="9">
        <f t="shared" si="58"/>
        <v>4.8143224204657855</v>
      </c>
      <c r="K253" s="11">
        <f t="shared" si="59"/>
        <v>0.5376344086021505</v>
      </c>
      <c r="L253" s="11">
        <f t="shared" si="60"/>
        <v>0.2857142857142857</v>
      </c>
      <c r="M253" s="11">
        <f t="shared" si="61"/>
        <v>0.2192982456140351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-0.25783544883714671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0.23310965586008031</v>
      </c>
      <c r="Q253" s="11">
        <f>2*'OddsRatio_working_3-way'!K253*'OddsRatio_working_3-way'!L253*'OddsRatio_working_3-way'!M253</f>
        <v>6.7372732907537661E-2</v>
      </c>
      <c r="R253" s="11">
        <f t="shared" si="62"/>
        <v>0</v>
      </c>
      <c r="S253" s="11">
        <f t="shared" si="63"/>
        <v>-0.90410243010190727</v>
      </c>
      <c r="T253" s="11">
        <f t="shared" si="64"/>
        <v>-0.26130128037627376</v>
      </c>
      <c r="U253" s="11">
        <f>'OddsRatio_working_3-way'!S253-'OddsRatio_working_3-way'!R253^2/3</f>
        <v>-0.90410243010190727</v>
      </c>
      <c r="V253" s="11">
        <f>'OddsRatio_working_3-way'!S253*'OddsRatio_working_3-way'!R253/3-2*'OddsRatio_working_3-way'!R253^3/27-'OddsRatio_working_3-way'!T253</f>
        <v>0.26130128037627376</v>
      </c>
      <c r="W253" s="11">
        <f>'OddsRatio_working_3-way'!V253^2+4*'OddsRatio_working_3-way'!U253^3/27</f>
        <v>-4.1205257912187848E-2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0.16544154333061864</v>
      </c>
      <c r="Y253" s="11">
        <f>IF('OddsRatio_working_3-way'!W253&gt;=0,IF('OddsRatio_working_3-way'!V253+SQRT('OddsRatio_working_3-way'!W253)&gt;0,0,PI()),ACOS('OddsRatio_working_3-way'!V253/(2*'OddsRatio_working_3-way'!X253)))</f>
        <v>0.66046216645258304</v>
      </c>
      <c r="Z253" s="11">
        <f>'OddsRatio_working_3-way'!X253^(1/3)*COS('OddsRatio_working_3-way'!Y253/3)</f>
        <v>0.53571944107665515</v>
      </c>
      <c r="AA253" s="11">
        <f>'OddsRatio_working_3-way'!X253^(1/3)*COS(('OddsRatio_working_3-way'!Y253+2*PI())/3)</f>
        <v>-0.37168225116084674</v>
      </c>
      <c r="AB253" s="11">
        <f>'OddsRatio_working_3-way'!X253^(1/3)*COS(('OddsRatio_working_3-way'!Y253+4*PI())/3)</f>
        <v>-0.16403718991580876</v>
      </c>
      <c r="AC253" s="11">
        <f>'OddsRatio_working_3-way'!X253^(1/3)*SIN('OddsRatio_working_3-way'!Y253/3)</f>
        <v>0.11988393200571924</v>
      </c>
      <c r="AD253" s="11">
        <f>'OddsRatio_working_3-way'!X253^(1/3)*SIN(('OddsRatio_working_3-way'!Y253+2*PI())/3)</f>
        <v>0.40400467927072448</v>
      </c>
      <c r="AE253" s="11">
        <f>'OddsRatio_working_3-way'!X253^(1/3)*SIN(('OddsRatio_working_3-way'!Y253+4*PI())/3)</f>
        <v>-0.52388861127644359</v>
      </c>
      <c r="AF253" s="11">
        <f>-'OddsRatio_working_3-way'!U253/(3*'OddsRatio_working_3-way'!X253^(1/3))*COS(('OddsRatio_working_3-way'!Y253)/3)</f>
        <v>0.53571944107665526</v>
      </c>
      <c r="AG253" s="11">
        <f>-'OddsRatio_working_3-way'!U253/(3*'OddsRatio_working_3-way'!X253^(1/3))*COS(('OddsRatio_working_3-way'!Y253+2*PI())/3)</f>
        <v>-0.3716822511608468</v>
      </c>
      <c r="AH253" s="11">
        <f>-'OddsRatio_working_3-way'!U253/(3*'OddsRatio_working_3-way'!X253^(1/3))*COS(('OddsRatio_working_3-way'!Y253+4*PI())/3)</f>
        <v>-0.16403718991580879</v>
      </c>
      <c r="AI253" s="11">
        <f>'OddsRatio_working_3-way'!U253/(3*'OddsRatio_working_3-way'!X253^(1/3))*SIN(('OddsRatio_working_3-way'!Y253)/3)</f>
        <v>-0.11988393200571927</v>
      </c>
      <c r="AJ253" s="11">
        <f>'OddsRatio_working_3-way'!U253/(3*'OddsRatio_working_3-way'!X253^(1/3))*SIN(('OddsRatio_working_3-way'!Y253+2*PI())/3)</f>
        <v>-0.40400467927072453</v>
      </c>
      <c r="AK253" s="11">
        <f>'OddsRatio_working_3-way'!U253/(3*'OddsRatio_working_3-way'!X253^(1/3))*SIN(('OddsRatio_working_3-way'!Y253+4*PI())/3)</f>
        <v>0.52388861127644371</v>
      </c>
      <c r="AL253" s="11">
        <f>'OddsRatio_working_3-way'!Z253+'OddsRatio_working_3-way'!AF253</f>
        <v>1.0714388821533105</v>
      </c>
      <c r="AM253" s="11">
        <f>'OddsRatio_working_3-way'!AA253+'OddsRatio_working_3-way'!AG253</f>
        <v>-0.74336450232169349</v>
      </c>
      <c r="AN253" s="11">
        <f>'OddsRatio_working_3-way'!AB253+'OddsRatio_working_3-way'!AH253</f>
        <v>-0.32807437983161758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1.0714388821533105</v>
      </c>
      <c r="AS253" s="11">
        <f>IF(('OddsRatio_working_3-way'!X253=0),IF(Q253&gt;0,-Q253^(1/3),(-Q253)^(1/3)),'OddsRatio_working_3-way'!AM253-'OddsRatio_working_3-way'!R253/3)</f>
        <v>-0.74336450232169349</v>
      </c>
      <c r="AT253" s="11">
        <f>IF(('OddsRatio_working_3-way'!X253=0),IF(Q253&gt;0,-Q253^(1/3),(-Q253)^(1/3)),'OddsRatio_working_3-way'!AN253-'OddsRatio_working_3-way'!R253/3)</f>
        <v>-0.32807437983161758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2.98</v>
      </c>
      <c r="B254" s="4">
        <f>IF('True_Odds_Calculator_3-way'!B255="","",'True_Odds_Calculator_3-way'!B255)</f>
        <v>3.31</v>
      </c>
      <c r="C254" s="4">
        <f>IF('True_Odds_Calculator_3-way'!C255="","",'True_Odds_Calculator_3-way'!C255)</f>
        <v>2.4900000000000002</v>
      </c>
      <c r="D254" s="9">
        <f t="shared" si="52"/>
        <v>0.32258490601172179</v>
      </c>
      <c r="E254" s="9">
        <f t="shared" si="53"/>
        <v>0.28985908601262228</v>
      </c>
      <c r="F254" s="9">
        <f t="shared" si="54"/>
        <v>0.38755600797565604</v>
      </c>
      <c r="G254" s="9">
        <f t="shared" si="55"/>
        <v>1.060585380691009</v>
      </c>
      <c r="H254" s="9">
        <f t="shared" si="56"/>
        <v>3.0999590537681976</v>
      </c>
      <c r="I254" s="9">
        <f t="shared" si="57"/>
        <v>3.4499522293962306</v>
      </c>
      <c r="J254" s="9">
        <f t="shared" si="58"/>
        <v>2.580272217229604</v>
      </c>
      <c r="K254" s="11">
        <f t="shared" si="59"/>
        <v>0.33557046979865773</v>
      </c>
      <c r="L254" s="11">
        <f t="shared" si="60"/>
        <v>0.30211480362537763</v>
      </c>
      <c r="M254" s="11">
        <f t="shared" si="61"/>
        <v>0.40160642570281119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-0.2774724274742475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0.23533375986559424</v>
      </c>
      <c r="Q254" s="11">
        <f>2*'OddsRatio_working_3-way'!K254*'OddsRatio_working_3-way'!L254*'OddsRatio_working_3-way'!M254</f>
        <v>8.1430366735499735E-2</v>
      </c>
      <c r="R254" s="11">
        <f t="shared" si="62"/>
        <v>0</v>
      </c>
      <c r="S254" s="11">
        <f t="shared" si="63"/>
        <v>-0.84813385606552139</v>
      </c>
      <c r="T254" s="11">
        <f t="shared" si="64"/>
        <v>-0.29347192251402121</v>
      </c>
      <c r="U254" s="11">
        <f>'OddsRatio_working_3-way'!S254-'OddsRatio_working_3-way'!R254^2/3</f>
        <v>-0.84813385606552139</v>
      </c>
      <c r="V254" s="11">
        <f>'OddsRatio_working_3-way'!S254*'OddsRatio_working_3-way'!R254/3-2*'OddsRatio_working_3-way'!R254^3/27-'OddsRatio_working_3-way'!T254</f>
        <v>0.29347192251402121</v>
      </c>
      <c r="W254" s="11">
        <f>'OddsRatio_working_3-way'!V254^2+4*'OddsRatio_working_3-way'!U254^3/27</f>
        <v>-4.2577872708582098E-3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0.1503192906573653</v>
      </c>
      <c r="Y254" s="11">
        <f>IF('OddsRatio_working_3-way'!W254&gt;=0,IF('OddsRatio_working_3-way'!V254+SQRT('OddsRatio_working_3-way'!W254)&gt;0,0,PI()),ACOS('OddsRatio_working_3-way'!V254/(2*'OddsRatio_working_3-way'!X254)))</f>
        <v>0.21878499390053019</v>
      </c>
      <c r="Z254" s="11">
        <f>'OddsRatio_working_3-way'!X254^(1/3)*COS('OddsRatio_working_3-way'!Y254/3)</f>
        <v>0.53029269034550452</v>
      </c>
      <c r="AA254" s="11">
        <f>'OddsRatio_working_3-way'!X254^(1/3)*COS(('OddsRatio_working_3-way'!Y254+2*PI())/3)</f>
        <v>-0.29869796124374809</v>
      </c>
      <c r="AB254" s="11">
        <f>'OddsRatio_working_3-way'!X254^(1/3)*COS(('OddsRatio_working_3-way'!Y254+4*PI())/3)</f>
        <v>-0.23159472910175613</v>
      </c>
      <c r="AC254" s="11">
        <f>'OddsRatio_working_3-way'!X254^(1/3)*SIN('OddsRatio_working_3-way'!Y254/3)</f>
        <v>3.8742069140672963E-2</v>
      </c>
      <c r="AD254" s="11">
        <f>'OddsRatio_working_3-way'!X254^(1/3)*SIN(('OddsRatio_working_3-way'!Y254+2*PI())/3)</f>
        <v>0.43987590671006543</v>
      </c>
      <c r="AE254" s="11">
        <f>'OddsRatio_working_3-way'!X254^(1/3)*SIN(('OddsRatio_working_3-way'!Y254+4*PI())/3)</f>
        <v>-0.4786179758507384</v>
      </c>
      <c r="AF254" s="11">
        <f>-'OddsRatio_working_3-way'!U254/(3*'OddsRatio_working_3-way'!X254^(1/3))*COS(('OddsRatio_working_3-way'!Y254)/3)</f>
        <v>0.53029269034550452</v>
      </c>
      <c r="AG254" s="11">
        <f>-'OddsRatio_working_3-way'!U254/(3*'OddsRatio_working_3-way'!X254^(1/3))*COS(('OddsRatio_working_3-way'!Y254+2*PI())/3)</f>
        <v>-0.29869796124374809</v>
      </c>
      <c r="AH254" s="11">
        <f>-'OddsRatio_working_3-way'!U254/(3*'OddsRatio_working_3-way'!X254^(1/3))*COS(('OddsRatio_working_3-way'!Y254+4*PI())/3)</f>
        <v>-0.23159472910175613</v>
      </c>
      <c r="AI254" s="11">
        <f>'OddsRatio_working_3-way'!U254/(3*'OddsRatio_working_3-way'!X254^(1/3))*SIN(('OddsRatio_working_3-way'!Y254)/3)</f>
        <v>-3.8742069140672963E-2</v>
      </c>
      <c r="AJ254" s="11">
        <f>'OddsRatio_working_3-way'!U254/(3*'OddsRatio_working_3-way'!X254^(1/3))*SIN(('OddsRatio_working_3-way'!Y254+2*PI())/3)</f>
        <v>-0.43987590671006543</v>
      </c>
      <c r="AK254" s="11">
        <f>'OddsRatio_working_3-way'!U254/(3*'OddsRatio_working_3-way'!X254^(1/3))*SIN(('OddsRatio_working_3-way'!Y254+4*PI())/3)</f>
        <v>0.4786179758507384</v>
      </c>
      <c r="AL254" s="11">
        <f>'OddsRatio_working_3-way'!Z254+'OddsRatio_working_3-way'!AF254</f>
        <v>1.060585380691009</v>
      </c>
      <c r="AM254" s="11">
        <f>'OddsRatio_working_3-way'!AA254+'OddsRatio_working_3-way'!AG254</f>
        <v>-0.59739592248749618</v>
      </c>
      <c r="AN254" s="11">
        <f>'OddsRatio_working_3-way'!AB254+'OddsRatio_working_3-way'!AH254</f>
        <v>-0.46318945820351226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1.060585380691009</v>
      </c>
      <c r="AS254" s="11">
        <f>IF(('OddsRatio_working_3-way'!X254=0),IF(Q254&gt;0,-Q254^(1/3),(-Q254)^(1/3)),'OddsRatio_working_3-way'!AM254-'OddsRatio_working_3-way'!R254/3)</f>
        <v>-0.59739592248749618</v>
      </c>
      <c r="AT254" s="11">
        <f>IF(('OddsRatio_working_3-way'!X254=0),IF(Q254&gt;0,-Q254^(1/3),(-Q254)^(1/3)),'OddsRatio_working_3-way'!AN254-'OddsRatio_working_3-way'!R254/3)</f>
        <v>-0.46318945820351226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2.5299999999999998</v>
      </c>
      <c r="B255" s="4">
        <f>IF('True_Odds_Calculator_3-way'!B256="","",'True_Odds_Calculator_3-way'!B256)</f>
        <v>3.04</v>
      </c>
      <c r="C255" s="4">
        <f>IF('True_Odds_Calculator_3-way'!C256="","",'True_Odds_Calculator_3-way'!C256)</f>
        <v>3.19</v>
      </c>
      <c r="D255" s="9">
        <f t="shared" si="52"/>
        <v>0.38187639051268696</v>
      </c>
      <c r="E255" s="9">
        <f t="shared" si="53"/>
        <v>0.31663627205384393</v>
      </c>
      <c r="F255" s="9">
        <f t="shared" si="54"/>
        <v>0.30148733743346923</v>
      </c>
      <c r="G255" s="9">
        <f t="shared" si="55"/>
        <v>1.0579401324068312</v>
      </c>
      <c r="H255" s="9">
        <f t="shared" si="56"/>
        <v>2.6186484025824512</v>
      </c>
      <c r="I255" s="9">
        <f t="shared" si="57"/>
        <v>3.1581978701099356</v>
      </c>
      <c r="J255" s="9">
        <f t="shared" si="58"/>
        <v>3.3168888899709601</v>
      </c>
      <c r="K255" s="11">
        <f t="shared" si="59"/>
        <v>0.39525691699604748</v>
      </c>
      <c r="L255" s="11">
        <f t="shared" si="60"/>
        <v>0.32894736842105265</v>
      </c>
      <c r="M255" s="11">
        <f t="shared" si="61"/>
        <v>0.31347962382445144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-0.27859988013822579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0.234767348817979</v>
      </c>
      <c r="Q255" s="11">
        <f>2*'OddsRatio_working_3-way'!K255*'OddsRatio_working_3-way'!L255*'OddsRatio_working_3-way'!M255</f>
        <v>8.1516440561798284E-2</v>
      </c>
      <c r="R255" s="11">
        <f t="shared" si="62"/>
        <v>0</v>
      </c>
      <c r="S255" s="11">
        <f t="shared" si="63"/>
        <v>-0.84266852053741192</v>
      </c>
      <c r="T255" s="11">
        <f t="shared" si="64"/>
        <v>-0.2925932362977125</v>
      </c>
      <c r="U255" s="11">
        <f>'OddsRatio_working_3-way'!S255-'OddsRatio_working_3-way'!R255^2/3</f>
        <v>-0.84266852053741192</v>
      </c>
      <c r="V255" s="11">
        <f>'OddsRatio_working_3-way'!S255*'OddsRatio_working_3-way'!R255/3-2*'OddsRatio_working_3-way'!R255^3/27-'OddsRatio_working_3-way'!T255</f>
        <v>0.2925932362977125</v>
      </c>
      <c r="W255" s="11">
        <f>'OddsRatio_working_3-way'!V255^2+4*'OddsRatio_working_3-way'!U255^3/27</f>
        <v>-3.0367074359149704E-3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0.14886865802032004</v>
      </c>
      <c r="Y255" s="11">
        <f>IF('OddsRatio_working_3-way'!W255&gt;=0,IF('OddsRatio_working_3-way'!V255+SQRT('OddsRatio_working_3-way'!W255)&gt;0,0,PI()),ACOS('OddsRatio_working_3-way'!V255/(2*'OddsRatio_working_3-way'!X255)))</f>
        <v>0.18615704813020884</v>
      </c>
      <c r="Z255" s="11">
        <f>'OddsRatio_working_3-way'!X255^(1/3)*COS('OddsRatio_working_3-way'!Y255/3)</f>
        <v>0.52897006620341569</v>
      </c>
      <c r="AA255" s="11">
        <f>'OddsRatio_working_3-way'!X255^(1/3)*COS(('OddsRatio_working_3-way'!Y255+2*PI())/3)</f>
        <v>-0.29294784972126525</v>
      </c>
      <c r="AB255" s="11">
        <f>'OddsRatio_working_3-way'!X255^(1/3)*COS(('OddsRatio_working_3-way'!Y255+4*PI())/3)</f>
        <v>-0.2360222164821503</v>
      </c>
      <c r="AC255" s="11">
        <f>'OddsRatio_working_3-way'!X255^(1/3)*SIN('OddsRatio_working_3-way'!Y255/3)</f>
        <v>3.2866029674392915E-2</v>
      </c>
      <c r="AD255" s="11">
        <f>'OddsRatio_working_3-way'!X255^(1/3)*SIN(('OddsRatio_working_3-way'!Y255+2*PI())/3)</f>
        <v>0.4416685003364979</v>
      </c>
      <c r="AE255" s="11">
        <f>'OddsRatio_working_3-way'!X255^(1/3)*SIN(('OddsRatio_working_3-way'!Y255+4*PI())/3)</f>
        <v>-0.4745345300108908</v>
      </c>
      <c r="AF255" s="11">
        <f>-'OddsRatio_working_3-way'!U255/(3*'OddsRatio_working_3-way'!X255^(1/3))*COS(('OddsRatio_working_3-way'!Y255)/3)</f>
        <v>0.52897006620341558</v>
      </c>
      <c r="AG255" s="11">
        <f>-'OddsRatio_working_3-way'!U255/(3*'OddsRatio_working_3-way'!X255^(1/3))*COS(('OddsRatio_working_3-way'!Y255+2*PI())/3)</f>
        <v>-0.2929478497212652</v>
      </c>
      <c r="AH255" s="11">
        <f>-'OddsRatio_working_3-way'!U255/(3*'OddsRatio_working_3-way'!X255^(1/3))*COS(('OddsRatio_working_3-way'!Y255+4*PI())/3)</f>
        <v>-0.23602221648215024</v>
      </c>
      <c r="AI255" s="11">
        <f>'OddsRatio_working_3-way'!U255/(3*'OddsRatio_working_3-way'!X255^(1/3))*SIN(('OddsRatio_working_3-way'!Y255)/3)</f>
        <v>-3.2866029674392908E-2</v>
      </c>
      <c r="AJ255" s="11">
        <f>'OddsRatio_working_3-way'!U255/(3*'OddsRatio_working_3-way'!X255^(1/3))*SIN(('OddsRatio_working_3-way'!Y255+2*PI())/3)</f>
        <v>-0.44166850033649779</v>
      </c>
      <c r="AK255" s="11">
        <f>'OddsRatio_working_3-way'!U255/(3*'OddsRatio_working_3-way'!X255^(1/3))*SIN(('OddsRatio_working_3-way'!Y255+4*PI())/3)</f>
        <v>0.47453453001089069</v>
      </c>
      <c r="AL255" s="11">
        <f>'OddsRatio_working_3-way'!Z255+'OddsRatio_working_3-way'!AF255</f>
        <v>1.0579401324068312</v>
      </c>
      <c r="AM255" s="11">
        <f>'OddsRatio_working_3-way'!AA255+'OddsRatio_working_3-way'!AG255</f>
        <v>-0.58589569944253039</v>
      </c>
      <c r="AN255" s="11">
        <f>'OddsRatio_working_3-way'!AB255+'OddsRatio_working_3-way'!AH255</f>
        <v>-0.47204443296430054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1.0579401324068312</v>
      </c>
      <c r="AS255" s="11">
        <f>IF(('OddsRatio_working_3-way'!X255=0),IF(Q255&gt;0,-Q255^(1/3),(-Q255)^(1/3)),'OddsRatio_working_3-way'!AM255-'OddsRatio_working_3-way'!R255/3)</f>
        <v>-0.58589569944253039</v>
      </c>
      <c r="AT255" s="11">
        <f>IF(('OddsRatio_working_3-way'!X255=0),IF(Q255&gt;0,-Q255^(1/3),(-Q255)^(1/3)),'OddsRatio_working_3-way'!AN255-'OddsRatio_working_3-way'!R255/3)</f>
        <v>-0.47204443296430054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3.26</v>
      </c>
      <c r="C256" s="4">
        <f>IF('True_Odds_Calculator_3-way'!C257="","",'True_Odds_Calculator_3-way'!C257)</f>
        <v>3.05</v>
      </c>
      <c r="D256" s="9">
        <f t="shared" si="52"/>
        <v>0.38966614018819484</v>
      </c>
      <c r="E256" s="9">
        <f t="shared" si="53"/>
        <v>0.29483030500369001</v>
      </c>
      <c r="F256" s="9">
        <f t="shared" si="54"/>
        <v>0.31550355480811526</v>
      </c>
      <c r="G256" s="9">
        <f t="shared" si="55"/>
        <v>1.0583104370241561</v>
      </c>
      <c r="H256" s="9">
        <f t="shared" si="56"/>
        <v>2.5662994467957509</v>
      </c>
      <c r="I256" s="9">
        <f t="shared" si="57"/>
        <v>3.3917815876745925</v>
      </c>
      <c r="J256" s="9">
        <f t="shared" si="58"/>
        <v>3.1695363958995189</v>
      </c>
      <c r="K256" s="11">
        <f t="shared" si="59"/>
        <v>0.40322580645161293</v>
      </c>
      <c r="L256" s="11">
        <f t="shared" si="60"/>
        <v>0.30674846625766872</v>
      </c>
      <c r="M256" s="11">
        <f t="shared" si="61"/>
        <v>0.32786885245901642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-0.27807048563911074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0.23480613691590455</v>
      </c>
      <c r="Q256" s="11">
        <f>2*'OddsRatio_working_3-way'!K256*'OddsRatio_working_3-way'!L256*'OddsRatio_working_3-way'!M256</f>
        <v>8.1107473891504162E-2</v>
      </c>
      <c r="R256" s="11">
        <f t="shared" si="62"/>
        <v>0</v>
      </c>
      <c r="S256" s="11">
        <f t="shared" si="63"/>
        <v>-0.84441229487635694</v>
      </c>
      <c r="T256" s="11">
        <f t="shared" si="64"/>
        <v>-0.29167954918008876</v>
      </c>
      <c r="U256" s="11">
        <f>'OddsRatio_working_3-way'!S256-'OddsRatio_working_3-way'!R256^2/3</f>
        <v>-0.84441229487635694</v>
      </c>
      <c r="V256" s="11">
        <f>'OddsRatio_working_3-way'!S256*'OddsRatio_working_3-way'!R256/3-2*'OddsRatio_working_3-way'!R256^3/27-'OddsRatio_working_3-way'!T256</f>
        <v>0.29167954918008876</v>
      </c>
      <c r="W256" s="11">
        <f>'OddsRatio_working_3-way'!V256^2+4*'OddsRatio_working_3-way'!U256^3/27</f>
        <v>-4.1220171717990389E-3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0.14933098856374291</v>
      </c>
      <c r="Y256" s="11">
        <f>IF('OddsRatio_working_3-way'!W256&gt;=0,IF('OddsRatio_working_3-way'!V256+SQRT('OddsRatio_working_3-way'!W256)&gt;0,0,PI()),ACOS('OddsRatio_working_3-way'!V256/(2*'OddsRatio_working_3-way'!X256)))</f>
        <v>0.21665964483675992</v>
      </c>
      <c r="Z256" s="11">
        <f>'OddsRatio_working_3-way'!X256^(1/3)*COS('OddsRatio_working_3-way'!Y256/3)</f>
        <v>0.52915521851207803</v>
      </c>
      <c r="AA256" s="11">
        <f>'OddsRatio_working_3-way'!X256^(1/3)*COS(('OddsRatio_working_3-way'!Y256+2*PI())/3)</f>
        <v>-0.2977308860196633</v>
      </c>
      <c r="AB256" s="11">
        <f>'OddsRatio_working_3-way'!X256^(1/3)*COS(('OddsRatio_working_3-way'!Y256+4*PI())/3)</f>
        <v>-0.23142433249241465</v>
      </c>
      <c r="AC256" s="11">
        <f>'OddsRatio_working_3-way'!X256^(1/3)*SIN('OddsRatio_working_3-way'!Y256/3)</f>
        <v>3.8282106527993319E-2</v>
      </c>
      <c r="AD256" s="11">
        <f>'OddsRatio_working_3-way'!X256^(1/3)*SIN(('OddsRatio_working_3-way'!Y256+2*PI())/3)</f>
        <v>0.43912080851256863</v>
      </c>
      <c r="AE256" s="11">
        <f>'OddsRatio_working_3-way'!X256^(1/3)*SIN(('OddsRatio_working_3-way'!Y256+4*PI())/3)</f>
        <v>-0.47740291504056193</v>
      </c>
      <c r="AF256" s="11">
        <f>-'OddsRatio_working_3-way'!U256/(3*'OddsRatio_working_3-way'!X256^(1/3))*COS(('OddsRatio_working_3-way'!Y256)/3)</f>
        <v>0.52915521851207792</v>
      </c>
      <c r="AG256" s="11">
        <f>-'OddsRatio_working_3-way'!U256/(3*'OddsRatio_working_3-way'!X256^(1/3))*COS(('OddsRatio_working_3-way'!Y256+2*PI())/3)</f>
        <v>-0.29773088601966324</v>
      </c>
      <c r="AH256" s="11">
        <f>-'OddsRatio_working_3-way'!U256/(3*'OddsRatio_working_3-way'!X256^(1/3))*COS(('OddsRatio_working_3-way'!Y256+4*PI())/3)</f>
        <v>-0.23142433249241459</v>
      </c>
      <c r="AI256" s="11">
        <f>'OddsRatio_working_3-way'!U256/(3*'OddsRatio_working_3-way'!X256^(1/3))*SIN(('OddsRatio_working_3-way'!Y256)/3)</f>
        <v>-3.8282106527993305E-2</v>
      </c>
      <c r="AJ256" s="11">
        <f>'OddsRatio_working_3-way'!U256/(3*'OddsRatio_working_3-way'!X256^(1/3))*SIN(('OddsRatio_working_3-way'!Y256+2*PI())/3)</f>
        <v>-0.43912080851256857</v>
      </c>
      <c r="AK256" s="11">
        <f>'OddsRatio_working_3-way'!U256/(3*'OddsRatio_working_3-way'!X256^(1/3))*SIN(('OddsRatio_working_3-way'!Y256+4*PI())/3)</f>
        <v>0.47740291504056181</v>
      </c>
      <c r="AL256" s="11">
        <f>'OddsRatio_working_3-way'!Z256+'OddsRatio_working_3-way'!AF256</f>
        <v>1.0583104370241561</v>
      </c>
      <c r="AM256" s="11">
        <f>'OddsRatio_working_3-way'!AA256+'OddsRatio_working_3-way'!AG256</f>
        <v>-0.59546177203932649</v>
      </c>
      <c r="AN256" s="11">
        <f>'OddsRatio_working_3-way'!AB256+'OddsRatio_working_3-way'!AH256</f>
        <v>-0.46284866498482924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1.0583104370241561</v>
      </c>
      <c r="AS256" s="11">
        <f>IF(('OddsRatio_working_3-way'!X256=0),IF(Q256&gt;0,-Q256^(1/3),(-Q256)^(1/3)),'OddsRatio_working_3-way'!AM256-'OddsRatio_working_3-way'!R256/3)</f>
        <v>-0.59546177203932649</v>
      </c>
      <c r="AT256" s="11">
        <f>IF(('OddsRatio_working_3-way'!X256=0),IF(Q256&gt;0,-Q256^(1/3),(-Q256)^(1/3)),'OddsRatio_working_3-way'!AN256-'OddsRatio_working_3-way'!R256/3)</f>
        <v>-0.46284866498482924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3.57</v>
      </c>
      <c r="B257" s="4">
        <f>IF('True_Odds_Calculator_3-way'!B258="","",'True_Odds_Calculator_3-way'!B258)</f>
        <v>3.63</v>
      </c>
      <c r="C257" s="4">
        <f>IF('True_Odds_Calculator_3-way'!C258="","",'True_Odds_Calculator_3-way'!C258)</f>
        <v>2.02</v>
      </c>
      <c r="D257" s="9">
        <f t="shared" si="52"/>
        <v>0.26452955115069521</v>
      </c>
      <c r="E257" s="9">
        <f t="shared" si="53"/>
        <v>0.260064116003764</v>
      </c>
      <c r="F257" s="9">
        <f t="shared" si="54"/>
        <v>0.47540633284554096</v>
      </c>
      <c r="G257" s="9">
        <f t="shared" si="55"/>
        <v>1.0818272313280168</v>
      </c>
      <c r="H257" s="9">
        <f t="shared" si="56"/>
        <v>3.7802959845130024</v>
      </c>
      <c r="I257" s="9">
        <f t="shared" si="57"/>
        <v>3.8452056183926837</v>
      </c>
      <c r="J257" s="9">
        <f t="shared" si="58"/>
        <v>2.1034637759545771</v>
      </c>
      <c r="K257" s="11">
        <f t="shared" si="59"/>
        <v>0.28011204481792717</v>
      </c>
      <c r="L257" s="11">
        <f t="shared" si="60"/>
        <v>0.27548209366391185</v>
      </c>
      <c r="M257" s="11">
        <f t="shared" si="61"/>
        <v>0.49504950495049505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-0.26336789523108162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0.23760970443874033</v>
      </c>
      <c r="Q257" s="11">
        <f>2*'OddsRatio_working_3-way'!K257*'OddsRatio_working_3-way'!L257*'OddsRatio_working_3-way'!M257</f>
        <v>7.6401834224675336E-2</v>
      </c>
      <c r="R257" s="11">
        <f t="shared" si="62"/>
        <v>0</v>
      </c>
      <c r="S257" s="11">
        <f t="shared" si="63"/>
        <v>-0.90219692202900892</v>
      </c>
      <c r="T257" s="11">
        <f t="shared" si="64"/>
        <v>-0.29009547332122471</v>
      </c>
      <c r="U257" s="11">
        <f>'OddsRatio_working_3-way'!S257-'OddsRatio_working_3-way'!R257^2/3</f>
        <v>-0.90219692202900892</v>
      </c>
      <c r="V257" s="11">
        <f>'OddsRatio_working_3-way'!S257*'OddsRatio_working_3-way'!R257/3-2*'OddsRatio_working_3-way'!R257^3/27-'OddsRatio_working_3-way'!T257</f>
        <v>0.29009547332122471</v>
      </c>
      <c r="W257" s="11">
        <f>'OddsRatio_working_3-way'!V257^2+4*'OddsRatio_working_3-way'!U257^3/27</f>
        <v>-2.4637440446408115E-2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0.16491878614023442</v>
      </c>
      <c r="Y257" s="11">
        <f>IF('OddsRatio_working_3-way'!W257&gt;=0,IF('OddsRatio_working_3-way'!V257+SQRT('OddsRatio_working_3-way'!W257)&gt;0,0,PI()),ACOS('OddsRatio_working_3-way'!V257/(2*'OddsRatio_working_3-way'!X257)))</f>
        <v>0.49596458667590859</v>
      </c>
      <c r="Z257" s="11">
        <f>'OddsRatio_working_3-way'!X257^(1/3)*COS('OddsRatio_working_3-way'!Y257/3)</f>
        <v>0.54091361566400842</v>
      </c>
      <c r="AA257" s="11">
        <f>'OddsRatio_working_3-way'!X257^(1/3)*COS(('OddsRatio_working_3-way'!Y257+2*PI())/3)</f>
        <v>-0.34861418623749624</v>
      </c>
      <c r="AB257" s="11">
        <f>'OddsRatio_working_3-way'!X257^(1/3)*COS(('OddsRatio_working_3-way'!Y257+4*PI())/3)</f>
        <v>-0.19229942942651226</v>
      </c>
      <c r="AC257" s="11">
        <f>'OddsRatio_working_3-way'!X257^(1/3)*SIN('OddsRatio_working_3-way'!Y257/3)</f>
        <v>9.0248366923132498E-2</v>
      </c>
      <c r="AD257" s="11">
        <f>'OddsRatio_working_3-way'!X257^(1/3)*SIN(('OddsRatio_working_3-way'!Y257+2*PI())/3)</f>
        <v>0.42332074895635724</v>
      </c>
      <c r="AE257" s="11">
        <f>'OddsRatio_working_3-way'!X257^(1/3)*SIN(('OddsRatio_working_3-way'!Y257+4*PI())/3)</f>
        <v>-0.51356911587948972</v>
      </c>
      <c r="AF257" s="11">
        <f>-'OddsRatio_working_3-way'!U257/(3*'OddsRatio_working_3-way'!X257^(1/3))*COS(('OddsRatio_working_3-way'!Y257)/3)</f>
        <v>0.54091361566400842</v>
      </c>
      <c r="AG257" s="11">
        <f>-'OddsRatio_working_3-way'!U257/(3*'OddsRatio_working_3-way'!X257^(1/3))*COS(('OddsRatio_working_3-way'!Y257+2*PI())/3)</f>
        <v>-0.34861418623749624</v>
      </c>
      <c r="AH257" s="11">
        <f>-'OddsRatio_working_3-way'!U257/(3*'OddsRatio_working_3-way'!X257^(1/3))*COS(('OddsRatio_working_3-way'!Y257+4*PI())/3)</f>
        <v>-0.19229942942651226</v>
      </c>
      <c r="AI257" s="11">
        <f>'OddsRatio_working_3-way'!U257/(3*'OddsRatio_working_3-way'!X257^(1/3))*SIN(('OddsRatio_working_3-way'!Y257)/3)</f>
        <v>-9.0248366923132498E-2</v>
      </c>
      <c r="AJ257" s="11">
        <f>'OddsRatio_working_3-way'!U257/(3*'OddsRatio_working_3-way'!X257^(1/3))*SIN(('OddsRatio_working_3-way'!Y257+2*PI())/3)</f>
        <v>-0.42332074895635724</v>
      </c>
      <c r="AK257" s="11">
        <f>'OddsRatio_working_3-way'!U257/(3*'OddsRatio_working_3-way'!X257^(1/3))*SIN(('OddsRatio_working_3-way'!Y257+4*PI())/3)</f>
        <v>0.51356911587948972</v>
      </c>
      <c r="AL257" s="11">
        <f>'OddsRatio_working_3-way'!Z257+'OddsRatio_working_3-way'!AF257</f>
        <v>1.0818272313280168</v>
      </c>
      <c r="AM257" s="11">
        <f>'OddsRatio_working_3-way'!AA257+'OddsRatio_working_3-way'!AG257</f>
        <v>-0.69722837247499247</v>
      </c>
      <c r="AN257" s="11">
        <f>'OddsRatio_working_3-way'!AB257+'OddsRatio_working_3-way'!AH257</f>
        <v>-0.38459885885302453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1.0818272313280168</v>
      </c>
      <c r="AS257" s="11">
        <f>IF(('OddsRatio_working_3-way'!X257=0),IF(Q257&gt;0,-Q257^(1/3),(-Q257)^(1/3)),'OddsRatio_working_3-way'!AM257-'OddsRatio_working_3-way'!R257/3)</f>
        <v>-0.69722837247499247</v>
      </c>
      <c r="AT257" s="11">
        <f>IF(('OddsRatio_working_3-way'!X257=0),IF(Q257&gt;0,-Q257^(1/3),(-Q257)^(1/3)),'OddsRatio_working_3-way'!AN257-'OddsRatio_working_3-way'!R257/3)</f>
        <v>-0.38459885885302453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4.22</v>
      </c>
      <c r="B258" s="4">
        <f>IF('True_Odds_Calculator_3-way'!B259="","",'True_Odds_Calculator_3-way'!B259)</f>
        <v>3.96</v>
      </c>
      <c r="C258" s="4">
        <f>IF('True_Odds_Calculator_3-way'!C259="","",'True_Odds_Calculator_3-way'!C259)</f>
        <v>1.78</v>
      </c>
      <c r="D258" s="9">
        <f t="shared" si="52"/>
        <v>0.22207522074165228</v>
      </c>
      <c r="E258" s="9">
        <f t="shared" si="53"/>
        <v>0.23695955107733491</v>
      </c>
      <c r="F258" s="9">
        <f t="shared" si="54"/>
        <v>0.54096522818101278</v>
      </c>
      <c r="G258" s="9">
        <f t="shared" si="55"/>
        <v>1.0878815995170208</v>
      </c>
      <c r="H258" s="9">
        <f t="shared" si="56"/>
        <v>4.5029787504448064</v>
      </c>
      <c r="I258" s="9">
        <f t="shared" si="57"/>
        <v>4.2201295345703818</v>
      </c>
      <c r="J258" s="9">
        <f t="shared" si="58"/>
        <v>1.8485476476232761</v>
      </c>
      <c r="K258" s="11">
        <f t="shared" si="59"/>
        <v>0.23696682464454977</v>
      </c>
      <c r="L258" s="11">
        <f t="shared" si="60"/>
        <v>0.25252525252525254</v>
      </c>
      <c r="M258" s="11">
        <f t="shared" si="61"/>
        <v>0.5617977528089888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-0.24992778845486652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0.23398154289043049</v>
      </c>
      <c r="Q258" s="11">
        <f>2*'OddsRatio_working_3-way'!K258*'OddsRatio_working_3-way'!L258*'OddsRatio_working_3-way'!M258</f>
        <v>6.7236075543227164E-2</v>
      </c>
      <c r="R258" s="11">
        <f t="shared" si="62"/>
        <v>0</v>
      </c>
      <c r="S258" s="11">
        <f t="shared" si="63"/>
        <v>-0.93619658837050168</v>
      </c>
      <c r="T258" s="11">
        <f t="shared" si="64"/>
        <v>-0.26902200815244304</v>
      </c>
      <c r="U258" s="11">
        <f>'OddsRatio_working_3-way'!S258-'OddsRatio_working_3-way'!R258^2/3</f>
        <v>-0.93619658837050168</v>
      </c>
      <c r="V258" s="11">
        <f>'OddsRatio_working_3-way'!S258*'OddsRatio_working_3-way'!R258/3-2*'OddsRatio_working_3-way'!R258^3/27-'OddsRatio_working_3-way'!T258</f>
        <v>0.26902200815244304</v>
      </c>
      <c r="W258" s="11">
        <f>'OddsRatio_working_3-way'!V258^2+4*'OddsRatio_working_3-way'!U258^3/27</f>
        <v>-4.9189034001251658E-2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0.17432862277292904</v>
      </c>
      <c r="Y258" s="11">
        <f>IF('OddsRatio_working_3-way'!W258&gt;=0,IF('OddsRatio_working_3-way'!V258+SQRT('OddsRatio_working_3-way'!W258)&gt;0,0,PI()),ACOS('OddsRatio_working_3-way'!V258/(2*'OddsRatio_working_3-way'!X258)))</f>
        <v>0.68945237036331508</v>
      </c>
      <c r="Z258" s="11">
        <f>'OddsRatio_working_3-way'!X258^(1/3)*COS('OddsRatio_working_3-way'!Y258/3)</f>
        <v>0.54394079975851051</v>
      </c>
      <c r="AA258" s="11">
        <f>'OddsRatio_working_3-way'!X258^(1/3)*COS(('OddsRatio_working_3-way'!Y258+2*PI())/3)</f>
        <v>-0.38217680559679712</v>
      </c>
      <c r="AB258" s="11">
        <f>'OddsRatio_working_3-way'!X258^(1/3)*COS(('OddsRatio_working_3-way'!Y258+4*PI())/3)</f>
        <v>-0.16176399416171353</v>
      </c>
      <c r="AC258" s="11">
        <f>'OddsRatio_working_3-way'!X258^(1/3)*SIN('OddsRatio_working_3-way'!Y258/3)</f>
        <v>0.12725539601488786</v>
      </c>
      <c r="AD258" s="11">
        <f>'OddsRatio_working_3-way'!X258^(1/3)*SIN(('OddsRatio_working_3-way'!Y258+2*PI())/3)</f>
        <v>0.40743885273825065</v>
      </c>
      <c r="AE258" s="11">
        <f>'OddsRatio_working_3-way'!X258^(1/3)*SIN(('OddsRatio_working_3-way'!Y258+4*PI())/3)</f>
        <v>-0.53469424875313842</v>
      </c>
      <c r="AF258" s="11">
        <f>-'OddsRatio_working_3-way'!U258/(3*'OddsRatio_working_3-way'!X258^(1/3))*COS(('OddsRatio_working_3-way'!Y258)/3)</f>
        <v>0.5439407997585104</v>
      </c>
      <c r="AG258" s="11">
        <f>-'OddsRatio_working_3-way'!U258/(3*'OddsRatio_working_3-way'!X258^(1/3))*COS(('OddsRatio_working_3-way'!Y258+2*PI())/3)</f>
        <v>-0.38217680559679701</v>
      </c>
      <c r="AH258" s="11">
        <f>-'OddsRatio_working_3-way'!U258/(3*'OddsRatio_working_3-way'!X258^(1/3))*COS(('OddsRatio_working_3-way'!Y258+4*PI())/3)</f>
        <v>-0.1617639941617135</v>
      </c>
      <c r="AI258" s="11">
        <f>'OddsRatio_working_3-way'!U258/(3*'OddsRatio_working_3-way'!X258^(1/3))*SIN(('OddsRatio_working_3-way'!Y258)/3)</f>
        <v>-0.12725539601488783</v>
      </c>
      <c r="AJ258" s="11">
        <f>'OddsRatio_working_3-way'!U258/(3*'OddsRatio_working_3-way'!X258^(1/3))*SIN(('OddsRatio_working_3-way'!Y258+2*PI())/3)</f>
        <v>-0.40743885273825059</v>
      </c>
      <c r="AK258" s="11">
        <f>'OddsRatio_working_3-way'!U258/(3*'OddsRatio_working_3-way'!X258^(1/3))*SIN(('OddsRatio_working_3-way'!Y258+4*PI())/3)</f>
        <v>0.53469424875313831</v>
      </c>
      <c r="AL258" s="11">
        <f>'OddsRatio_working_3-way'!Z258+'OddsRatio_working_3-way'!AF258</f>
        <v>1.0878815995170208</v>
      </c>
      <c r="AM258" s="11">
        <f>'OddsRatio_working_3-way'!AA258+'OddsRatio_working_3-way'!AG258</f>
        <v>-0.76435361119359413</v>
      </c>
      <c r="AN258" s="11">
        <f>'OddsRatio_working_3-way'!AB258+'OddsRatio_working_3-way'!AH258</f>
        <v>-0.323527988323427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1.0878815995170208</v>
      </c>
      <c r="AS258" s="11">
        <f>IF(('OddsRatio_working_3-way'!X258=0),IF(Q258&gt;0,-Q258^(1/3),(-Q258)^(1/3)),'OddsRatio_working_3-way'!AM258-'OddsRatio_working_3-way'!R258/3)</f>
        <v>-0.76435361119359413</v>
      </c>
      <c r="AT258" s="11">
        <f>IF(('OddsRatio_working_3-way'!X258=0),IF(Q258&gt;0,-Q258^(1/3),(-Q258)^(1/3)),'OddsRatio_working_3-way'!AN258-'OddsRatio_working_3-way'!R258/3)</f>
        <v>-0.323527988323427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2.09</v>
      </c>
      <c r="B259" s="4">
        <f>IF('True_Odds_Calculator_3-way'!B260="","",'True_Odds_Calculator_3-way'!B260)</f>
        <v>3.62</v>
      </c>
      <c r="C259" s="4">
        <f>IF('True_Odds_Calculator_3-way'!C260="","",'True_Odds_Calculator_3-way'!C260)</f>
        <v>3.38</v>
      </c>
      <c r="D259" s="9">
        <f t="shared" si="52"/>
        <v>0.45910848374513913</v>
      </c>
      <c r="E259" s="9">
        <f t="shared" si="53"/>
        <v>0.26097081614836731</v>
      </c>
      <c r="F259" s="9">
        <f t="shared" si="54"/>
        <v>0.27992070010649367</v>
      </c>
      <c r="G259" s="9">
        <f t="shared" si="55"/>
        <v>1.0808572841209769</v>
      </c>
      <c r="H259" s="9">
        <f t="shared" si="56"/>
        <v>2.1781344396918643</v>
      </c>
      <c r="I259" s="9">
        <f t="shared" si="57"/>
        <v>3.8318460843969593</v>
      </c>
      <c r="J259" s="9">
        <f t="shared" si="58"/>
        <v>3.5724403362079249</v>
      </c>
      <c r="K259" s="11">
        <f t="shared" si="59"/>
        <v>0.47846889952153115</v>
      </c>
      <c r="L259" s="11">
        <f t="shared" si="60"/>
        <v>0.27624309392265195</v>
      </c>
      <c r="M259" s="11">
        <f t="shared" si="61"/>
        <v>0.29585798816568049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-0.26578666597008249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0.23814734039083696</v>
      </c>
      <c r="Q259" s="11">
        <f>2*'OddsRatio_working_3-way'!K259*'OddsRatio_working_3-way'!L259*'OddsRatio_working_3-way'!M259</f>
        <v>7.8209307189109026E-2</v>
      </c>
      <c r="R259" s="11">
        <f t="shared" si="62"/>
        <v>0</v>
      </c>
      <c r="S259" s="11">
        <f t="shared" si="63"/>
        <v>-0.8960093596931733</v>
      </c>
      <c r="T259" s="11">
        <f t="shared" si="64"/>
        <v>-0.29425594735407995</v>
      </c>
      <c r="U259" s="11">
        <f>'OddsRatio_working_3-way'!S259-'OddsRatio_working_3-way'!R259^2/3</f>
        <v>-0.8960093596931733</v>
      </c>
      <c r="V259" s="11">
        <f>'OddsRatio_working_3-way'!S259*'OddsRatio_working_3-way'!R259/3-2*'OddsRatio_working_3-way'!R259^3/27-'OddsRatio_working_3-way'!T259</f>
        <v>0.29425594735407995</v>
      </c>
      <c r="W259" s="11">
        <f>'OddsRatio_working_3-way'!V259^2+4*'OddsRatio_working_3-way'!U259^3/27</f>
        <v>-1.9983167605239424E-2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0.16322509776263461</v>
      </c>
      <c r="Y259" s="11">
        <f>IF('OddsRatio_working_3-way'!W259&gt;=0,IF('OddsRatio_working_3-way'!V259+SQRT('OddsRatio_working_3-way'!W259)&gt;0,0,PI()),ACOS('OddsRatio_working_3-way'!V259/(2*'OddsRatio_working_3-way'!X259)))</f>
        <v>0.44784854270986574</v>
      </c>
      <c r="Z259" s="11">
        <f>'OddsRatio_working_3-way'!X259^(1/3)*COS('OddsRatio_working_3-way'!Y259/3)</f>
        <v>0.54042864206048846</v>
      </c>
      <c r="AA259" s="11">
        <f>'OddsRatio_working_3-way'!X259^(1/3)*COS(('OddsRatio_working_3-way'!Y259+2*PI())/3)</f>
        <v>-0.34060609650000845</v>
      </c>
      <c r="AB259" s="11">
        <f>'OddsRatio_working_3-way'!X259^(1/3)*COS(('OddsRatio_working_3-way'!Y259+4*PI())/3)</f>
        <v>-0.19982254556048029</v>
      </c>
      <c r="AC259" s="11">
        <f>'OddsRatio_working_3-way'!X259^(1/3)*SIN('OddsRatio_working_3-way'!Y259/3)</f>
        <v>8.128142103240818E-2</v>
      </c>
      <c r="AD259" s="11">
        <f>'OddsRatio_working_3-way'!X259^(1/3)*SIN(('OddsRatio_working_3-way'!Y259+2*PI())/3)</f>
        <v>0.42738422244090624</v>
      </c>
      <c r="AE259" s="11">
        <f>'OddsRatio_working_3-way'!X259^(1/3)*SIN(('OddsRatio_working_3-way'!Y259+4*PI())/3)</f>
        <v>-0.50866564347331433</v>
      </c>
      <c r="AF259" s="11">
        <f>-'OddsRatio_working_3-way'!U259/(3*'OddsRatio_working_3-way'!X259^(1/3))*COS(('OddsRatio_working_3-way'!Y259)/3)</f>
        <v>0.54042864206048835</v>
      </c>
      <c r="AG259" s="11">
        <f>-'OddsRatio_working_3-way'!U259/(3*'OddsRatio_working_3-way'!X259^(1/3))*COS(('OddsRatio_working_3-way'!Y259+2*PI())/3)</f>
        <v>-0.34060609650000839</v>
      </c>
      <c r="AH259" s="11">
        <f>-'OddsRatio_working_3-way'!U259/(3*'OddsRatio_working_3-way'!X259^(1/3))*COS(('OddsRatio_working_3-way'!Y259+4*PI())/3)</f>
        <v>-0.19982254556048026</v>
      </c>
      <c r="AI259" s="11">
        <f>'OddsRatio_working_3-way'!U259/(3*'OddsRatio_working_3-way'!X259^(1/3))*SIN(('OddsRatio_working_3-way'!Y259)/3)</f>
        <v>-8.1281421032408166E-2</v>
      </c>
      <c r="AJ259" s="11">
        <f>'OddsRatio_working_3-way'!U259/(3*'OddsRatio_working_3-way'!X259^(1/3))*SIN(('OddsRatio_working_3-way'!Y259+2*PI())/3)</f>
        <v>-0.42738422244090618</v>
      </c>
      <c r="AK259" s="11">
        <f>'OddsRatio_working_3-way'!U259/(3*'OddsRatio_working_3-way'!X259^(1/3))*SIN(('OddsRatio_working_3-way'!Y259+4*PI())/3)</f>
        <v>0.50866564347331422</v>
      </c>
      <c r="AL259" s="11">
        <f>'OddsRatio_working_3-way'!Z259+'OddsRatio_working_3-way'!AF259</f>
        <v>1.0808572841209769</v>
      </c>
      <c r="AM259" s="11">
        <f>'OddsRatio_working_3-way'!AA259+'OddsRatio_working_3-way'!AG259</f>
        <v>-0.68121219300001679</v>
      </c>
      <c r="AN259" s="11">
        <f>'OddsRatio_working_3-way'!AB259+'OddsRatio_working_3-way'!AH259</f>
        <v>-0.39964509112096058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1.0808572841209769</v>
      </c>
      <c r="AS259" s="11">
        <f>IF(('OddsRatio_working_3-way'!X259=0),IF(Q259&gt;0,-Q259^(1/3),(-Q259)^(1/3)),'OddsRatio_working_3-way'!AM259-'OddsRatio_working_3-way'!R259/3)</f>
        <v>-0.68121219300001679</v>
      </c>
      <c r="AT259" s="11">
        <f>IF(('OddsRatio_working_3-way'!X259=0),IF(Q259&gt;0,-Q259^(1/3),(-Q259)^(1/3)),'OddsRatio_working_3-way'!AN259-'OddsRatio_working_3-way'!R259/3)</f>
        <v>-0.39964509112096058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3.17</v>
      </c>
      <c r="B260" s="4">
        <f>IF('True_Odds_Calculator_3-way'!B261="","",'True_Odds_Calculator_3-way'!B261)</f>
        <v>3.77</v>
      </c>
      <c r="C260" s="4">
        <f>IF('True_Odds_Calculator_3-way'!C261="","",'True_Odds_Calculator_3-way'!C261)</f>
        <v>2.0299999999999998</v>
      </c>
      <c r="D260" s="9">
        <f t="shared" ref="D260:D323" si="65">(K260/(AR260+K260-(AR260*K260)))</f>
        <v>0.29163722069802533</v>
      </c>
      <c r="E260" s="9">
        <f t="shared" ref="E260:E323" si="66">(L260/(AR260+L260-(AR260*L260)))</f>
        <v>0.24387223902972385</v>
      </c>
      <c r="F260" s="9">
        <f t="shared" ref="F260:F323" si="67">(M260/(AR260+M260-(AR260*M260)))</f>
        <v>0.4644905402722509</v>
      </c>
      <c r="G260" s="9">
        <f t="shared" ref="G260:G323" si="68">AR260</f>
        <v>1.1193168681504742</v>
      </c>
      <c r="H260" s="9">
        <f t="shared" ref="H260:H323" si="69">IF(A260="","",1/D260)</f>
        <v>3.4289176038865294</v>
      </c>
      <c r="I260" s="9">
        <f t="shared" ref="I260:I323" si="70">IF(B260="","",1/E260)</f>
        <v>4.1005077247768131</v>
      </c>
      <c r="J260" s="9">
        <f t="shared" ref="J260:J323" si="71">IF(C260="","",1/F260)</f>
        <v>2.152896374194988</v>
      </c>
      <c r="K260" s="11">
        <f t="shared" ref="K260:K323" si="72">1/A260</f>
        <v>0.31545741324921134</v>
      </c>
      <c r="L260" s="11">
        <f t="shared" ref="L260:L323" si="73">1/B260</f>
        <v>0.26525198938992045</v>
      </c>
      <c r="M260" s="11">
        <f t="shared" ref="M260:M323" si="74">1/C260</f>
        <v>0.49261083743842371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-0.25519965167823178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0.24608077211819943</v>
      </c>
      <c r="Q260" s="11">
        <f>2*'OddsRatio_working_3-way'!K260*'OddsRatio_working_3-way'!L260*'OddsRatio_working_3-way'!M260</f>
        <v>8.2439119637587752E-2</v>
      </c>
      <c r="R260" s="11">
        <f t="shared" ref="R260:R323" si="75">O260/N260</f>
        <v>0</v>
      </c>
      <c r="S260" s="11">
        <f t="shared" ref="S260:S323" si="76">P260/N260</f>
        <v>-0.96426766455179225</v>
      </c>
      <c r="T260" s="11">
        <f t="shared" ref="T260:T323" si="77">Q260/N260</f>
        <v>-0.32303774356843962</v>
      </c>
      <c r="U260" s="11">
        <f>'OddsRatio_working_3-way'!S260-'OddsRatio_working_3-way'!R260^2/3</f>
        <v>-0.96426766455179225</v>
      </c>
      <c r="V260" s="11">
        <f>'OddsRatio_working_3-way'!S260*'OddsRatio_working_3-way'!R260/3-2*'OddsRatio_working_3-way'!R260^3/27-'OddsRatio_working_3-way'!T260</f>
        <v>0.32303774356843962</v>
      </c>
      <c r="W260" s="11">
        <f>'OddsRatio_working_3-way'!V260^2+4*'OddsRatio_working_3-way'!U260^3/27</f>
        <v>-2.8474434008951E-2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0.18222775432047936</v>
      </c>
      <c r="Y260" s="11">
        <f>IF('OddsRatio_working_3-way'!W260&gt;=0,IF('OddsRatio_working_3-way'!V260+SQRT('OddsRatio_working_3-way'!W260)&gt;0,0,PI()),ACOS('OddsRatio_working_3-way'!V260/(2*'OddsRatio_working_3-way'!X260)))</f>
        <v>0.48137930806461515</v>
      </c>
      <c r="Z260" s="11">
        <f>'OddsRatio_working_3-way'!X260^(1/3)*COS('OddsRatio_working_3-way'!Y260/3)</f>
        <v>0.55965843407523697</v>
      </c>
      <c r="AA260" s="11">
        <f>'OddsRatio_working_3-way'!X260^(1/3)*COS(('OddsRatio_working_3-way'!Y260+2*PI())/3)</f>
        <v>-0.3582750200756919</v>
      </c>
      <c r="AB260" s="11">
        <f>'OddsRatio_working_3-way'!X260^(1/3)*COS(('OddsRatio_working_3-way'!Y260+4*PI())/3)</f>
        <v>-0.20138341399954526</v>
      </c>
      <c r="AC260" s="11">
        <f>'OddsRatio_working_3-way'!X260^(1/3)*SIN('OddsRatio_working_3-way'!Y260/3)</f>
        <v>9.0581411001656162E-2</v>
      </c>
      <c r="AD260" s="11">
        <f>'OddsRatio_working_3-way'!X260^(1/3)*SIN(('OddsRatio_working_3-way'!Y260+2*PI())/3)</f>
        <v>0.43938771585054581</v>
      </c>
      <c r="AE260" s="11">
        <f>'OddsRatio_working_3-way'!X260^(1/3)*SIN(('OddsRatio_working_3-way'!Y260+4*PI())/3)</f>
        <v>-0.52996912685220177</v>
      </c>
      <c r="AF260" s="11">
        <f>-'OddsRatio_working_3-way'!U260/(3*'OddsRatio_working_3-way'!X260^(1/3))*COS(('OddsRatio_working_3-way'!Y260)/3)</f>
        <v>0.55965843407523708</v>
      </c>
      <c r="AG260" s="11">
        <f>-'OddsRatio_working_3-way'!U260/(3*'OddsRatio_working_3-way'!X260^(1/3))*COS(('OddsRatio_working_3-way'!Y260+2*PI())/3)</f>
        <v>-0.35827502007569195</v>
      </c>
      <c r="AH260" s="11">
        <f>-'OddsRatio_working_3-way'!U260/(3*'OddsRatio_working_3-way'!X260^(1/3))*COS(('OddsRatio_working_3-way'!Y260+4*PI())/3)</f>
        <v>-0.20138341399954532</v>
      </c>
      <c r="AI260" s="11">
        <f>'OddsRatio_working_3-way'!U260/(3*'OddsRatio_working_3-way'!X260^(1/3))*SIN(('OddsRatio_working_3-way'!Y260)/3)</f>
        <v>-9.0581411001656176E-2</v>
      </c>
      <c r="AJ260" s="11">
        <f>'OddsRatio_working_3-way'!U260/(3*'OddsRatio_working_3-way'!X260^(1/3))*SIN(('OddsRatio_working_3-way'!Y260+2*PI())/3)</f>
        <v>-0.43938771585054587</v>
      </c>
      <c r="AK260" s="11">
        <f>'OddsRatio_working_3-way'!U260/(3*'OddsRatio_working_3-way'!X260^(1/3))*SIN(('OddsRatio_working_3-way'!Y260+4*PI())/3)</f>
        <v>0.52996912685220188</v>
      </c>
      <c r="AL260" s="11">
        <f>'OddsRatio_working_3-way'!Z260+'OddsRatio_working_3-way'!AF260</f>
        <v>1.1193168681504742</v>
      </c>
      <c r="AM260" s="11">
        <f>'OddsRatio_working_3-way'!AA260+'OddsRatio_working_3-way'!AG260</f>
        <v>-0.71655004015138379</v>
      </c>
      <c r="AN260" s="11">
        <f>'OddsRatio_working_3-way'!AB260+'OddsRatio_working_3-way'!AH260</f>
        <v>-0.40276682799909058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1.1193168681504742</v>
      </c>
      <c r="AS260" s="11">
        <f>IF(('OddsRatio_working_3-way'!X260=0),IF(Q260&gt;0,-Q260^(1/3),(-Q260)^(1/3)),'OddsRatio_working_3-way'!AM260-'OddsRatio_working_3-way'!R260/3)</f>
        <v>-0.71655004015138379</v>
      </c>
      <c r="AT260" s="11">
        <f>IF(('OddsRatio_working_3-way'!X260=0),IF(Q260&gt;0,-Q260^(1/3),(-Q260)^(1/3)),'OddsRatio_working_3-way'!AN260-'OddsRatio_working_3-way'!R260/3)</f>
        <v>-0.40276682799909058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2.66</v>
      </c>
      <c r="B261" s="4">
        <f>IF('True_Odds_Calculator_3-way'!B262="","",'True_Odds_Calculator_3-way'!B262)</f>
        <v>3.54</v>
      </c>
      <c r="C261" s="4">
        <f>IF('True_Odds_Calculator_3-way'!C262="","",'True_Odds_Calculator_3-way'!C262)</f>
        <v>2.42</v>
      </c>
      <c r="D261" s="9">
        <f t="shared" si="65"/>
        <v>0.35117430954533141</v>
      </c>
      <c r="E261" s="9">
        <f t="shared" si="66"/>
        <v>0.26129900459260547</v>
      </c>
      <c r="F261" s="9">
        <f t="shared" si="67"/>
        <v>0.38752668586206335</v>
      </c>
      <c r="G261" s="9">
        <f t="shared" si="68"/>
        <v>1.1130052485261113</v>
      </c>
      <c r="H261" s="9">
        <f t="shared" si="69"/>
        <v>2.8475887125533448</v>
      </c>
      <c r="I261" s="9">
        <f t="shared" si="70"/>
        <v>3.8270333312563225</v>
      </c>
      <c r="J261" s="9">
        <f t="shared" si="71"/>
        <v>2.5804674529070781</v>
      </c>
      <c r="K261" s="11">
        <f t="shared" si="72"/>
        <v>0.37593984962406013</v>
      </c>
      <c r="L261" s="11">
        <f t="shared" si="73"/>
        <v>0.2824858757062147</v>
      </c>
      <c r="M261" s="11">
        <f t="shared" si="74"/>
        <v>0.41322314049586778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-0.2627422316823016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0.24662440524900991</v>
      </c>
      <c r="Q261" s="11">
        <f>2*'OddsRatio_working_3-way'!K261*'OddsRatio_working_3-way'!L261*'OddsRatio_working_3-way'!M261</f>
        <v>8.776669225943412E-2</v>
      </c>
      <c r="R261" s="11">
        <f t="shared" si="75"/>
        <v>0</v>
      </c>
      <c r="S261" s="11">
        <f t="shared" si="76"/>
        <v>-0.93865536449891784</v>
      </c>
      <c r="T261" s="11">
        <f t="shared" si="77"/>
        <v>-0.33404105498182124</v>
      </c>
      <c r="U261" s="11">
        <f>'OddsRatio_working_3-way'!S261-'OddsRatio_working_3-way'!R261^2/3</f>
        <v>-0.93865536449891784</v>
      </c>
      <c r="V261" s="11">
        <f>'OddsRatio_working_3-way'!S261*'OddsRatio_working_3-way'!R261/3-2*'OddsRatio_working_3-way'!R261^3/27-'OddsRatio_working_3-way'!T261</f>
        <v>0.33404105498182124</v>
      </c>
      <c r="W261" s="11">
        <f>'OddsRatio_working_3-way'!V261^2+4*'OddsRatio_working_3-way'!U261^3/27</f>
        <v>-1.0938756767139915E-2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0.17501584441166179</v>
      </c>
      <c r="Y261" s="11">
        <f>IF('OddsRatio_working_3-way'!W261&gt;=0,IF('OddsRatio_working_3-way'!V261+SQRT('OddsRatio_working_3-way'!W261)&gt;0,0,PI()),ACOS('OddsRatio_working_3-way'!V261/(2*'OddsRatio_working_3-way'!X261)))</f>
        <v>0.30343209574617735</v>
      </c>
      <c r="Z261" s="11">
        <f>'OddsRatio_working_3-way'!X261^(1/3)*COS('OddsRatio_working_3-way'!Y261/3)</f>
        <v>0.55650262426305563</v>
      </c>
      <c r="AA261" s="11">
        <f>'OddsRatio_working_3-way'!X261^(1/3)*COS(('OddsRatio_working_3-way'!Y261+2*PI())/3)</f>
        <v>-0.32716412247788462</v>
      </c>
      <c r="AB261" s="11">
        <f>'OddsRatio_working_3-way'!X261^(1/3)*COS(('OddsRatio_working_3-way'!Y261+4*PI())/3)</f>
        <v>-0.22933850178517112</v>
      </c>
      <c r="AC261" s="11">
        <f>'OddsRatio_working_3-way'!X261^(1/3)*SIN('OddsRatio_working_3-way'!Y261/3)</f>
        <v>5.6479648440580427E-2</v>
      </c>
      <c r="AD261" s="11">
        <f>'OddsRatio_working_3-way'!X261^(1/3)*SIN(('OddsRatio_working_3-way'!Y261+2*PI())/3)</f>
        <v>0.45370558566422231</v>
      </c>
      <c r="AE261" s="11">
        <f>'OddsRatio_working_3-way'!X261^(1/3)*SIN(('OddsRatio_working_3-way'!Y261+4*PI())/3)</f>
        <v>-0.51018523410480265</v>
      </c>
      <c r="AF261" s="11">
        <f>-'OddsRatio_working_3-way'!U261/(3*'OddsRatio_working_3-way'!X261^(1/3))*COS(('OddsRatio_working_3-way'!Y261)/3)</f>
        <v>0.55650262426305563</v>
      </c>
      <c r="AG261" s="11">
        <f>-'OddsRatio_working_3-way'!U261/(3*'OddsRatio_working_3-way'!X261^(1/3))*COS(('OddsRatio_working_3-way'!Y261+2*PI())/3)</f>
        <v>-0.32716412247788462</v>
      </c>
      <c r="AH261" s="11">
        <f>-'OddsRatio_working_3-way'!U261/(3*'OddsRatio_working_3-way'!X261^(1/3))*COS(('OddsRatio_working_3-way'!Y261+4*PI())/3)</f>
        <v>-0.22933850178517112</v>
      </c>
      <c r="AI261" s="11">
        <f>'OddsRatio_working_3-way'!U261/(3*'OddsRatio_working_3-way'!X261^(1/3))*SIN(('OddsRatio_working_3-way'!Y261)/3)</f>
        <v>-5.6479648440580427E-2</v>
      </c>
      <c r="AJ261" s="11">
        <f>'OddsRatio_working_3-way'!U261/(3*'OddsRatio_working_3-way'!X261^(1/3))*SIN(('OddsRatio_working_3-way'!Y261+2*PI())/3)</f>
        <v>-0.45370558566422231</v>
      </c>
      <c r="AK261" s="11">
        <f>'OddsRatio_working_3-way'!U261/(3*'OddsRatio_working_3-way'!X261^(1/3))*SIN(('OddsRatio_working_3-way'!Y261+4*PI())/3)</f>
        <v>0.51018523410480265</v>
      </c>
      <c r="AL261" s="11">
        <f>'OddsRatio_working_3-way'!Z261+'OddsRatio_working_3-way'!AF261</f>
        <v>1.1130052485261113</v>
      </c>
      <c r="AM261" s="11">
        <f>'OddsRatio_working_3-way'!AA261+'OddsRatio_working_3-way'!AG261</f>
        <v>-0.65432824495576924</v>
      </c>
      <c r="AN261" s="11">
        <f>'OddsRatio_working_3-way'!AB261+'OddsRatio_working_3-way'!AH261</f>
        <v>-0.45867700357034225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1.1130052485261113</v>
      </c>
      <c r="AS261" s="11">
        <f>IF(('OddsRatio_working_3-way'!X261=0),IF(Q261&gt;0,-Q261^(1/3),(-Q261)^(1/3)),'OddsRatio_working_3-way'!AM261-'OddsRatio_working_3-way'!R261/3)</f>
        <v>-0.65432824495576924</v>
      </c>
      <c r="AT261" s="11">
        <f>IF(('OddsRatio_working_3-way'!X261=0),IF(Q261&gt;0,-Q261^(1/3),(-Q261)^(1/3)),'OddsRatio_working_3-way'!AN261-'OddsRatio_working_3-way'!R261/3)</f>
        <v>-0.45867700357034225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1.78</v>
      </c>
      <c r="B262" s="4">
        <f>IF('True_Odds_Calculator_3-way'!B263="","",'True_Odds_Calculator_3-way'!B263)</f>
        <v>3.95</v>
      </c>
      <c r="C262" s="4">
        <f>IF('True_Odds_Calculator_3-way'!C263="","",'True_Odds_Calculator_3-way'!C263)</f>
        <v>4.22</v>
      </c>
      <c r="D262" s="9">
        <f t="shared" si="65"/>
        <v>0.54071264881640413</v>
      </c>
      <c r="E262" s="9">
        <f t="shared" si="66"/>
        <v>0.23738779323958875</v>
      </c>
      <c r="F262" s="9">
        <f t="shared" si="67"/>
        <v>0.22189955794400698</v>
      </c>
      <c r="G262" s="9">
        <f t="shared" si="68"/>
        <v>1.0889886498934123</v>
      </c>
      <c r="H262" s="9">
        <f t="shared" si="69"/>
        <v>1.8494111469168613</v>
      </c>
      <c r="I262" s="9">
        <f t="shared" si="70"/>
        <v>4.2125165171855672</v>
      </c>
      <c r="J262" s="9">
        <f t="shared" si="71"/>
        <v>4.5065434526567874</v>
      </c>
      <c r="K262" s="11">
        <f t="shared" si="72"/>
        <v>0.5617977528089888</v>
      </c>
      <c r="L262" s="11">
        <f t="shared" si="73"/>
        <v>0.25316455696202528</v>
      </c>
      <c r="M262" s="11">
        <f t="shared" si="74"/>
        <v>0.23696682464454977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-0.24971402880001281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0.23423686975958197</v>
      </c>
      <c r="Q262" s="11">
        <f>2*'OddsRatio_working_3-way'!K262*'OddsRatio_working_3-way'!L262*'OddsRatio_working_3-way'!M262</f>
        <v>6.7406293455994803E-2</v>
      </c>
      <c r="R262" s="11">
        <f t="shared" si="75"/>
        <v>0</v>
      </c>
      <c r="S262" s="11">
        <f t="shared" si="76"/>
        <v>-0.93802046639187442</v>
      </c>
      <c r="T262" s="11">
        <f t="shared" si="77"/>
        <v>-0.2699339471631293</v>
      </c>
      <c r="U262" s="11">
        <f>'OddsRatio_working_3-way'!S262-'OddsRatio_working_3-way'!R262^2/3</f>
        <v>-0.93802046639187442</v>
      </c>
      <c r="V262" s="11">
        <f>'OddsRatio_working_3-way'!S262*'OddsRatio_working_3-way'!R262/3-2*'OddsRatio_working_3-way'!R262^3/27-'OddsRatio_working_3-way'!T262</f>
        <v>0.2699339471631293</v>
      </c>
      <c r="W262" s="11">
        <f>'OddsRatio_working_3-way'!V262^2+4*'OddsRatio_working_3-way'!U262^3/27</f>
        <v>-4.9409396743006234E-2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0.17483830570992825</v>
      </c>
      <c r="Y262" s="11">
        <f>IF('OddsRatio_working_3-way'!W262&gt;=0,IF('OddsRatio_working_3-way'!V262+SQRT('OddsRatio_working_3-way'!W262)&gt;0,0,PI()),ACOS('OddsRatio_working_3-way'!V262/(2*'OddsRatio_working_3-way'!X262)))</f>
        <v>0.68888840717970312</v>
      </c>
      <c r="Z262" s="11">
        <f>'OddsRatio_working_3-way'!X262^(1/3)*COS('OddsRatio_working_3-way'!Y262/3)</f>
        <v>0.54449432494670613</v>
      </c>
      <c r="AA262" s="11">
        <f>'OddsRatio_working_3-way'!X262^(1/3)*COS(('OddsRatio_working_3-way'!Y262+2*PI())/3)</f>
        <v>-0.38247222393213254</v>
      </c>
      <c r="AB262" s="11">
        <f>'OddsRatio_working_3-way'!X262^(1/3)*COS(('OddsRatio_working_3-way'!Y262+4*PI())/3)</f>
        <v>-0.16202210101457373</v>
      </c>
      <c r="AC262" s="11">
        <f>'OddsRatio_working_3-way'!X262^(1/3)*SIN('OddsRatio_working_3-way'!Y262/3)</f>
        <v>0.12727693780933877</v>
      </c>
      <c r="AD262" s="11">
        <f>'OddsRatio_working_3-way'!X262^(1/3)*SIN(('OddsRatio_working_3-way'!Y262+2*PI())/3)</f>
        <v>0.40790744871563717</v>
      </c>
      <c r="AE262" s="11">
        <f>'OddsRatio_working_3-way'!X262^(1/3)*SIN(('OddsRatio_working_3-way'!Y262+4*PI())/3)</f>
        <v>-0.53518438652497591</v>
      </c>
      <c r="AF262" s="11">
        <f>-'OddsRatio_working_3-way'!U262/(3*'OddsRatio_working_3-way'!X262^(1/3))*COS(('OddsRatio_working_3-way'!Y262)/3)</f>
        <v>0.54449432494670613</v>
      </c>
      <c r="AG262" s="11">
        <f>-'OddsRatio_working_3-way'!U262/(3*'OddsRatio_working_3-way'!X262^(1/3))*COS(('OddsRatio_working_3-way'!Y262+2*PI())/3)</f>
        <v>-0.38247222393213254</v>
      </c>
      <c r="AH262" s="11">
        <f>-'OddsRatio_working_3-way'!U262/(3*'OddsRatio_working_3-way'!X262^(1/3))*COS(('OddsRatio_working_3-way'!Y262+4*PI())/3)</f>
        <v>-0.16202210101457373</v>
      </c>
      <c r="AI262" s="11">
        <f>'OddsRatio_working_3-way'!U262/(3*'OddsRatio_working_3-way'!X262^(1/3))*SIN(('OddsRatio_working_3-way'!Y262)/3)</f>
        <v>-0.12727693780933877</v>
      </c>
      <c r="AJ262" s="11">
        <f>'OddsRatio_working_3-way'!U262/(3*'OddsRatio_working_3-way'!X262^(1/3))*SIN(('OddsRatio_working_3-way'!Y262+2*PI())/3)</f>
        <v>-0.40790744871563717</v>
      </c>
      <c r="AK262" s="11">
        <f>'OddsRatio_working_3-way'!U262/(3*'OddsRatio_working_3-way'!X262^(1/3))*SIN(('OddsRatio_working_3-way'!Y262+4*PI())/3)</f>
        <v>0.53518438652497591</v>
      </c>
      <c r="AL262" s="11">
        <f>'OddsRatio_working_3-way'!Z262+'OddsRatio_working_3-way'!AF262</f>
        <v>1.0889886498934123</v>
      </c>
      <c r="AM262" s="11">
        <f>'OddsRatio_working_3-way'!AA262+'OddsRatio_working_3-way'!AG262</f>
        <v>-0.76494444786426508</v>
      </c>
      <c r="AN262" s="11">
        <f>'OddsRatio_working_3-way'!AB262+'OddsRatio_working_3-way'!AH262</f>
        <v>-0.32404420202914747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1.0889886498934123</v>
      </c>
      <c r="AS262" s="11">
        <f>IF(('OddsRatio_working_3-way'!X262=0),IF(Q262&gt;0,-Q262^(1/3),(-Q262)^(1/3)),'OddsRatio_working_3-way'!AM262-'OddsRatio_working_3-way'!R262/3)</f>
        <v>-0.76494444786426508</v>
      </c>
      <c r="AT262" s="11">
        <f>IF(('OddsRatio_working_3-way'!X262=0),IF(Q262&gt;0,-Q262^(1/3),(-Q262)^(1/3)),'OddsRatio_working_3-way'!AN262-'OddsRatio_working_3-way'!R262/3)</f>
        <v>-0.32404420202914747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1.63</v>
      </c>
      <c r="B263" s="4">
        <f>IF('True_Odds_Calculator_3-way'!B264="","",'True_Odds_Calculator_3-way'!B264)</f>
        <v>3.91</v>
      </c>
      <c r="C263" s="4">
        <f>IF('True_Odds_Calculator_3-way'!C264="","",'True_Odds_Calculator_3-way'!C264)</f>
        <v>4.84</v>
      </c>
      <c r="D263" s="9">
        <f t="shared" si="65"/>
        <v>0.58218203630887644</v>
      </c>
      <c r="E263" s="9">
        <f t="shared" si="66"/>
        <v>0.23175085240652454</v>
      </c>
      <c r="F263" s="9">
        <f t="shared" si="67"/>
        <v>0.18606711128459899</v>
      </c>
      <c r="G263" s="9">
        <f t="shared" si="68"/>
        <v>1.1391679502425855</v>
      </c>
      <c r="H263" s="9">
        <f t="shared" si="69"/>
        <v>1.717675808652829</v>
      </c>
      <c r="I263" s="9">
        <f t="shared" si="70"/>
        <v>4.3149787352059237</v>
      </c>
      <c r="J263" s="9">
        <f t="shared" si="71"/>
        <v>5.3744049289315283</v>
      </c>
      <c r="K263" s="11">
        <f t="shared" si="72"/>
        <v>0.61349693251533743</v>
      </c>
      <c r="L263" s="11">
        <f t="shared" si="73"/>
        <v>0.25575447570332482</v>
      </c>
      <c r="M263" s="11">
        <f t="shared" si="74"/>
        <v>0.20661157024793389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-0.22822070328785138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0.23924707583665483</v>
      </c>
      <c r="Q263" s="11">
        <f>2*'OddsRatio_working_3-way'!K263*'OddsRatio_working_3-way'!L263*'OddsRatio_working_3-way'!M263</f>
        <v>6.4836605917792625E-2</v>
      </c>
      <c r="R263" s="11">
        <f t="shared" si="75"/>
        <v>0</v>
      </c>
      <c r="S263" s="11">
        <f t="shared" si="76"/>
        <v>-1.04831451480936</v>
      </c>
      <c r="T263" s="11">
        <f t="shared" si="77"/>
        <v>-0.28409607447408125</v>
      </c>
      <c r="U263" s="11">
        <f>'OddsRatio_working_3-way'!S263-'OddsRatio_working_3-way'!R263^2/3</f>
        <v>-1.04831451480936</v>
      </c>
      <c r="V263" s="11">
        <f>'OddsRatio_working_3-way'!S263*'OddsRatio_working_3-way'!R263/3-2*'OddsRatio_working_3-way'!R263^3/27-'OddsRatio_working_3-way'!T263</f>
        <v>0.28409607447408125</v>
      </c>
      <c r="W263" s="11">
        <f>'OddsRatio_working_3-way'!V263^2+4*'OddsRatio_working_3-way'!U263^3/27</f>
        <v>-8.9964857750456234E-2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0.20656441929942759</v>
      </c>
      <c r="Y263" s="11">
        <f>IF('OddsRatio_working_3-way'!W263&gt;=0,IF('OddsRatio_working_3-way'!V263+SQRT('OddsRatio_working_3-way'!W263)&gt;0,0,PI()),ACOS('OddsRatio_working_3-way'!V263/(2*'OddsRatio_working_3-way'!X263)))</f>
        <v>0.81252221512885336</v>
      </c>
      <c r="Z263" s="11">
        <f>'OddsRatio_working_3-way'!X263^(1/3)*COS('OddsRatio_working_3-way'!Y263/3)</f>
        <v>0.56958397512129277</v>
      </c>
      <c r="AA263" s="11">
        <f>'OddsRatio_working_3-way'!X263^(1/3)*COS(('OddsRatio_working_3-way'!Y263+2*PI())/3)</f>
        <v>-0.42175621707371996</v>
      </c>
      <c r="AB263" s="11">
        <f>'OddsRatio_working_3-way'!X263^(1/3)*COS(('OddsRatio_working_3-way'!Y263+4*PI())/3)</f>
        <v>-0.14782775804757295</v>
      </c>
      <c r="AC263" s="11">
        <f>'OddsRatio_working_3-way'!X263^(1/3)*SIN('OddsRatio_working_3-way'!Y263/3)</f>
        <v>0.15815266955744564</v>
      </c>
      <c r="AD263" s="11">
        <f>'OddsRatio_working_3-way'!X263^(1/3)*SIN(('OddsRatio_working_3-way'!Y263+2*PI())/3)</f>
        <v>0.41419785726484054</v>
      </c>
      <c r="AE263" s="11">
        <f>'OddsRatio_working_3-way'!X263^(1/3)*SIN(('OddsRatio_working_3-way'!Y263+4*PI())/3)</f>
        <v>-0.57235052682228593</v>
      </c>
      <c r="AF263" s="11">
        <f>-'OddsRatio_working_3-way'!U263/(3*'OddsRatio_working_3-way'!X263^(1/3))*COS(('OddsRatio_working_3-way'!Y263)/3)</f>
        <v>0.56958397512129277</v>
      </c>
      <c r="AG263" s="11">
        <f>-'OddsRatio_working_3-way'!U263/(3*'OddsRatio_working_3-way'!X263^(1/3))*COS(('OddsRatio_working_3-way'!Y263+2*PI())/3)</f>
        <v>-0.42175621707371996</v>
      </c>
      <c r="AH263" s="11">
        <f>-'OddsRatio_working_3-way'!U263/(3*'OddsRatio_working_3-way'!X263^(1/3))*COS(('OddsRatio_working_3-way'!Y263+4*PI())/3)</f>
        <v>-0.14782775804757295</v>
      </c>
      <c r="AI263" s="11">
        <f>'OddsRatio_working_3-way'!U263/(3*'OddsRatio_working_3-way'!X263^(1/3))*SIN(('OddsRatio_working_3-way'!Y263)/3)</f>
        <v>-0.15815266955744564</v>
      </c>
      <c r="AJ263" s="11">
        <f>'OddsRatio_working_3-way'!U263/(3*'OddsRatio_working_3-way'!X263^(1/3))*SIN(('OddsRatio_working_3-way'!Y263+2*PI())/3)</f>
        <v>-0.41419785726484054</v>
      </c>
      <c r="AK263" s="11">
        <f>'OddsRatio_working_3-way'!U263/(3*'OddsRatio_working_3-way'!X263^(1/3))*SIN(('OddsRatio_working_3-way'!Y263+4*PI())/3)</f>
        <v>0.57235052682228593</v>
      </c>
      <c r="AL263" s="11">
        <f>'OddsRatio_working_3-way'!Z263+'OddsRatio_working_3-way'!AF263</f>
        <v>1.1391679502425855</v>
      </c>
      <c r="AM263" s="11">
        <f>'OddsRatio_working_3-way'!AA263+'OddsRatio_working_3-way'!AG263</f>
        <v>-0.84351243414743993</v>
      </c>
      <c r="AN263" s="11">
        <f>'OddsRatio_working_3-way'!AB263+'OddsRatio_working_3-way'!AH263</f>
        <v>-0.2956555160951459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1.1391679502425855</v>
      </c>
      <c r="AS263" s="11">
        <f>IF(('OddsRatio_working_3-way'!X263=0),IF(Q263&gt;0,-Q263^(1/3),(-Q263)^(1/3)),'OddsRatio_working_3-way'!AM263-'OddsRatio_working_3-way'!R263/3)</f>
        <v>-0.84351243414743993</v>
      </c>
      <c r="AT263" s="11">
        <f>IF(('OddsRatio_working_3-way'!X263=0),IF(Q263&gt;0,-Q263^(1/3),(-Q263)^(1/3)),'OddsRatio_working_3-way'!AN263-'OddsRatio_working_3-way'!R263/3)</f>
        <v>-0.2956555160951459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2.94</v>
      </c>
      <c r="B264" s="4">
        <f>IF('True_Odds_Calculator_3-way'!B265="","",'True_Odds_Calculator_3-way'!B265)</f>
        <v>3.6</v>
      </c>
      <c r="C264" s="4">
        <f>IF('True_Odds_Calculator_3-way'!C265="","",'True_Odds_Calculator_3-way'!C265)</f>
        <v>2.31</v>
      </c>
      <c r="D264" s="9">
        <f t="shared" si="65"/>
        <v>0.32314804515727408</v>
      </c>
      <c r="E264" s="9">
        <f t="shared" si="66"/>
        <v>0.26266449606651859</v>
      </c>
      <c r="F264" s="9">
        <f t="shared" si="67"/>
        <v>0.41418745877620733</v>
      </c>
      <c r="G264" s="9">
        <f t="shared" si="68"/>
        <v>1.0796684846365245</v>
      </c>
      <c r="H264" s="9">
        <f t="shared" si="69"/>
        <v>3.094556860194857</v>
      </c>
      <c r="I264" s="9">
        <f t="shared" si="70"/>
        <v>3.8071380600549629</v>
      </c>
      <c r="J264" s="9">
        <f t="shared" si="71"/>
        <v>2.4143657148738473</v>
      </c>
      <c r="K264" s="11">
        <f t="shared" si="72"/>
        <v>0.3401360544217687</v>
      </c>
      <c r="L264" s="11">
        <f t="shared" si="73"/>
        <v>0.27777777777777779</v>
      </c>
      <c r="M264" s="11">
        <f t="shared" si="74"/>
        <v>0.4329004329004329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-0.27026173624813077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0.23927319845687195</v>
      </c>
      <c r="Q264" s="11">
        <f>2*'OddsRatio_working_3-way'!K264*'OddsRatio_working_3-way'!L264*'OddsRatio_working_3-way'!M264</f>
        <v>8.1802802891238272E-2</v>
      </c>
      <c r="R264" s="11">
        <f t="shared" si="75"/>
        <v>0</v>
      </c>
      <c r="S264" s="11">
        <f t="shared" si="76"/>
        <v>-0.88533878964350377</v>
      </c>
      <c r="T264" s="11">
        <f t="shared" si="77"/>
        <v>-0.30267992808324917</v>
      </c>
      <c r="U264" s="11">
        <f>'OddsRatio_working_3-way'!S264-'OddsRatio_working_3-way'!R264^2/3</f>
        <v>-0.88533878964350377</v>
      </c>
      <c r="V264" s="11">
        <f>'OddsRatio_working_3-way'!S264*'OddsRatio_working_3-way'!R264/3-2*'OddsRatio_working_3-way'!R264^3/27-'OddsRatio_working_3-way'!T264</f>
        <v>0.30267992808324917</v>
      </c>
      <c r="W264" s="11">
        <f>'OddsRatio_working_3-way'!V264^2+4*'OddsRatio_working_3-way'!U264^3/27</f>
        <v>-1.1192338962363171E-2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0.16031802598806852</v>
      </c>
      <c r="Y264" s="11">
        <f>IF('OddsRatio_working_3-way'!W264&gt;=0,IF('OddsRatio_working_3-way'!V264+SQRT('OddsRatio_working_3-way'!W264)&gt;0,0,PI()),ACOS('OddsRatio_working_3-way'!V264/(2*'OddsRatio_working_3-way'!X264)))</f>
        <v>0.33625056189131897</v>
      </c>
      <c r="Z264" s="11">
        <f>'OddsRatio_working_3-way'!X264^(1/3)*COS('OddsRatio_working_3-way'!Y264/3)</f>
        <v>0.53983424231826238</v>
      </c>
      <c r="AA264" s="11">
        <f>'OddsRatio_working_3-way'!X264^(1/3)*COS(('OddsRatio_working_3-way'!Y264+2*PI())/3)</f>
        <v>-0.32253784451387718</v>
      </c>
      <c r="AB264" s="11">
        <f>'OddsRatio_working_3-way'!X264^(1/3)*COS(('OddsRatio_working_3-way'!Y264+4*PI())/3)</f>
        <v>-0.21729639780438506</v>
      </c>
      <c r="AC264" s="11">
        <f>'OddsRatio_working_3-way'!X264^(1/3)*SIN('OddsRatio_working_3-way'!Y264/3)</f>
        <v>6.0761177587630895E-2</v>
      </c>
      <c r="AD264" s="11">
        <f>'OddsRatio_working_3-way'!X264^(1/3)*SIN(('OddsRatio_working_3-way'!Y264+2*PI())/3)</f>
        <v>0.43712957888652415</v>
      </c>
      <c r="AE264" s="11">
        <f>'OddsRatio_working_3-way'!X264^(1/3)*SIN(('OddsRatio_working_3-way'!Y264+4*PI())/3)</f>
        <v>-0.49789075647415509</v>
      </c>
      <c r="AF264" s="11">
        <f>-'OddsRatio_working_3-way'!U264/(3*'OddsRatio_working_3-way'!X264^(1/3))*COS(('OddsRatio_working_3-way'!Y264)/3)</f>
        <v>0.53983424231826227</v>
      </c>
      <c r="AG264" s="11">
        <f>-'OddsRatio_working_3-way'!U264/(3*'OddsRatio_working_3-way'!X264^(1/3))*COS(('OddsRatio_working_3-way'!Y264+2*PI())/3)</f>
        <v>-0.32253784451387713</v>
      </c>
      <c r="AH264" s="11">
        <f>-'OddsRatio_working_3-way'!U264/(3*'OddsRatio_working_3-way'!X264^(1/3))*COS(('OddsRatio_working_3-way'!Y264+4*PI())/3)</f>
        <v>-0.21729639780438503</v>
      </c>
      <c r="AI264" s="11">
        <f>'OddsRatio_working_3-way'!U264/(3*'OddsRatio_working_3-way'!X264^(1/3))*SIN(('OddsRatio_working_3-way'!Y264)/3)</f>
        <v>-6.0761177587630881E-2</v>
      </c>
      <c r="AJ264" s="11">
        <f>'OddsRatio_working_3-way'!U264/(3*'OddsRatio_working_3-way'!X264^(1/3))*SIN(('OddsRatio_working_3-way'!Y264+2*PI())/3)</f>
        <v>-0.43712957888652409</v>
      </c>
      <c r="AK264" s="11">
        <f>'OddsRatio_working_3-way'!U264/(3*'OddsRatio_working_3-way'!X264^(1/3))*SIN(('OddsRatio_working_3-way'!Y264+4*PI())/3)</f>
        <v>0.49789075647415498</v>
      </c>
      <c r="AL264" s="11">
        <f>'OddsRatio_working_3-way'!Z264+'OddsRatio_working_3-way'!AF264</f>
        <v>1.0796684846365245</v>
      </c>
      <c r="AM264" s="11">
        <f>'OddsRatio_working_3-way'!AA264+'OddsRatio_working_3-way'!AG264</f>
        <v>-0.64507568902775425</v>
      </c>
      <c r="AN264" s="11">
        <f>'OddsRatio_working_3-way'!AB264+'OddsRatio_working_3-way'!AH264</f>
        <v>-0.43459279560877007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1.0796684846365245</v>
      </c>
      <c r="AS264" s="11">
        <f>IF(('OddsRatio_working_3-way'!X264=0),IF(Q264&gt;0,-Q264^(1/3),(-Q264)^(1/3)),'OddsRatio_working_3-way'!AM264-'OddsRatio_working_3-way'!R264/3)</f>
        <v>-0.64507568902775425</v>
      </c>
      <c r="AT264" s="11">
        <f>IF(('OddsRatio_working_3-way'!X264=0),IF(Q264&gt;0,-Q264^(1/3),(-Q264)^(1/3)),'OddsRatio_working_3-way'!AN264-'OddsRatio_working_3-way'!R264/3)</f>
        <v>-0.43459279560877007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3.05</v>
      </c>
      <c r="B265" s="4">
        <f>IF('True_Odds_Calculator_3-way'!B266="","",'True_Odds_Calculator_3-way'!B266)</f>
        <v>3.81</v>
      </c>
      <c r="C265" s="4">
        <f>IF('True_Odds_Calculator_3-way'!C266="","",'True_Odds_Calculator_3-way'!C266)</f>
        <v>2.17</v>
      </c>
      <c r="D265" s="9">
        <f t="shared" si="65"/>
        <v>0.31088824677679361</v>
      </c>
      <c r="E265" s="9">
        <f t="shared" si="66"/>
        <v>0.24762588179376005</v>
      </c>
      <c r="F265" s="9">
        <f t="shared" si="67"/>
        <v>0.44148587142944651</v>
      </c>
      <c r="G265" s="9">
        <f t="shared" si="68"/>
        <v>1.0812633743094586</v>
      </c>
      <c r="H265" s="9">
        <f t="shared" si="69"/>
        <v>3.2165899173343901</v>
      </c>
      <c r="I265" s="9">
        <f t="shared" si="70"/>
        <v>4.038350081809579</v>
      </c>
      <c r="J265" s="9">
        <f t="shared" si="71"/>
        <v>2.2650781479420665</v>
      </c>
      <c r="K265" s="11">
        <f t="shared" si="72"/>
        <v>0.32786885245901642</v>
      </c>
      <c r="L265" s="11">
        <f t="shared" si="73"/>
        <v>0.26246719160104987</v>
      </c>
      <c r="M265" s="11">
        <f t="shared" si="74"/>
        <v>0.46082949308755761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-0.26727694204802932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0.23912928387917665</v>
      </c>
      <c r="Q265" s="11">
        <f>2*'OddsRatio_working_3-way'!K265*'OddsRatio_working_3-way'!L265*'OddsRatio_working_3-way'!M265</f>
        <v>7.9313195316476515E-2</v>
      </c>
      <c r="R265" s="11">
        <f t="shared" si="75"/>
        <v>0</v>
      </c>
      <c r="S265" s="11">
        <f t="shared" si="76"/>
        <v>-0.89468729343740183</v>
      </c>
      <c r="T265" s="11">
        <f t="shared" si="77"/>
        <v>-0.29674537095767894</v>
      </c>
      <c r="U265" s="11">
        <f>'OddsRatio_working_3-way'!S265-'OddsRatio_working_3-way'!R265^2/3</f>
        <v>-0.89468729343740183</v>
      </c>
      <c r="V265" s="11">
        <f>'OddsRatio_working_3-way'!S265*'OddsRatio_working_3-way'!R265/3-2*'OddsRatio_working_3-way'!R265^3/27-'OddsRatio_working_3-way'!T265</f>
        <v>0.29674537095767894</v>
      </c>
      <c r="W265" s="11">
        <f>'OddsRatio_working_3-way'!V265^2+4*'OddsRatio_working_3-way'!U265^3/27</f>
        <v>-1.8040878178195427E-2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0.1628639718929619</v>
      </c>
      <c r="Y265" s="11">
        <f>IF('OddsRatio_working_3-way'!W265&gt;=0,IF('OddsRatio_working_3-way'!V265+SQRT('OddsRatio_working_3-way'!W265)&gt;0,0,PI()),ACOS('OddsRatio_working_3-way'!V265/(2*'OddsRatio_working_3-way'!X265)))</f>
        <v>0.42504022203824232</v>
      </c>
      <c r="Z265" s="11">
        <f>'OddsRatio_working_3-way'!X265^(1/3)*COS('OddsRatio_working_3-way'!Y265/3)</f>
        <v>0.54063168715472931</v>
      </c>
      <c r="AA265" s="11">
        <f>'OddsRatio_working_3-way'!X265^(1/3)*COS(('OddsRatio_working_3-way'!Y265+2*PI())/3)</f>
        <v>-0.33709800805653933</v>
      </c>
      <c r="AB265" s="11">
        <f>'OddsRatio_working_3-way'!X265^(1/3)*COS(('OddsRatio_working_3-way'!Y265+4*PI())/3)</f>
        <v>-0.20353367909818995</v>
      </c>
      <c r="AC265" s="11">
        <f>'OddsRatio_working_3-way'!X265^(1/3)*SIN('OddsRatio_working_3-way'!Y265/3)</f>
        <v>7.7113401278234767E-2</v>
      </c>
      <c r="AD265" s="11">
        <f>'OddsRatio_working_3-way'!X265^(1/3)*SIN(('OddsRatio_working_3-way'!Y265+2*PI())/3)</f>
        <v>0.42964407452771952</v>
      </c>
      <c r="AE265" s="11">
        <f>'OddsRatio_working_3-way'!X265^(1/3)*SIN(('OddsRatio_working_3-way'!Y265+4*PI())/3)</f>
        <v>-0.50675747580595421</v>
      </c>
      <c r="AF265" s="11">
        <f>-'OddsRatio_working_3-way'!U265/(3*'OddsRatio_working_3-way'!X265^(1/3))*COS(('OddsRatio_working_3-way'!Y265)/3)</f>
        <v>0.54063168715472931</v>
      </c>
      <c r="AG265" s="11">
        <f>-'OddsRatio_working_3-way'!U265/(3*'OddsRatio_working_3-way'!X265^(1/3))*COS(('OddsRatio_working_3-way'!Y265+2*PI())/3)</f>
        <v>-0.33709800805653933</v>
      </c>
      <c r="AH265" s="11">
        <f>-'OddsRatio_working_3-way'!U265/(3*'OddsRatio_working_3-way'!X265^(1/3))*COS(('OddsRatio_working_3-way'!Y265+4*PI())/3)</f>
        <v>-0.20353367909818995</v>
      </c>
      <c r="AI265" s="11">
        <f>'OddsRatio_working_3-way'!U265/(3*'OddsRatio_working_3-way'!X265^(1/3))*SIN(('OddsRatio_working_3-way'!Y265)/3)</f>
        <v>-7.7113401278234767E-2</v>
      </c>
      <c r="AJ265" s="11">
        <f>'OddsRatio_working_3-way'!U265/(3*'OddsRatio_working_3-way'!X265^(1/3))*SIN(('OddsRatio_working_3-way'!Y265+2*PI())/3)</f>
        <v>-0.42964407452771952</v>
      </c>
      <c r="AK265" s="11">
        <f>'OddsRatio_working_3-way'!U265/(3*'OddsRatio_working_3-way'!X265^(1/3))*SIN(('OddsRatio_working_3-way'!Y265+4*PI())/3)</f>
        <v>0.50675747580595421</v>
      </c>
      <c r="AL265" s="11">
        <f>'OddsRatio_working_3-way'!Z265+'OddsRatio_working_3-way'!AF265</f>
        <v>1.0812633743094586</v>
      </c>
      <c r="AM265" s="11">
        <f>'OddsRatio_working_3-way'!AA265+'OddsRatio_working_3-way'!AG265</f>
        <v>-0.67419601611307867</v>
      </c>
      <c r="AN265" s="11">
        <f>'OddsRatio_working_3-way'!AB265+'OddsRatio_working_3-way'!AH265</f>
        <v>-0.4070673581963799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1.0812633743094586</v>
      </c>
      <c r="AS265" s="11">
        <f>IF(('OddsRatio_working_3-way'!X265=0),IF(Q265&gt;0,-Q265^(1/3),(-Q265)^(1/3)),'OddsRatio_working_3-way'!AM265-'OddsRatio_working_3-way'!R265/3)</f>
        <v>-0.67419601611307867</v>
      </c>
      <c r="AT265" s="11">
        <f>IF(('OddsRatio_working_3-way'!X265=0),IF(Q265&gt;0,-Q265^(1/3),(-Q265)^(1/3)),'OddsRatio_working_3-way'!AN265-'OddsRatio_working_3-way'!R265/3)</f>
        <v>-0.4070673581963799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1.79</v>
      </c>
      <c r="B266" s="4">
        <f>IF('True_Odds_Calculator_3-way'!B267="","",'True_Odds_Calculator_3-way'!B267)</f>
        <v>3.77</v>
      </c>
      <c r="C266" s="4">
        <f>IF('True_Odds_Calculator_3-way'!C267="","",'True_Odds_Calculator_3-way'!C267)</f>
        <v>4.99</v>
      </c>
      <c r="D266" s="9">
        <f t="shared" si="65"/>
        <v>0.54861991604175009</v>
      </c>
      <c r="E266" s="9">
        <f t="shared" si="66"/>
        <v>0.25741007946501315</v>
      </c>
      <c r="F266" s="9">
        <f t="shared" si="67"/>
        <v>0.19397000449323673</v>
      </c>
      <c r="G266" s="9">
        <f t="shared" si="68"/>
        <v>1.041462728889301</v>
      </c>
      <c r="H266" s="9">
        <f t="shared" si="69"/>
        <v>1.8227555558225483</v>
      </c>
      <c r="I266" s="9">
        <f t="shared" si="70"/>
        <v>3.8848517590233631</v>
      </c>
      <c r="J266" s="9">
        <f t="shared" si="71"/>
        <v>5.1554362882683114</v>
      </c>
      <c r="K266" s="11">
        <f t="shared" si="72"/>
        <v>0.55865921787709494</v>
      </c>
      <c r="L266" s="11">
        <f t="shared" si="73"/>
        <v>0.26525198938992045</v>
      </c>
      <c r="M266" s="11">
        <f t="shared" si="74"/>
        <v>0.20040080160320639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-0.25928943968876672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0.22420847503878136</v>
      </c>
      <c r="Q266" s="11">
        <f>2*'OddsRatio_working_3-way'!K266*'OddsRatio_working_3-way'!L266*'OddsRatio_working_3-way'!M266</f>
        <v>5.939297352020699E-2</v>
      </c>
      <c r="R266" s="11">
        <f t="shared" si="75"/>
        <v>0</v>
      </c>
      <c r="S266" s="11">
        <f t="shared" si="76"/>
        <v>-0.86470345767998058</v>
      </c>
      <c r="T266" s="11">
        <f t="shared" si="77"/>
        <v>-0.22906051859072335</v>
      </c>
      <c r="U266" s="11">
        <f>'OddsRatio_working_3-way'!S266-'OddsRatio_working_3-way'!R266^2/3</f>
        <v>-0.86470345767998058</v>
      </c>
      <c r="V266" s="11">
        <f>'OddsRatio_working_3-way'!S266*'OddsRatio_working_3-way'!R266/3-2*'OddsRatio_working_3-way'!R266^3/27-'OddsRatio_working_3-way'!T266</f>
        <v>0.22906051859072335</v>
      </c>
      <c r="W266" s="11">
        <f>'OddsRatio_working_3-way'!V266^2+4*'OddsRatio_working_3-way'!U266^3/27</f>
        <v>-4.3316347273193348E-2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0.15474581452356351</v>
      </c>
      <c r="Y266" s="11">
        <f>IF('OddsRatio_working_3-way'!W266&gt;=0,IF('OddsRatio_working_3-way'!V266+SQRT('OddsRatio_working_3-way'!W266)&gt;0,0,PI()),ACOS('OddsRatio_working_3-way'!V266/(2*'OddsRatio_working_3-way'!X266)))</f>
        <v>0.73754958698815321</v>
      </c>
      <c r="Z266" s="11">
        <f>'OddsRatio_working_3-way'!X266^(1/3)*COS('OddsRatio_working_3-way'!Y266/3)</f>
        <v>0.52073136444465051</v>
      </c>
      <c r="AA266" s="11">
        <f>'OddsRatio_working_3-way'!X266^(1/3)*COS(('OddsRatio_working_3-way'!Y266+2*PI())/3)</f>
        <v>-0.37352485764661253</v>
      </c>
      <c r="AB266" s="11">
        <f>'OddsRatio_working_3-way'!X266^(1/3)*COS(('OddsRatio_working_3-way'!Y266+4*PI())/3)</f>
        <v>-0.14720650679803807</v>
      </c>
      <c r="AC266" s="11">
        <f>'OddsRatio_working_3-way'!X266^(1/3)*SIN('OddsRatio_working_3-way'!Y266/3)</f>
        <v>0.13066496078497677</v>
      </c>
      <c r="AD266" s="11">
        <f>'OddsRatio_working_3-way'!X266^(1/3)*SIN(('OddsRatio_working_3-way'!Y266+2*PI())/3)</f>
        <v>0.38563410976391177</v>
      </c>
      <c r="AE266" s="11">
        <f>'OddsRatio_working_3-way'!X266^(1/3)*SIN(('OddsRatio_working_3-way'!Y266+4*PI())/3)</f>
        <v>-0.51629907054888846</v>
      </c>
      <c r="AF266" s="11">
        <f>-'OddsRatio_working_3-way'!U266/(3*'OddsRatio_working_3-way'!X266^(1/3))*COS(('OddsRatio_working_3-way'!Y266)/3)</f>
        <v>0.5207313644446504</v>
      </c>
      <c r="AG266" s="11">
        <f>-'OddsRatio_working_3-way'!U266/(3*'OddsRatio_working_3-way'!X266^(1/3))*COS(('OddsRatio_working_3-way'!Y266+2*PI())/3)</f>
        <v>-0.37352485764661247</v>
      </c>
      <c r="AH266" s="11">
        <f>-'OddsRatio_working_3-way'!U266/(3*'OddsRatio_working_3-way'!X266^(1/3))*COS(('OddsRatio_working_3-way'!Y266+4*PI())/3)</f>
        <v>-0.14720650679803804</v>
      </c>
      <c r="AI266" s="11">
        <f>'OddsRatio_working_3-way'!U266/(3*'OddsRatio_working_3-way'!X266^(1/3))*SIN(('OddsRatio_working_3-way'!Y266)/3)</f>
        <v>-0.13066496078497675</v>
      </c>
      <c r="AJ266" s="11">
        <f>'OddsRatio_working_3-way'!U266/(3*'OddsRatio_working_3-way'!X266^(1/3))*SIN(('OddsRatio_working_3-way'!Y266+2*PI())/3)</f>
        <v>-0.38563410976391171</v>
      </c>
      <c r="AK266" s="11">
        <f>'OddsRatio_working_3-way'!U266/(3*'OddsRatio_working_3-way'!X266^(1/3))*SIN(('OddsRatio_working_3-way'!Y266+4*PI())/3)</f>
        <v>0.51629907054888835</v>
      </c>
      <c r="AL266" s="11">
        <f>'OddsRatio_working_3-way'!Z266+'OddsRatio_working_3-way'!AF266</f>
        <v>1.041462728889301</v>
      </c>
      <c r="AM266" s="11">
        <f>'OddsRatio_working_3-way'!AA266+'OddsRatio_working_3-way'!AG266</f>
        <v>-0.74704971529322495</v>
      </c>
      <c r="AN266" s="11">
        <f>'OddsRatio_working_3-way'!AB266+'OddsRatio_working_3-way'!AH266</f>
        <v>-0.29441301359607608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1.041462728889301</v>
      </c>
      <c r="AS266" s="11">
        <f>IF(('OddsRatio_working_3-way'!X266=0),IF(Q266&gt;0,-Q266^(1/3),(-Q266)^(1/3)),'OddsRatio_working_3-way'!AM266-'OddsRatio_working_3-way'!R266/3)</f>
        <v>-0.74704971529322495</v>
      </c>
      <c r="AT266" s="11">
        <f>IF(('OddsRatio_working_3-way'!X266=0),IF(Q266&gt;0,-Q266^(1/3),(-Q266)^(1/3)),'OddsRatio_working_3-way'!AN266-'OddsRatio_working_3-way'!R266/3)</f>
        <v>-0.29441301359607608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3.09</v>
      </c>
      <c r="B267" s="4">
        <f>IF('True_Odds_Calculator_3-way'!B268="","",'True_Odds_Calculator_3-way'!B268)</f>
        <v>3.29</v>
      </c>
      <c r="C267" s="4">
        <f>IF('True_Odds_Calculator_3-way'!C268="","",'True_Odds_Calculator_3-way'!C268)</f>
        <v>2.5299999999999998</v>
      </c>
      <c r="D267" s="9">
        <f t="shared" si="65"/>
        <v>0.31616420778456278</v>
      </c>
      <c r="E267" s="9">
        <f t="shared" si="66"/>
        <v>0.29674552714875807</v>
      </c>
      <c r="F267" s="9">
        <f t="shared" si="67"/>
        <v>0.38709026506667915</v>
      </c>
      <c r="G267" s="9">
        <f t="shared" si="68"/>
        <v>1.0348867800295343</v>
      </c>
      <c r="H267" s="9">
        <f t="shared" si="69"/>
        <v>3.1629133702617258</v>
      </c>
      <c r="I267" s="9">
        <f t="shared" si="70"/>
        <v>3.3698907262676334</v>
      </c>
      <c r="J267" s="9">
        <f t="shared" si="71"/>
        <v>2.5833767734451878</v>
      </c>
      <c r="K267" s="11">
        <f t="shared" si="72"/>
        <v>0.3236245954692557</v>
      </c>
      <c r="L267" s="11">
        <f t="shared" si="73"/>
        <v>0.303951367781155</v>
      </c>
      <c r="M267" s="11">
        <f t="shared" si="74"/>
        <v>0.39525691699604748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-0.28470710199242744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0.22978018900528624</v>
      </c>
      <c r="Q267" s="11">
        <f>2*'OddsRatio_working_3-way'!K267*'OddsRatio_working_3-way'!L267*'OddsRatio_working_3-way'!M267</f>
        <v>7.7759793233599411E-2</v>
      </c>
      <c r="R267" s="11">
        <f t="shared" si="75"/>
        <v>0</v>
      </c>
      <c r="S267" s="11">
        <f t="shared" si="76"/>
        <v>-0.80707571886070428</v>
      </c>
      <c r="T267" s="11">
        <f t="shared" si="77"/>
        <v>-0.27312207068044142</v>
      </c>
      <c r="U267" s="11">
        <f>'OddsRatio_working_3-way'!S267-'OddsRatio_working_3-way'!R267^2/3</f>
        <v>-0.80707571886070428</v>
      </c>
      <c r="V267" s="11">
        <f>'OddsRatio_working_3-way'!S267*'OddsRatio_working_3-way'!R267/3-2*'OddsRatio_working_3-way'!R267^3/27-'OddsRatio_working_3-way'!T267</f>
        <v>0.27312207068044142</v>
      </c>
      <c r="W267" s="11">
        <f>'OddsRatio_working_3-way'!V267^2+4*'OddsRatio_working_3-way'!U267^3/27</f>
        <v>-3.2866889335700367E-3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0.13953705101723168</v>
      </c>
      <c r="Y267" s="11">
        <f>IF('OddsRatio_working_3-way'!W267&gt;=0,IF('OddsRatio_working_3-way'!V267+SQRT('OddsRatio_working_3-way'!W267)&gt;0,0,PI()),ACOS('OddsRatio_working_3-way'!V267/(2*'OddsRatio_working_3-way'!X267)))</f>
        <v>0.20690107593405505</v>
      </c>
      <c r="Z267" s="11">
        <f>'OddsRatio_working_3-way'!X267^(1/3)*COS('OddsRatio_working_3-way'!Y267/3)</f>
        <v>0.51744339001476714</v>
      </c>
      <c r="AA267" s="11">
        <f>'OddsRatio_working_3-way'!X267^(1/3)*COS(('OddsRatio_working_3-way'!Y267+2*PI())/3)</f>
        <v>-0.28967623122899827</v>
      </c>
      <c r="AB267" s="11">
        <f>'OddsRatio_working_3-way'!X267^(1/3)*COS(('OddsRatio_working_3-way'!Y267+4*PI())/3)</f>
        <v>-0.22776715878576892</v>
      </c>
      <c r="AC267" s="11">
        <f>'OddsRatio_working_3-way'!X267^(1/3)*SIN('OddsRatio_working_3-way'!Y267/3)</f>
        <v>3.574321964037859E-2</v>
      </c>
      <c r="AD267" s="11">
        <f>'OddsRatio_working_3-way'!X267^(1/3)*SIN(('OddsRatio_working_3-way'!Y267+2*PI())/3)</f>
        <v>0.43024751095293817</v>
      </c>
      <c r="AE267" s="11">
        <f>'OddsRatio_working_3-way'!X267^(1/3)*SIN(('OddsRatio_working_3-way'!Y267+4*PI())/3)</f>
        <v>-0.46599073059331669</v>
      </c>
      <c r="AF267" s="11">
        <f>-'OddsRatio_working_3-way'!U267/(3*'OddsRatio_working_3-way'!X267^(1/3))*COS(('OddsRatio_working_3-way'!Y267)/3)</f>
        <v>0.51744339001476714</v>
      </c>
      <c r="AG267" s="11">
        <f>-'OddsRatio_working_3-way'!U267/(3*'OddsRatio_working_3-way'!X267^(1/3))*COS(('OddsRatio_working_3-way'!Y267+2*PI())/3)</f>
        <v>-0.28967623122899827</v>
      </c>
      <c r="AH267" s="11">
        <f>-'OddsRatio_working_3-way'!U267/(3*'OddsRatio_working_3-way'!X267^(1/3))*COS(('OddsRatio_working_3-way'!Y267+4*PI())/3)</f>
        <v>-0.22776715878576892</v>
      </c>
      <c r="AI267" s="11">
        <f>'OddsRatio_working_3-way'!U267/(3*'OddsRatio_working_3-way'!X267^(1/3))*SIN(('OddsRatio_working_3-way'!Y267)/3)</f>
        <v>-3.574321964037859E-2</v>
      </c>
      <c r="AJ267" s="11">
        <f>'OddsRatio_working_3-way'!U267/(3*'OddsRatio_working_3-way'!X267^(1/3))*SIN(('OddsRatio_working_3-way'!Y267+2*PI())/3)</f>
        <v>-0.43024751095293817</v>
      </c>
      <c r="AK267" s="11">
        <f>'OddsRatio_working_3-way'!U267/(3*'OddsRatio_working_3-way'!X267^(1/3))*SIN(('OddsRatio_working_3-way'!Y267+4*PI())/3)</f>
        <v>0.46599073059331669</v>
      </c>
      <c r="AL267" s="11">
        <f>'OddsRatio_working_3-way'!Z267+'OddsRatio_working_3-way'!AF267</f>
        <v>1.0348867800295343</v>
      </c>
      <c r="AM267" s="11">
        <f>'OddsRatio_working_3-way'!AA267+'OddsRatio_working_3-way'!AG267</f>
        <v>-0.57935246245799654</v>
      </c>
      <c r="AN267" s="11">
        <f>'OddsRatio_working_3-way'!AB267+'OddsRatio_working_3-way'!AH267</f>
        <v>-0.45553431757153784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1.0348867800295343</v>
      </c>
      <c r="AS267" s="11">
        <f>IF(('OddsRatio_working_3-way'!X267=0),IF(Q267&gt;0,-Q267^(1/3),(-Q267)^(1/3)),'OddsRatio_working_3-way'!AM267-'OddsRatio_working_3-way'!R267/3)</f>
        <v>-0.57935246245799654</v>
      </c>
      <c r="AT267" s="11">
        <f>IF(('OddsRatio_working_3-way'!X267=0),IF(Q267&gt;0,-Q267^(1/3),(-Q267)^(1/3)),'OddsRatio_working_3-way'!AN267-'OddsRatio_working_3-way'!R267/3)</f>
        <v>-0.45553431757153784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4.09</v>
      </c>
      <c r="B268" s="4">
        <f>IF('True_Odds_Calculator_3-way'!B269="","",'True_Odds_Calculator_3-way'!B269)</f>
        <v>3.6</v>
      </c>
      <c r="C268" s="4">
        <f>IF('True_Odds_Calculator_3-way'!C269="","",'True_Odds_Calculator_3-way'!C269)</f>
        <v>1.93</v>
      </c>
      <c r="D268" s="9">
        <f t="shared" si="65"/>
        <v>0.23283186754791396</v>
      </c>
      <c r="E268" s="9">
        <f t="shared" si="66"/>
        <v>0.2650800463186041</v>
      </c>
      <c r="F268" s="9">
        <f t="shared" si="67"/>
        <v>0.50208808613348221</v>
      </c>
      <c r="G268" s="9">
        <f t="shared" si="68"/>
        <v>1.0663251518635817</v>
      </c>
      <c r="H268" s="9">
        <f t="shared" si="69"/>
        <v>4.2949447192584671</v>
      </c>
      <c r="I268" s="9">
        <f t="shared" si="70"/>
        <v>3.7724453948453118</v>
      </c>
      <c r="J268" s="9">
        <f t="shared" si="71"/>
        <v>1.9916823912331307</v>
      </c>
      <c r="K268" s="11">
        <f t="shared" si="72"/>
        <v>0.24449877750611249</v>
      </c>
      <c r="L268" s="11">
        <f t="shared" si="73"/>
        <v>0.27777777777777779</v>
      </c>
      <c r="M268" s="11">
        <f t="shared" si="74"/>
        <v>0.5181347150259068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-0.2629248641321561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0.23295652088233515</v>
      </c>
      <c r="Q268" s="11">
        <f>2*'OddsRatio_working_3-way'!K268*'OddsRatio_working_3-way'!L268*'OddsRatio_working_3-way'!M268</f>
        <v>7.0379613559617873E-2</v>
      </c>
      <c r="R268" s="11">
        <f t="shared" si="75"/>
        <v>0</v>
      </c>
      <c r="S268" s="11">
        <f t="shared" si="76"/>
        <v>-0.88601936393981473</v>
      </c>
      <c r="T268" s="11">
        <f t="shared" si="77"/>
        <v>-0.26767956614495914</v>
      </c>
      <c r="U268" s="11">
        <f>'OddsRatio_working_3-way'!S268-'OddsRatio_working_3-way'!R268^2/3</f>
        <v>-0.88601936393981473</v>
      </c>
      <c r="V268" s="11">
        <f>'OddsRatio_working_3-way'!S268*'OddsRatio_working_3-way'!R268/3-2*'OddsRatio_working_3-way'!R268^3/27-'OddsRatio_working_3-way'!T268</f>
        <v>0.26767956614495914</v>
      </c>
      <c r="W268" s="11">
        <f>'OddsRatio_working_3-way'!V268^2+4*'OddsRatio_working_3-way'!U268^3/27</f>
        <v>-3.1392399326602469E-2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0.16050292011218675</v>
      </c>
      <c r="Y268" s="11">
        <f>IF('OddsRatio_working_3-way'!W268&gt;=0,IF('OddsRatio_working_3-way'!V268+SQRT('OddsRatio_working_3-way'!W268)&gt;0,0,PI()),ACOS('OddsRatio_working_3-way'!V268/(2*'OddsRatio_working_3-way'!X268)))</f>
        <v>0.58470027212285003</v>
      </c>
      <c r="Z268" s="11">
        <f>'OddsRatio_working_3-way'!X268^(1/3)*COS('OddsRatio_working_3-way'!Y268/3)</f>
        <v>0.53316257593179095</v>
      </c>
      <c r="AA268" s="11">
        <f>'OddsRatio_working_3-way'!X268^(1/3)*COS(('OddsRatio_working_3-way'!Y268+2*PI())/3)</f>
        <v>-0.35773002193563652</v>
      </c>
      <c r="AB268" s="11">
        <f>'OddsRatio_working_3-way'!X268^(1/3)*COS(('OddsRatio_working_3-way'!Y268+4*PI())/3)</f>
        <v>-0.17543255399615457</v>
      </c>
      <c r="AC268" s="11">
        <f>'OddsRatio_working_3-way'!X268^(1/3)*SIN('OddsRatio_working_3-way'!Y268/3)</f>
        <v>0.10524949218744707</v>
      </c>
      <c r="AD268" s="11">
        <f>'OddsRatio_working_3-way'!X268^(1/3)*SIN(('OddsRatio_working_3-way'!Y268+2*PI())/3)</f>
        <v>0.4091075890103571</v>
      </c>
      <c r="AE268" s="11">
        <f>'OddsRatio_working_3-way'!X268^(1/3)*SIN(('OddsRatio_working_3-way'!Y268+4*PI())/3)</f>
        <v>-0.51435708119780421</v>
      </c>
      <c r="AF268" s="11">
        <f>-'OddsRatio_working_3-way'!U268/(3*'OddsRatio_working_3-way'!X268^(1/3))*COS(('OddsRatio_working_3-way'!Y268)/3)</f>
        <v>0.53316257593179084</v>
      </c>
      <c r="AG268" s="11">
        <f>-'OddsRatio_working_3-way'!U268/(3*'OddsRatio_working_3-way'!X268^(1/3))*COS(('OddsRatio_working_3-way'!Y268+2*PI())/3)</f>
        <v>-0.35773002193563647</v>
      </c>
      <c r="AH268" s="11">
        <f>-'OddsRatio_working_3-way'!U268/(3*'OddsRatio_working_3-way'!X268^(1/3))*COS(('OddsRatio_working_3-way'!Y268+4*PI())/3)</f>
        <v>-0.17543255399615454</v>
      </c>
      <c r="AI268" s="11">
        <f>'OddsRatio_working_3-way'!U268/(3*'OddsRatio_working_3-way'!X268^(1/3))*SIN(('OddsRatio_working_3-way'!Y268)/3)</f>
        <v>-0.10524949218744704</v>
      </c>
      <c r="AJ268" s="11">
        <f>'OddsRatio_working_3-way'!U268/(3*'OddsRatio_working_3-way'!X268^(1/3))*SIN(('OddsRatio_working_3-way'!Y268+2*PI())/3)</f>
        <v>-0.40910758901035704</v>
      </c>
      <c r="AK268" s="11">
        <f>'OddsRatio_working_3-way'!U268/(3*'OddsRatio_working_3-way'!X268^(1/3))*SIN(('OddsRatio_working_3-way'!Y268+4*PI())/3)</f>
        <v>0.5143570811978041</v>
      </c>
      <c r="AL268" s="11">
        <f>'OddsRatio_working_3-way'!Z268+'OddsRatio_working_3-way'!AF268</f>
        <v>1.0663251518635817</v>
      </c>
      <c r="AM268" s="11">
        <f>'OddsRatio_working_3-way'!AA268+'OddsRatio_working_3-way'!AG268</f>
        <v>-0.71546004387127304</v>
      </c>
      <c r="AN268" s="11">
        <f>'OddsRatio_working_3-way'!AB268+'OddsRatio_working_3-way'!AH268</f>
        <v>-0.35086510799230908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1.0663251518635817</v>
      </c>
      <c r="AS268" s="11">
        <f>IF(('OddsRatio_working_3-way'!X268=0),IF(Q268&gt;0,-Q268^(1/3),(-Q268)^(1/3)),'OddsRatio_working_3-way'!AM268-'OddsRatio_working_3-way'!R268/3)</f>
        <v>-0.71546004387127304</v>
      </c>
      <c r="AT268" s="11">
        <f>IF(('OddsRatio_working_3-way'!X268=0),IF(Q268&gt;0,-Q268^(1/3),(-Q268)^(1/3)),'OddsRatio_working_3-way'!AN268-'OddsRatio_working_3-way'!R268/3)</f>
        <v>-0.35086510799230908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3.05</v>
      </c>
      <c r="B269" s="4">
        <f>IF('True_Odds_Calculator_3-way'!B270="","",'True_Odds_Calculator_3-way'!B270)</f>
        <v>3.12</v>
      </c>
      <c r="C269" s="4">
        <f>IF('True_Odds_Calculator_3-way'!C270="","",'True_Odds_Calculator_3-way'!C270)</f>
        <v>2.56</v>
      </c>
      <c r="D269" s="9">
        <f t="shared" si="65"/>
        <v>0.31517107932556043</v>
      </c>
      <c r="E269" s="9">
        <f t="shared" si="66"/>
        <v>0.30796939904249121</v>
      </c>
      <c r="F269" s="9">
        <f t="shared" si="67"/>
        <v>0.37685952163194836</v>
      </c>
      <c r="G269" s="9">
        <f t="shared" si="68"/>
        <v>1.0599414414823198</v>
      </c>
      <c r="H269" s="9">
        <f t="shared" si="69"/>
        <v>3.1728799550387548</v>
      </c>
      <c r="I269" s="9">
        <f t="shared" si="70"/>
        <v>3.2470758559425179</v>
      </c>
      <c r="J269" s="9">
        <f t="shared" si="71"/>
        <v>2.6535086487124193</v>
      </c>
      <c r="K269" s="11">
        <f t="shared" si="72"/>
        <v>0.32786885245901642</v>
      </c>
      <c r="L269" s="11">
        <f t="shared" si="73"/>
        <v>0.32051282051282048</v>
      </c>
      <c r="M269" s="11">
        <f t="shared" si="74"/>
        <v>0.390625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-0.27830430327868838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0.23521240542244637</v>
      </c>
      <c r="Q269" s="11">
        <f>2*'OddsRatio_working_3-way'!K269*'OddsRatio_working_3-way'!L269*'OddsRatio_working_3-way'!M269</f>
        <v>8.2098570828079018E-2</v>
      </c>
      <c r="R269" s="11">
        <f t="shared" si="75"/>
        <v>0</v>
      </c>
      <c r="S269" s="11">
        <f t="shared" si="76"/>
        <v>-0.84516266062515522</v>
      </c>
      <c r="T269" s="11">
        <f t="shared" si="77"/>
        <v>-0.29499569306288143</v>
      </c>
      <c r="U269" s="11">
        <f>'OddsRatio_working_3-way'!S269-'OddsRatio_working_3-way'!R269^2/3</f>
        <v>-0.84516266062515522</v>
      </c>
      <c r="V269" s="11">
        <f>'OddsRatio_working_3-way'!S269*'OddsRatio_working_3-way'!R269/3-2*'OddsRatio_working_3-way'!R269^3/27-'OddsRatio_working_3-way'!T269</f>
        <v>0.29499569306288143</v>
      </c>
      <c r="W269" s="11">
        <f>'OddsRatio_working_3-way'!V269^2+4*'OddsRatio_working_3-way'!U269^3/27</f>
        <v>-2.4145223091913415E-3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0.14953008161808204</v>
      </c>
      <c r="Y269" s="11">
        <f>IF('OddsRatio_working_3-way'!W269&gt;=0,IF('OddsRatio_working_3-way'!V269+SQRT('OddsRatio_working_3-way'!W269)&gt;0,0,PI()),ACOS('OddsRatio_working_3-way'!V269/(2*'OddsRatio_working_3-way'!X269)))</f>
        <v>0.16505579749142485</v>
      </c>
      <c r="Z269" s="11">
        <f>'OddsRatio_working_3-way'!X269^(1/3)*COS('OddsRatio_working_3-way'!Y269/3)</f>
        <v>0.52997072074116003</v>
      </c>
      <c r="AA269" s="11">
        <f>'OddsRatio_working_3-way'!X269^(1/3)*COS(('OddsRatio_working_3-way'!Y269+2*PI())/3)</f>
        <v>-0.2902626530284258</v>
      </c>
      <c r="AB269" s="11">
        <f>'OddsRatio_working_3-way'!X269^(1/3)*COS(('OddsRatio_working_3-way'!Y269+4*PI())/3)</f>
        <v>-0.23970806771273412</v>
      </c>
      <c r="AC269" s="11">
        <f>'OddsRatio_working_3-way'!X269^(1/3)*SIN('OddsRatio_working_3-way'!Y269/3)</f>
        <v>2.9187703440784508E-2</v>
      </c>
      <c r="AD269" s="11">
        <f>'OddsRatio_working_3-way'!X269^(1/3)*SIN(('OddsRatio_working_3-way'!Y269+2*PI())/3)</f>
        <v>0.44437425570340089</v>
      </c>
      <c r="AE269" s="11">
        <f>'OddsRatio_working_3-way'!X269^(1/3)*SIN(('OddsRatio_working_3-way'!Y269+4*PI())/3)</f>
        <v>-0.47356195914418536</v>
      </c>
      <c r="AF269" s="11">
        <f>-'OddsRatio_working_3-way'!U269/(3*'OddsRatio_working_3-way'!X269^(1/3))*COS(('OddsRatio_working_3-way'!Y269)/3)</f>
        <v>0.52997072074115981</v>
      </c>
      <c r="AG269" s="11">
        <f>-'OddsRatio_working_3-way'!U269/(3*'OddsRatio_working_3-way'!X269^(1/3))*COS(('OddsRatio_working_3-way'!Y269+2*PI())/3)</f>
        <v>-0.29026265302842569</v>
      </c>
      <c r="AH269" s="11">
        <f>-'OddsRatio_working_3-way'!U269/(3*'OddsRatio_working_3-way'!X269^(1/3))*COS(('OddsRatio_working_3-way'!Y269+4*PI())/3)</f>
        <v>-0.23970806771273404</v>
      </c>
      <c r="AI269" s="11">
        <f>'OddsRatio_working_3-way'!U269/(3*'OddsRatio_working_3-way'!X269^(1/3))*SIN(('OddsRatio_working_3-way'!Y269)/3)</f>
        <v>-2.9187703440784495E-2</v>
      </c>
      <c r="AJ269" s="11">
        <f>'OddsRatio_working_3-way'!U269/(3*'OddsRatio_working_3-way'!X269^(1/3))*SIN(('OddsRatio_working_3-way'!Y269+2*PI())/3)</f>
        <v>-0.44437425570340072</v>
      </c>
      <c r="AK269" s="11">
        <f>'OddsRatio_working_3-way'!U269/(3*'OddsRatio_working_3-way'!X269^(1/3))*SIN(('OddsRatio_working_3-way'!Y269+4*PI())/3)</f>
        <v>0.47356195914418514</v>
      </c>
      <c r="AL269" s="11">
        <f>'OddsRatio_working_3-way'!Z269+'OddsRatio_working_3-way'!AF269</f>
        <v>1.0599414414823198</v>
      </c>
      <c r="AM269" s="11">
        <f>'OddsRatio_working_3-way'!AA269+'OddsRatio_working_3-way'!AG269</f>
        <v>-0.58052530605685149</v>
      </c>
      <c r="AN269" s="11">
        <f>'OddsRatio_working_3-way'!AB269+'OddsRatio_working_3-way'!AH269</f>
        <v>-0.47941613542546813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1.0599414414823198</v>
      </c>
      <c r="AS269" s="11">
        <f>IF(('OddsRatio_working_3-way'!X269=0),IF(Q269&gt;0,-Q269^(1/3),(-Q269)^(1/3)),'OddsRatio_working_3-way'!AM269-'OddsRatio_working_3-way'!R269/3)</f>
        <v>-0.58052530605685149</v>
      </c>
      <c r="AT269" s="11">
        <f>IF(('OddsRatio_working_3-way'!X269=0),IF(Q269&gt;0,-Q269^(1/3),(-Q269)^(1/3)),'OddsRatio_working_3-way'!AN269-'OddsRatio_working_3-way'!R269/3)</f>
        <v>-0.47941613542546813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2.2200000000000002</v>
      </c>
      <c r="B270" s="4">
        <f>IF('True_Odds_Calculator_3-way'!B271="","",'True_Odds_Calculator_3-way'!B271)</f>
        <v>3.1</v>
      </c>
      <c r="C270" s="4">
        <f>IF('True_Odds_Calculator_3-way'!C271="","",'True_Odds_Calculator_3-way'!C271)</f>
        <v>3.76</v>
      </c>
      <c r="D270" s="9">
        <f t="shared" si="65"/>
        <v>0.43577226324676954</v>
      </c>
      <c r="E270" s="9">
        <f t="shared" si="66"/>
        <v>0.30972085072633371</v>
      </c>
      <c r="F270" s="9">
        <f t="shared" si="67"/>
        <v>0.25450688602689658</v>
      </c>
      <c r="G270" s="9">
        <f t="shared" si="68"/>
        <v>1.0612923089489505</v>
      </c>
      <c r="H270" s="9">
        <f t="shared" si="69"/>
        <v>2.2947766169177202</v>
      </c>
      <c r="I270" s="9">
        <f t="shared" si="70"/>
        <v>3.228713848792796</v>
      </c>
      <c r="J270" s="9">
        <f t="shared" si="71"/>
        <v>3.9291667726991042</v>
      </c>
      <c r="K270" s="11">
        <f t="shared" si="72"/>
        <v>0.4504504504504504</v>
      </c>
      <c r="L270" s="11">
        <f t="shared" si="73"/>
        <v>0.32258064516129031</v>
      </c>
      <c r="M270" s="11">
        <f t="shared" si="74"/>
        <v>0.26595744680851063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-0.27326605947058924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0.23496385884855336</v>
      </c>
      <c r="Q270" s="11">
        <f>2*'OddsRatio_working_3-way'!K270*'OddsRatio_working_3-way'!L270*'OddsRatio_working_3-way'!M270</f>
        <v>7.7290743042287294E-2</v>
      </c>
      <c r="R270" s="11">
        <f t="shared" si="75"/>
        <v>0</v>
      </c>
      <c r="S270" s="11">
        <f t="shared" si="76"/>
        <v>-0.85983549989252062</v>
      </c>
      <c r="T270" s="11">
        <f t="shared" si="77"/>
        <v>-0.28284062496464496</v>
      </c>
      <c r="U270" s="11">
        <f>'OddsRatio_working_3-way'!S270-'OddsRatio_working_3-way'!R270^2/3</f>
        <v>-0.85983549989252062</v>
      </c>
      <c r="V270" s="11">
        <f>'OddsRatio_working_3-way'!S270*'OddsRatio_working_3-way'!R270/3-2*'OddsRatio_working_3-way'!R270^3/27-'OddsRatio_working_3-way'!T270</f>
        <v>0.28284062496464496</v>
      </c>
      <c r="W270" s="11">
        <f>'OddsRatio_working_3-way'!V270^2+4*'OddsRatio_working_3-way'!U270^3/27</f>
        <v>-1.4177636717403075E-2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0.15344091358548576</v>
      </c>
      <c r="Y270" s="11">
        <f>IF('OddsRatio_working_3-way'!W270&gt;=0,IF('OddsRatio_working_3-way'!V270+SQRT('OddsRatio_working_3-way'!W270)&gt;0,0,PI()),ACOS('OddsRatio_working_3-way'!V270/(2*'OddsRatio_working_3-way'!X270)))</f>
        <v>0.39845965481456003</v>
      </c>
      <c r="Z270" s="11">
        <f>'OddsRatio_working_3-way'!X270^(1/3)*COS('OddsRatio_working_3-way'!Y270/3)</f>
        <v>0.53064615447447538</v>
      </c>
      <c r="AA270" s="11">
        <f>'OddsRatio_working_3-way'!X270^(1/3)*COS(('OddsRatio_working_3-way'!Y270+2*PI())/3)</f>
        <v>-0.32672233642836018</v>
      </c>
      <c r="AB270" s="11">
        <f>'OddsRatio_working_3-way'!X270^(1/3)*COS(('OddsRatio_working_3-way'!Y270+4*PI())/3)</f>
        <v>-0.20392381804611509</v>
      </c>
      <c r="AC270" s="11">
        <f>'OddsRatio_working_3-way'!X270^(1/3)*SIN('OddsRatio_working_3-way'!Y270/3)</f>
        <v>7.0897757644076409E-2</v>
      </c>
      <c r="AD270" s="11">
        <f>'OddsRatio_working_3-way'!X270^(1/3)*SIN(('OddsRatio_working_3-way'!Y270+2*PI())/3)</f>
        <v>0.42410417137337902</v>
      </c>
      <c r="AE270" s="11">
        <f>'OddsRatio_working_3-way'!X270^(1/3)*SIN(('OddsRatio_working_3-way'!Y270+4*PI())/3)</f>
        <v>-0.49500192901745538</v>
      </c>
      <c r="AF270" s="11">
        <f>-'OddsRatio_working_3-way'!U270/(3*'OddsRatio_working_3-way'!X270^(1/3))*COS(('OddsRatio_working_3-way'!Y270)/3)</f>
        <v>0.53064615447447516</v>
      </c>
      <c r="AG270" s="11">
        <f>-'OddsRatio_working_3-way'!U270/(3*'OddsRatio_working_3-way'!X270^(1/3))*COS(('OddsRatio_working_3-way'!Y270+2*PI())/3)</f>
        <v>-0.32672233642836007</v>
      </c>
      <c r="AH270" s="11">
        <f>-'OddsRatio_working_3-way'!U270/(3*'OddsRatio_working_3-way'!X270^(1/3))*COS(('OddsRatio_working_3-way'!Y270+4*PI())/3)</f>
        <v>-0.20392381804611501</v>
      </c>
      <c r="AI270" s="11">
        <f>'OddsRatio_working_3-way'!U270/(3*'OddsRatio_working_3-way'!X270^(1/3))*SIN(('OddsRatio_working_3-way'!Y270)/3)</f>
        <v>-7.0897757644076381E-2</v>
      </c>
      <c r="AJ270" s="11">
        <f>'OddsRatio_working_3-way'!U270/(3*'OddsRatio_working_3-way'!X270^(1/3))*SIN(('OddsRatio_working_3-way'!Y270+2*PI())/3)</f>
        <v>-0.4241041713733788</v>
      </c>
      <c r="AK270" s="11">
        <f>'OddsRatio_working_3-way'!U270/(3*'OddsRatio_working_3-way'!X270^(1/3))*SIN(('OddsRatio_working_3-way'!Y270+4*PI())/3)</f>
        <v>0.49500192901745516</v>
      </c>
      <c r="AL270" s="11">
        <f>'OddsRatio_working_3-way'!Z270+'OddsRatio_working_3-way'!AF270</f>
        <v>1.0612923089489505</v>
      </c>
      <c r="AM270" s="11">
        <f>'OddsRatio_working_3-way'!AA270+'OddsRatio_working_3-way'!AG270</f>
        <v>-0.65344467285672025</v>
      </c>
      <c r="AN270" s="11">
        <f>'OddsRatio_working_3-way'!AB270+'OddsRatio_working_3-way'!AH270</f>
        <v>-0.40784763609223007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1.0612923089489505</v>
      </c>
      <c r="AS270" s="11">
        <f>IF(('OddsRatio_working_3-way'!X270=0),IF(Q270&gt;0,-Q270^(1/3),(-Q270)^(1/3)),'OddsRatio_working_3-way'!AM270-'OddsRatio_working_3-way'!R270/3)</f>
        <v>-0.65344467285672025</v>
      </c>
      <c r="AT270" s="11">
        <f>IF(('OddsRatio_working_3-way'!X270=0),IF(Q270&gt;0,-Q270^(1/3),(-Q270)^(1/3)),'OddsRatio_working_3-way'!AN270-'OddsRatio_working_3-way'!R270/3)</f>
        <v>-0.40784763609223007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3.55</v>
      </c>
      <c r="B271" s="4">
        <f>IF('True_Odds_Calculator_3-way'!B272="","",'True_Odds_Calculator_3-way'!B272)</f>
        <v>2.92</v>
      </c>
      <c r="C271" s="4">
        <f>IF('True_Odds_Calculator_3-way'!C272="","",'True_Odds_Calculator_3-way'!C272)</f>
        <v>2.41</v>
      </c>
      <c r="D271" s="9">
        <f t="shared" si="65"/>
        <v>0.26993608540576919</v>
      </c>
      <c r="E271" s="9">
        <f t="shared" si="66"/>
        <v>0.3293384426536794</v>
      </c>
      <c r="F271" s="9">
        <f t="shared" si="67"/>
        <v>0.40072547194055164</v>
      </c>
      <c r="G271" s="9">
        <f t="shared" si="68"/>
        <v>1.0606198645887299</v>
      </c>
      <c r="H271" s="9">
        <f t="shared" si="69"/>
        <v>3.7045806547012612</v>
      </c>
      <c r="I271" s="9">
        <f t="shared" si="70"/>
        <v>3.0363901400103614</v>
      </c>
      <c r="J271" s="9">
        <f t="shared" si="71"/>
        <v>2.4954740090701093</v>
      </c>
      <c r="K271" s="11">
        <f t="shared" si="72"/>
        <v>0.28169014084507044</v>
      </c>
      <c r="L271" s="11">
        <f t="shared" si="73"/>
        <v>0.34246575342465752</v>
      </c>
      <c r="M271" s="11">
        <f t="shared" si="74"/>
        <v>0.41493775933609955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-0.2763326963428957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0.23536890072315889</v>
      </c>
      <c r="Q271" s="11">
        <f>2*'OddsRatio_working_3-way'!K271*'OddsRatio_working_3-way'!L271*'OddsRatio_working_3-way'!M271</f>
        <v>8.0057449225564251E-2</v>
      </c>
      <c r="R271" s="11">
        <f t="shared" si="75"/>
        <v>0</v>
      </c>
      <c r="S271" s="11">
        <f t="shared" si="76"/>
        <v>-0.85175914337366121</v>
      </c>
      <c r="T271" s="11">
        <f t="shared" si="77"/>
        <v>-0.28971399434478273</v>
      </c>
      <c r="U271" s="11">
        <f>'OddsRatio_working_3-way'!S271-'OddsRatio_working_3-way'!R271^2/3</f>
        <v>-0.85175914337366121</v>
      </c>
      <c r="V271" s="11">
        <f>'OddsRatio_working_3-way'!S271*'OddsRatio_working_3-way'!R271/3-2*'OddsRatio_working_3-way'!R271^3/27-'OddsRatio_working_3-way'!T271</f>
        <v>0.28971399434478273</v>
      </c>
      <c r="W271" s="11">
        <f>'OddsRatio_working_3-way'!V271^2+4*'OddsRatio_working_3-way'!U271^3/27</f>
        <v>-7.6133333176835322E-3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0.15128411337355646</v>
      </c>
      <c r="Y271" s="11">
        <f>IF('OddsRatio_working_3-way'!W271&gt;=0,IF('OddsRatio_working_3-way'!V271+SQRT('OddsRatio_working_3-way'!W271)&gt;0,0,PI()),ACOS('OddsRatio_working_3-way'!V271/(2*'OddsRatio_working_3-way'!X271)))</f>
        <v>0.29253380990226874</v>
      </c>
      <c r="Z271" s="11">
        <f>'OddsRatio_working_3-way'!X271^(1/3)*COS('OddsRatio_working_3-way'!Y271/3)</f>
        <v>0.53030993229436507</v>
      </c>
      <c r="AA271" s="11">
        <f>'OddsRatio_working_3-way'!X271^(1/3)*COS(('OddsRatio_working_3-way'!Y271+2*PI())/3)</f>
        <v>-0.31008065619057246</v>
      </c>
      <c r="AB271" s="11">
        <f>'OddsRatio_working_3-way'!X271^(1/3)*COS(('OddsRatio_working_3-way'!Y271+4*PI())/3)</f>
        <v>-0.22022927610379256</v>
      </c>
      <c r="AC271" s="11">
        <f>'OddsRatio_working_3-way'!X271^(1/3)*SIN('OddsRatio_working_3-way'!Y271/3)</f>
        <v>5.1875718480161759E-2</v>
      </c>
      <c r="AD271" s="11">
        <f>'OddsRatio_working_3-way'!X271^(1/3)*SIN(('OddsRatio_working_3-way'!Y271+2*PI())/3)</f>
        <v>0.43332401400604503</v>
      </c>
      <c r="AE271" s="11">
        <f>'OddsRatio_working_3-way'!X271^(1/3)*SIN(('OddsRatio_working_3-way'!Y271+4*PI())/3)</f>
        <v>-0.48519973248620674</v>
      </c>
      <c r="AF271" s="11">
        <f>-'OddsRatio_working_3-way'!U271/(3*'OddsRatio_working_3-way'!X271^(1/3))*COS(('OddsRatio_working_3-way'!Y271)/3)</f>
        <v>0.53030993229436496</v>
      </c>
      <c r="AG271" s="11">
        <f>-'OddsRatio_working_3-way'!U271/(3*'OddsRatio_working_3-way'!X271^(1/3))*COS(('OddsRatio_working_3-way'!Y271+2*PI())/3)</f>
        <v>-0.3100806561905724</v>
      </c>
      <c r="AH271" s="11">
        <f>-'OddsRatio_working_3-way'!U271/(3*'OddsRatio_working_3-way'!X271^(1/3))*COS(('OddsRatio_working_3-way'!Y271+4*PI())/3)</f>
        <v>-0.22022927610379253</v>
      </c>
      <c r="AI271" s="11">
        <f>'OddsRatio_working_3-way'!U271/(3*'OddsRatio_working_3-way'!X271^(1/3))*SIN(('OddsRatio_working_3-way'!Y271)/3)</f>
        <v>-5.1875718480161745E-2</v>
      </c>
      <c r="AJ271" s="11">
        <f>'OddsRatio_working_3-way'!U271/(3*'OddsRatio_working_3-way'!X271^(1/3))*SIN(('OddsRatio_working_3-way'!Y271+2*PI())/3)</f>
        <v>-0.43332401400604492</v>
      </c>
      <c r="AK271" s="11">
        <f>'OddsRatio_working_3-way'!U271/(3*'OddsRatio_working_3-way'!X271^(1/3))*SIN(('OddsRatio_working_3-way'!Y271+4*PI())/3)</f>
        <v>0.48519973248620663</v>
      </c>
      <c r="AL271" s="11">
        <f>'OddsRatio_working_3-way'!Z271+'OddsRatio_working_3-way'!AF271</f>
        <v>1.0606198645887299</v>
      </c>
      <c r="AM271" s="11">
        <f>'OddsRatio_working_3-way'!AA271+'OddsRatio_working_3-way'!AG271</f>
        <v>-0.62016131238114491</v>
      </c>
      <c r="AN271" s="11">
        <f>'OddsRatio_working_3-way'!AB271+'OddsRatio_working_3-way'!AH271</f>
        <v>-0.44045855220758512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1.0606198645887299</v>
      </c>
      <c r="AS271" s="11">
        <f>IF(('OddsRatio_working_3-way'!X271=0),IF(Q271&gt;0,-Q271^(1/3),(-Q271)^(1/3)),'OddsRatio_working_3-way'!AM271-'OddsRatio_working_3-way'!R271/3)</f>
        <v>-0.62016131238114491</v>
      </c>
      <c r="AT271" s="11">
        <f>IF(('OddsRatio_working_3-way'!X271=0),IF(Q271&gt;0,-Q271^(1/3),(-Q271)^(1/3)),'OddsRatio_working_3-way'!AN271-'OddsRatio_working_3-way'!R271/3)</f>
        <v>-0.44045855220758512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3.09</v>
      </c>
      <c r="C272" s="4">
        <f>IF('True_Odds_Calculator_3-way'!C273="","",'True_Odds_Calculator_3-way'!C273)</f>
        <v>4.1500000000000004</v>
      </c>
      <c r="D272" s="9">
        <f t="shared" si="65"/>
        <v>0.46045625384319644</v>
      </c>
      <c r="E272" s="9">
        <f t="shared" si="66"/>
        <v>0.30994853804421585</v>
      </c>
      <c r="F272" s="9">
        <f t="shared" si="67"/>
        <v>0.22959520811258805</v>
      </c>
      <c r="G272" s="9">
        <f t="shared" si="68"/>
        <v>1.0652354281087384</v>
      </c>
      <c r="H272" s="9">
        <f t="shared" si="69"/>
        <v>2.1717589709196123</v>
      </c>
      <c r="I272" s="9">
        <f t="shared" si="70"/>
        <v>3.2263420447472622</v>
      </c>
      <c r="J272" s="9">
        <f t="shared" si="71"/>
        <v>4.3554915985425255</v>
      </c>
      <c r="K272" s="11">
        <f t="shared" si="72"/>
        <v>0.47619047619047616</v>
      </c>
      <c r="L272" s="11">
        <f t="shared" si="73"/>
        <v>0.3236245954692557</v>
      </c>
      <c r="M272" s="11">
        <f t="shared" si="74"/>
        <v>0.24096385542168672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-0.26892034156041655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0.23543085889559159</v>
      </c>
      <c r="Q272" s="11">
        <f>2*'OddsRatio_working_3-way'!K272*'OddsRatio_working_3-way'!L272*'OddsRatio_working_3-way'!M272</f>
        <v>7.4268409746243408E-2</v>
      </c>
      <c r="R272" s="11">
        <f t="shared" si="75"/>
        <v>0</v>
      </c>
      <c r="S272" s="11">
        <f t="shared" si="76"/>
        <v>-0.8754669041750377</v>
      </c>
      <c r="T272" s="11">
        <f t="shared" si="77"/>
        <v>-0.27617252497635258</v>
      </c>
      <c r="U272" s="11">
        <f>'OddsRatio_working_3-way'!S272-'OddsRatio_working_3-way'!R272^2/3</f>
        <v>-0.8754669041750377</v>
      </c>
      <c r="V272" s="11">
        <f>'OddsRatio_working_3-way'!S272*'OddsRatio_working_3-way'!R272/3-2*'OddsRatio_working_3-way'!R272^3/27-'OddsRatio_working_3-way'!T272</f>
        <v>0.27617252497635258</v>
      </c>
      <c r="W272" s="11">
        <f>'OddsRatio_working_3-way'!V272^2+4*'OddsRatio_working_3-way'!U272^3/27</f>
        <v>-2.3135383541154034E-2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0.15764409844089322</v>
      </c>
      <c r="Y272" s="11">
        <f>IF('OddsRatio_working_3-way'!W272&gt;=0,IF('OddsRatio_working_3-way'!V272+SQRT('OddsRatio_working_3-way'!W272)&gt;0,0,PI()),ACOS('OddsRatio_working_3-way'!V272/(2*'OddsRatio_working_3-way'!X272)))</f>
        <v>0.50342212861798008</v>
      </c>
      <c r="Z272" s="11">
        <f>'OddsRatio_working_3-way'!X272^(1/3)*COS('OddsRatio_working_3-way'!Y272/3)</f>
        <v>0.53261771405436931</v>
      </c>
      <c r="AA272" s="11">
        <f>'OddsRatio_working_3-way'!X272^(1/3)*COS(('OddsRatio_working_3-way'!Y272+2*PI())/3)</f>
        <v>-0.3444465819133305</v>
      </c>
      <c r="AB272" s="11">
        <f>'OddsRatio_working_3-way'!X272^(1/3)*COS(('OddsRatio_working_3-way'!Y272+4*PI())/3)</f>
        <v>-0.18817113214103853</v>
      </c>
      <c r="AC272" s="11">
        <f>'OddsRatio_working_3-way'!X272^(1/3)*SIN('OddsRatio_working_3-way'!Y272/3)</f>
        <v>9.0225672993762593E-2</v>
      </c>
      <c r="AD272" s="11">
        <f>'OddsRatio_working_3-way'!X272^(1/3)*SIN(('OddsRatio_working_3-way'!Y272+2*PI())/3)</f>
        <v>0.41614763437979868</v>
      </c>
      <c r="AE272" s="11">
        <f>'OddsRatio_working_3-way'!X272^(1/3)*SIN(('OddsRatio_working_3-way'!Y272+4*PI())/3)</f>
        <v>-0.50637330737356123</v>
      </c>
      <c r="AF272" s="11">
        <f>-'OddsRatio_working_3-way'!U272/(3*'OddsRatio_working_3-way'!X272^(1/3))*COS(('OddsRatio_working_3-way'!Y272)/3)</f>
        <v>0.53261771405436908</v>
      </c>
      <c r="AG272" s="11">
        <f>-'OddsRatio_working_3-way'!U272/(3*'OddsRatio_working_3-way'!X272^(1/3))*COS(('OddsRatio_working_3-way'!Y272+2*PI())/3)</f>
        <v>-0.34444658191333039</v>
      </c>
      <c r="AH272" s="11">
        <f>-'OddsRatio_working_3-way'!U272/(3*'OddsRatio_working_3-way'!X272^(1/3))*COS(('OddsRatio_working_3-way'!Y272+4*PI())/3)</f>
        <v>-0.18817113214103845</v>
      </c>
      <c r="AI272" s="11">
        <f>'OddsRatio_working_3-way'!U272/(3*'OddsRatio_working_3-way'!X272^(1/3))*SIN(('OddsRatio_working_3-way'!Y272)/3)</f>
        <v>-9.0225672993762551E-2</v>
      </c>
      <c r="AJ272" s="11">
        <f>'OddsRatio_working_3-way'!U272/(3*'OddsRatio_working_3-way'!X272^(1/3))*SIN(('OddsRatio_working_3-way'!Y272+2*PI())/3)</f>
        <v>-0.41614763437979851</v>
      </c>
      <c r="AK272" s="11">
        <f>'OddsRatio_working_3-way'!U272/(3*'OddsRatio_working_3-way'!X272^(1/3))*SIN(('OddsRatio_working_3-way'!Y272+4*PI())/3)</f>
        <v>0.50637330737356101</v>
      </c>
      <c r="AL272" s="11">
        <f>'OddsRatio_working_3-way'!Z272+'OddsRatio_working_3-way'!AF272</f>
        <v>1.0652354281087384</v>
      </c>
      <c r="AM272" s="11">
        <f>'OddsRatio_working_3-way'!AA272+'OddsRatio_working_3-way'!AG272</f>
        <v>-0.68889316382666088</v>
      </c>
      <c r="AN272" s="11">
        <f>'OddsRatio_working_3-way'!AB272+'OddsRatio_working_3-way'!AH272</f>
        <v>-0.37634226428207695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1.0652354281087384</v>
      </c>
      <c r="AS272" s="11">
        <f>IF(('OddsRatio_working_3-way'!X272=0),IF(Q272&gt;0,-Q272^(1/3),(-Q272)^(1/3)),'OddsRatio_working_3-way'!AM272-'OddsRatio_working_3-way'!R272/3)</f>
        <v>-0.68889316382666088</v>
      </c>
      <c r="AT272" s="11">
        <f>IF(('OddsRatio_working_3-way'!X272=0),IF(Q272&gt;0,-Q272^(1/3),(-Q272)^(1/3)),'OddsRatio_working_3-way'!AN272-'OddsRatio_working_3-way'!R272/3)</f>
        <v>-0.37634226428207695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2.06</v>
      </c>
      <c r="B273" s="4">
        <f>IF('True_Odds_Calculator_3-way'!B274="","",'True_Odds_Calculator_3-way'!B274)</f>
        <v>3.23</v>
      </c>
      <c r="C273" s="4">
        <f>IF('True_Odds_Calculator_3-way'!C274="","",'True_Odds_Calculator_3-way'!C274)</f>
        <v>4.08</v>
      </c>
      <c r="D273" s="9">
        <f t="shared" si="65"/>
        <v>0.46985886072738858</v>
      </c>
      <c r="E273" s="9">
        <f t="shared" si="66"/>
        <v>0.2964117879997466</v>
      </c>
      <c r="F273" s="9">
        <f t="shared" si="67"/>
        <v>0.23372935127286493</v>
      </c>
      <c r="G273" s="9">
        <f t="shared" si="68"/>
        <v>1.0644327308905583</v>
      </c>
      <c r="H273" s="9">
        <f t="shared" si="69"/>
        <v>2.1282986947439917</v>
      </c>
      <c r="I273" s="9">
        <f t="shared" si="70"/>
        <v>3.3736849898859451</v>
      </c>
      <c r="J273" s="9">
        <f t="shared" si="71"/>
        <v>4.2784528111429205</v>
      </c>
      <c r="K273" s="11">
        <f t="shared" si="72"/>
        <v>0.4854368932038835</v>
      </c>
      <c r="L273" s="11">
        <f t="shared" si="73"/>
        <v>0.30959752321981426</v>
      </c>
      <c r="M273" s="11">
        <f t="shared" si="74"/>
        <v>0.24509803921568626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-0.2681831817761221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0.2346440394667591</v>
      </c>
      <c r="Q273" s="11">
        <f>2*'OddsRatio_working_3-way'!K273*'OddsRatio_working_3-way'!L273*'OddsRatio_working_3-way'!M273</f>
        <v>7.3671597948746975E-2</v>
      </c>
      <c r="R273" s="11">
        <f t="shared" si="75"/>
        <v>0</v>
      </c>
      <c r="S273" s="11">
        <f t="shared" si="76"/>
        <v>-0.87493942727041962</v>
      </c>
      <c r="T273" s="11">
        <f t="shared" si="77"/>
        <v>-0.27470625659981779</v>
      </c>
      <c r="U273" s="11">
        <f>'OddsRatio_working_3-way'!S273-'OddsRatio_working_3-way'!R273^2/3</f>
        <v>-0.87493942727041962</v>
      </c>
      <c r="V273" s="11">
        <f>'OddsRatio_working_3-way'!S273*'OddsRatio_working_3-way'!R273/3-2*'OddsRatio_working_3-way'!R273^3/27-'OddsRatio_working_3-way'!T273</f>
        <v>0.27470625659981779</v>
      </c>
      <c r="W273" s="11">
        <f>'OddsRatio_working_3-way'!V273^2+4*'OddsRatio_working_3-way'!U273^3/27</f>
        <v>-2.3763547643106731E-2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0.15750164686297066</v>
      </c>
      <c r="Y273" s="11">
        <f>IF('OddsRatio_working_3-way'!W273&gt;=0,IF('OddsRatio_working_3-way'!V273+SQRT('OddsRatio_working_3-way'!W273)&gt;0,0,PI()),ACOS('OddsRatio_working_3-way'!V273/(2*'OddsRatio_working_3-way'!X273)))</f>
        <v>0.51137132896735604</v>
      </c>
      <c r="Z273" s="11">
        <f>'OddsRatio_working_3-way'!X273^(1/3)*COS('OddsRatio_working_3-way'!Y273/3)</f>
        <v>0.53221636544527917</v>
      </c>
      <c r="AA273" s="11">
        <f>'OddsRatio_working_3-way'!X273^(1/3)*COS(('OddsRatio_working_3-way'!Y273+2*PI())/3)</f>
        <v>-0.34544393810297047</v>
      </c>
      <c r="AB273" s="11">
        <f>'OddsRatio_working_3-way'!X273^(1/3)*COS(('OddsRatio_working_3-way'!Y273+4*PI())/3)</f>
        <v>-0.18677242734230889</v>
      </c>
      <c r="AC273" s="11">
        <f>'OddsRatio_working_3-way'!X273^(1/3)*SIN('OddsRatio_working_3-way'!Y273/3)</f>
        <v>9.1609039450392588E-2</v>
      </c>
      <c r="AD273" s="11">
        <f>'OddsRatio_working_3-way'!X273^(1/3)*SIN(('OddsRatio_working_3-way'!Y273+2*PI())/3)</f>
        <v>0.41510837306023796</v>
      </c>
      <c r="AE273" s="11">
        <f>'OddsRatio_working_3-way'!X273^(1/3)*SIN(('OddsRatio_working_3-way'!Y273+4*PI())/3)</f>
        <v>-0.50671741251063063</v>
      </c>
      <c r="AF273" s="11">
        <f>-'OddsRatio_working_3-way'!U273/(3*'OddsRatio_working_3-way'!X273^(1/3))*COS(('OddsRatio_working_3-way'!Y273)/3)</f>
        <v>0.53221636544527906</v>
      </c>
      <c r="AG273" s="11">
        <f>-'OddsRatio_working_3-way'!U273/(3*'OddsRatio_working_3-way'!X273^(1/3))*COS(('OddsRatio_working_3-way'!Y273+2*PI())/3)</f>
        <v>-0.34544393810297036</v>
      </c>
      <c r="AH273" s="11">
        <f>-'OddsRatio_working_3-way'!U273/(3*'OddsRatio_working_3-way'!X273^(1/3))*COS(('OddsRatio_working_3-way'!Y273+4*PI())/3)</f>
        <v>-0.18677242734230887</v>
      </c>
      <c r="AI273" s="11">
        <f>'OddsRatio_working_3-way'!U273/(3*'OddsRatio_working_3-way'!X273^(1/3))*SIN(('OddsRatio_working_3-way'!Y273)/3)</f>
        <v>-9.160903945039256E-2</v>
      </c>
      <c r="AJ273" s="11">
        <f>'OddsRatio_working_3-way'!U273/(3*'OddsRatio_working_3-way'!X273^(1/3))*SIN(('OddsRatio_working_3-way'!Y273+2*PI())/3)</f>
        <v>-0.4151083730602379</v>
      </c>
      <c r="AK273" s="11">
        <f>'OddsRatio_working_3-way'!U273/(3*'OddsRatio_working_3-way'!X273^(1/3))*SIN(('OddsRatio_working_3-way'!Y273+4*PI())/3)</f>
        <v>0.50671741251063052</v>
      </c>
      <c r="AL273" s="11">
        <f>'OddsRatio_working_3-way'!Z273+'OddsRatio_working_3-way'!AF273</f>
        <v>1.0644327308905583</v>
      </c>
      <c r="AM273" s="11">
        <f>'OddsRatio_working_3-way'!AA273+'OddsRatio_working_3-way'!AG273</f>
        <v>-0.69088787620594083</v>
      </c>
      <c r="AN273" s="11">
        <f>'OddsRatio_working_3-way'!AB273+'OddsRatio_working_3-way'!AH273</f>
        <v>-0.37354485468461773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1.0644327308905583</v>
      </c>
      <c r="AS273" s="11">
        <f>IF(('OddsRatio_working_3-way'!X273=0),IF(Q273&gt;0,-Q273^(1/3),(-Q273)^(1/3)),'OddsRatio_working_3-way'!AM273-'OddsRatio_working_3-way'!R273/3)</f>
        <v>-0.69088787620594083</v>
      </c>
      <c r="AT273" s="11">
        <f>IF(('OddsRatio_working_3-way'!X273=0),IF(Q273&gt;0,-Q273^(1/3),(-Q273)^(1/3)),'OddsRatio_working_3-way'!AN273-'OddsRatio_working_3-way'!R273/3)</f>
        <v>-0.37354485468461773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2.4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3.36</v>
      </c>
      <c r="D274" s="9">
        <f t="shared" si="65"/>
        <v>0.40250637361343683</v>
      </c>
      <c r="E274" s="9">
        <f t="shared" si="66"/>
        <v>0.31196937117416335</v>
      </c>
      <c r="F274" s="9">
        <f t="shared" si="67"/>
        <v>0.2855242552123996</v>
      </c>
      <c r="G274" s="9">
        <f t="shared" si="68"/>
        <v>1.0603090775267188</v>
      </c>
      <c r="H274" s="9">
        <f t="shared" si="69"/>
        <v>2.4844327085374061</v>
      </c>
      <c r="I274" s="9">
        <f t="shared" si="70"/>
        <v>3.2054428812555749</v>
      </c>
      <c r="J274" s="9">
        <f t="shared" si="71"/>
        <v>3.5023294229630566</v>
      </c>
      <c r="K274" s="11">
        <f t="shared" si="72"/>
        <v>0.41666666666666669</v>
      </c>
      <c r="L274" s="11">
        <f t="shared" si="73"/>
        <v>0.32467532467532467</v>
      </c>
      <c r="M274" s="11">
        <f t="shared" si="74"/>
        <v>0.29761904761904762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-0.27669552669552655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0.23513193156050299</v>
      </c>
      <c r="Q274" s="11">
        <f>2*'OddsRatio_working_3-way'!K274*'OddsRatio_working_3-way'!L274*'OddsRatio_working_3-way'!M274</f>
        <v>8.0524634096062669E-2</v>
      </c>
      <c r="R274" s="11">
        <f t="shared" si="75"/>
        <v>0</v>
      </c>
      <c r="S274" s="11">
        <f t="shared" si="76"/>
        <v>-0.84978580741292653</v>
      </c>
      <c r="T274" s="11">
        <f t="shared" si="77"/>
        <v>-0.29102253678524881</v>
      </c>
      <c r="U274" s="11">
        <f>'OddsRatio_working_3-way'!S274-'OddsRatio_working_3-way'!R274^2/3</f>
        <v>-0.84978580741292653</v>
      </c>
      <c r="V274" s="11">
        <f>'OddsRatio_working_3-way'!S274*'OddsRatio_working_3-way'!R274/3-2*'OddsRatio_working_3-way'!R274^3/27-'OddsRatio_working_3-way'!T274</f>
        <v>0.29102253678524881</v>
      </c>
      <c r="W274" s="11">
        <f>'OddsRatio_working_3-way'!V274^2+4*'OddsRatio_working_3-way'!U274^3/27</f>
        <v>-6.2186022753415449E-3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0.15075868067234391</v>
      </c>
      <c r="Y274" s="11">
        <f>IF('OddsRatio_working_3-way'!W274&gt;=0,IF('OddsRatio_working_3-way'!V274+SQRT('OddsRatio_working_3-way'!W274)&gt;0,0,PI()),ACOS('OddsRatio_working_3-way'!V274/(2*'OddsRatio_working_3-way'!X274)))</f>
        <v>0.26461486673328571</v>
      </c>
      <c r="Z274" s="11">
        <f>'OddsRatio_working_3-way'!X274^(1/3)*COS('OddsRatio_working_3-way'!Y274/3)</f>
        <v>0.53015453876335938</v>
      </c>
      <c r="AA274" s="11">
        <f>'OddsRatio_working_3-way'!X274^(1/3)*COS(('OddsRatio_working_3-way'!Y274+2*PI())/3)</f>
        <v>-0.30567992477130823</v>
      </c>
      <c r="AB274" s="11">
        <f>'OddsRatio_working_3-way'!X274^(1/3)*COS(('OddsRatio_working_3-way'!Y274+4*PI())/3)</f>
        <v>-0.22447461399205121</v>
      </c>
      <c r="AC274" s="11">
        <f>'OddsRatio_working_3-way'!X274^(1/3)*SIN('OddsRatio_working_3-way'!Y274/3)</f>
        <v>4.6883908038031406E-2</v>
      </c>
      <c r="AD274" s="11">
        <f>'OddsRatio_working_3-way'!X274^(1/3)*SIN(('OddsRatio_working_3-way'!Y274+2*PI())/3)</f>
        <v>0.43568534448167545</v>
      </c>
      <c r="AE274" s="11">
        <f>'OddsRatio_working_3-way'!X274^(1/3)*SIN(('OddsRatio_working_3-way'!Y274+4*PI())/3)</f>
        <v>-0.48256925251970673</v>
      </c>
      <c r="AF274" s="11">
        <f>-'OddsRatio_working_3-way'!U274/(3*'OddsRatio_working_3-way'!X274^(1/3))*COS(('OddsRatio_working_3-way'!Y274)/3)</f>
        <v>0.53015453876335938</v>
      </c>
      <c r="AG274" s="11">
        <f>-'OddsRatio_working_3-way'!U274/(3*'OddsRatio_working_3-way'!X274^(1/3))*COS(('OddsRatio_working_3-way'!Y274+2*PI())/3)</f>
        <v>-0.30567992477130823</v>
      </c>
      <c r="AH274" s="11">
        <f>-'OddsRatio_working_3-way'!U274/(3*'OddsRatio_working_3-way'!X274^(1/3))*COS(('OddsRatio_working_3-way'!Y274+4*PI())/3)</f>
        <v>-0.22447461399205121</v>
      </c>
      <c r="AI274" s="11">
        <f>'OddsRatio_working_3-way'!U274/(3*'OddsRatio_working_3-way'!X274^(1/3))*SIN(('OddsRatio_working_3-way'!Y274)/3)</f>
        <v>-4.6883908038031406E-2</v>
      </c>
      <c r="AJ274" s="11">
        <f>'OddsRatio_working_3-way'!U274/(3*'OddsRatio_working_3-way'!X274^(1/3))*SIN(('OddsRatio_working_3-way'!Y274+2*PI())/3)</f>
        <v>-0.43568534448167545</v>
      </c>
      <c r="AK274" s="11">
        <f>'OddsRatio_working_3-way'!U274/(3*'OddsRatio_working_3-way'!X274^(1/3))*SIN(('OddsRatio_working_3-way'!Y274+4*PI())/3)</f>
        <v>0.48256925251970673</v>
      </c>
      <c r="AL274" s="11">
        <f>'OddsRatio_working_3-way'!Z274+'OddsRatio_working_3-way'!AF274</f>
        <v>1.0603090775267188</v>
      </c>
      <c r="AM274" s="11">
        <f>'OddsRatio_working_3-way'!AA274+'OddsRatio_working_3-way'!AG274</f>
        <v>-0.61135984954261646</v>
      </c>
      <c r="AN274" s="11">
        <f>'OddsRatio_working_3-way'!AB274+'OddsRatio_working_3-way'!AH274</f>
        <v>-0.44894922798410242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1.0603090775267188</v>
      </c>
      <c r="AS274" s="11">
        <f>IF(('OddsRatio_working_3-way'!X274=0),IF(Q274&gt;0,-Q274^(1/3),(-Q274)^(1/3)),'OddsRatio_working_3-way'!AM274-'OddsRatio_working_3-way'!R274/3)</f>
        <v>-0.61135984954261646</v>
      </c>
      <c r="AT274" s="11">
        <f>IF(('OddsRatio_working_3-way'!X274=0),IF(Q274&gt;0,-Q274^(1/3),(-Q274)^(1/3)),'OddsRatio_working_3-way'!AN274-'OddsRatio_working_3-way'!R274/3)</f>
        <v>-0.44894922798410242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2.54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3.08</v>
      </c>
      <c r="D275" s="9">
        <f t="shared" si="65"/>
        <v>0.38028330394942883</v>
      </c>
      <c r="E275" s="9">
        <f t="shared" si="66"/>
        <v>0.30731853088923561</v>
      </c>
      <c r="F275" s="9">
        <f t="shared" si="67"/>
        <v>0.31239816516133562</v>
      </c>
      <c r="G275" s="9">
        <f t="shared" si="68"/>
        <v>1.0581938118624095</v>
      </c>
      <c r="H275" s="9">
        <f t="shared" si="69"/>
        <v>2.6296184702681105</v>
      </c>
      <c r="I275" s="9">
        <f t="shared" si="70"/>
        <v>3.253952819266932</v>
      </c>
      <c r="J275" s="9">
        <f t="shared" si="71"/>
        <v>3.2010431286738119</v>
      </c>
      <c r="K275" s="11">
        <f t="shared" si="72"/>
        <v>0.39370078740157477</v>
      </c>
      <c r="L275" s="11">
        <f t="shared" si="73"/>
        <v>0.31948881789137379</v>
      </c>
      <c r="M275" s="11">
        <f t="shared" si="74"/>
        <v>0.32467532467532467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-0.2786344997610124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0.23482215754108282</v>
      </c>
      <c r="Q275" s="11">
        <f>2*'OddsRatio_working_3-way'!K275*'OddsRatio_working_3-way'!L275*'OddsRatio_working_3-way'!M275</f>
        <v>8.1677272188202713E-2</v>
      </c>
      <c r="R275" s="11">
        <f t="shared" si="75"/>
        <v>0</v>
      </c>
      <c r="S275" s="11">
        <f t="shared" si="76"/>
        <v>-0.84276052585911698</v>
      </c>
      <c r="T275" s="11">
        <f t="shared" si="77"/>
        <v>-0.29313409595099721</v>
      </c>
      <c r="U275" s="11">
        <f>'OddsRatio_working_3-way'!S275-'OddsRatio_working_3-way'!R275^2/3</f>
        <v>-0.84276052585911698</v>
      </c>
      <c r="V275" s="11">
        <f>'OddsRatio_working_3-way'!S275*'OddsRatio_working_3-way'!R275/3-2*'OddsRatio_working_3-way'!R275^3/27-'OddsRatio_working_3-way'!T275</f>
        <v>0.29313409595099721</v>
      </c>
      <c r="W275" s="11">
        <f>'OddsRatio_working_3-way'!V275^2+4*'OddsRatio_working_3-way'!U275^3/27</f>
        <v>-2.748950804737027E-3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0.14889303964066408</v>
      </c>
      <c r="Y275" s="11">
        <f>IF('OddsRatio_working_3-way'!W275&gt;=0,IF('OddsRatio_working_3-way'!V275+SQRT('OddsRatio_working_3-way'!W275)&gt;0,0,PI()),ACOS('OddsRatio_working_3-way'!V275/(2*'OddsRatio_working_3-way'!X275)))</f>
        <v>0.17699006078370783</v>
      </c>
      <c r="Z275" s="11">
        <f>'OddsRatio_working_3-way'!X275^(1/3)*COS('OddsRatio_working_3-way'!Y275/3)</f>
        <v>0.52909690593120473</v>
      </c>
      <c r="AA275" s="11">
        <f>'OddsRatio_working_3-way'!X275^(1/3)*COS(('OddsRatio_working_3-way'!Y275+2*PI())/3)</f>
        <v>-0.29161281265318201</v>
      </c>
      <c r="AB275" s="11">
        <f>'OddsRatio_working_3-way'!X275^(1/3)*COS(('OddsRatio_working_3-way'!Y275+4*PI())/3)</f>
        <v>-0.23748409327802242</v>
      </c>
      <c r="AC275" s="11">
        <f>'OddsRatio_working_3-way'!X275^(1/3)*SIN('OddsRatio_working_3-way'!Y275/3)</f>
        <v>3.1251230702138054E-2</v>
      </c>
      <c r="AD275" s="11">
        <f>'OddsRatio_working_3-way'!X275^(1/3)*SIN(('OddsRatio_working_3-way'!Y275+2*PI())/3)</f>
        <v>0.4425857462490998</v>
      </c>
      <c r="AE275" s="11">
        <f>'OddsRatio_working_3-way'!X275^(1/3)*SIN(('OddsRatio_working_3-way'!Y275+4*PI())/3)</f>
        <v>-0.47383697695123789</v>
      </c>
      <c r="AF275" s="11">
        <f>-'OddsRatio_working_3-way'!U275/(3*'OddsRatio_working_3-way'!X275^(1/3))*COS(('OddsRatio_working_3-way'!Y275)/3)</f>
        <v>0.52909690593120462</v>
      </c>
      <c r="AG275" s="11">
        <f>-'OddsRatio_working_3-way'!U275/(3*'OddsRatio_working_3-way'!X275^(1/3))*COS(('OddsRatio_working_3-way'!Y275+2*PI())/3)</f>
        <v>-0.29161281265318195</v>
      </c>
      <c r="AH275" s="11">
        <f>-'OddsRatio_working_3-way'!U275/(3*'OddsRatio_working_3-way'!X275^(1/3))*COS(('OddsRatio_working_3-way'!Y275+4*PI())/3)</f>
        <v>-0.23748409327802236</v>
      </c>
      <c r="AI275" s="11">
        <f>'OddsRatio_working_3-way'!U275/(3*'OddsRatio_working_3-way'!X275^(1/3))*SIN(('OddsRatio_working_3-way'!Y275)/3)</f>
        <v>-3.1251230702138047E-2</v>
      </c>
      <c r="AJ275" s="11">
        <f>'OddsRatio_working_3-way'!U275/(3*'OddsRatio_working_3-way'!X275^(1/3))*SIN(('OddsRatio_working_3-way'!Y275+2*PI())/3)</f>
        <v>-0.44258574624909969</v>
      </c>
      <c r="AK275" s="11">
        <f>'OddsRatio_working_3-way'!U275/(3*'OddsRatio_working_3-way'!X275^(1/3))*SIN(('OddsRatio_working_3-way'!Y275+4*PI())/3)</f>
        <v>0.47383697695123778</v>
      </c>
      <c r="AL275" s="11">
        <f>'OddsRatio_working_3-way'!Z275+'OddsRatio_working_3-way'!AF275</f>
        <v>1.0581938118624095</v>
      </c>
      <c r="AM275" s="11">
        <f>'OddsRatio_working_3-way'!AA275+'OddsRatio_working_3-way'!AG275</f>
        <v>-0.5832256253063639</v>
      </c>
      <c r="AN275" s="11">
        <f>'OddsRatio_working_3-way'!AB275+'OddsRatio_working_3-way'!AH275</f>
        <v>-0.47496818655604478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1.0581938118624095</v>
      </c>
      <c r="AS275" s="11">
        <f>IF(('OddsRatio_working_3-way'!X275=0),IF(Q275&gt;0,-Q275^(1/3),(-Q275)^(1/3)),'OddsRatio_working_3-way'!AM275-'OddsRatio_working_3-way'!R275/3)</f>
        <v>-0.5832256253063639</v>
      </c>
      <c r="AT275" s="11">
        <f>IF(('OddsRatio_working_3-way'!X275=0),IF(Q275&gt;0,-Q275^(1/3),(-Q275)^(1/3)),'OddsRatio_working_3-way'!AN275-'OddsRatio_working_3-way'!R275/3)</f>
        <v>-0.47496818655604478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1.36</v>
      </c>
      <c r="B276" s="4">
        <f>IF('True_Odds_Calculator_3-way'!B277="","",'True_Odds_Calculator_3-way'!B277)</f>
        <v>5.37</v>
      </c>
      <c r="C276" s="4">
        <f>IF('True_Odds_Calculator_3-way'!C277="","",'True_Odds_Calculator_3-way'!C277)</f>
        <v>9.65</v>
      </c>
      <c r="D276" s="9">
        <f t="shared" si="65"/>
        <v>0.72394239502494007</v>
      </c>
      <c r="E276" s="9">
        <f t="shared" si="66"/>
        <v>0.17765566586876519</v>
      </c>
      <c r="F276" s="9">
        <f t="shared" si="67"/>
        <v>9.8401939106294495E-2</v>
      </c>
      <c r="G276" s="9">
        <f t="shared" si="68"/>
        <v>1.0592371516795334</v>
      </c>
      <c r="H276" s="9">
        <f t="shared" si="69"/>
        <v>1.3813253746046323</v>
      </c>
      <c r="I276" s="9">
        <f t="shared" si="70"/>
        <v>5.6288663528395615</v>
      </c>
      <c r="J276" s="9">
        <f t="shared" si="71"/>
        <v>10.162401362027964</v>
      </c>
      <c r="K276" s="11">
        <f t="shared" si="72"/>
        <v>0.73529411764705876</v>
      </c>
      <c r="L276" s="11">
        <f t="shared" si="73"/>
        <v>0.18621973929236499</v>
      </c>
      <c r="M276" s="11">
        <f t="shared" si="74"/>
        <v>0.10362694300518134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-0.19308989117979081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0.18985218772720538</v>
      </c>
      <c r="Q276" s="11">
        <f>2*'OddsRatio_working_3-way'!K276*'OddsRatio_working_3-way'!L276*'OddsRatio_working_3-way'!M276</f>
        <v>2.8378503397190641E-2</v>
      </c>
      <c r="R276" s="11">
        <f t="shared" si="75"/>
        <v>0</v>
      </c>
      <c r="S276" s="11">
        <f t="shared" si="76"/>
        <v>-0.98323214419562377</v>
      </c>
      <c r="T276" s="11">
        <f t="shared" si="77"/>
        <v>-0.14697042514134886</v>
      </c>
      <c r="U276" s="11">
        <f>'OddsRatio_working_3-way'!S276-'OddsRatio_working_3-way'!R276^2/3</f>
        <v>-0.98323214419562377</v>
      </c>
      <c r="V276" s="11">
        <f>'OddsRatio_working_3-way'!S276*'OddsRatio_working_3-way'!R276/3-2*'OddsRatio_working_3-way'!R276^3/27-'OddsRatio_working_3-way'!T276</f>
        <v>0.14697042514134886</v>
      </c>
      <c r="W276" s="11">
        <f>'OddsRatio_working_3-way'!V276^2+4*'OddsRatio_working_3-way'!U276^3/27</f>
        <v>-0.11921972392411062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0.18762997481102231</v>
      </c>
      <c r="Y276" s="11">
        <f>IF('OddsRatio_working_3-way'!W276&gt;=0,IF('OddsRatio_working_3-way'!V276+SQRT('OddsRatio_working_3-way'!W276)&gt;0,0,PI()),ACOS('OddsRatio_working_3-way'!V276/(2*'OddsRatio_working_3-way'!X276)))</f>
        <v>1.1683725499541122</v>
      </c>
      <c r="Z276" s="11">
        <f>'OddsRatio_working_3-way'!X276^(1/3)*COS('OddsRatio_working_3-way'!Y276/3)</f>
        <v>0.52961857583976668</v>
      </c>
      <c r="AA276" s="11">
        <f>'OddsRatio_working_3-way'!X276^(1/3)*COS(('OddsRatio_working_3-way'!Y276+2*PI())/3)</f>
        <v>-0.45305423245491971</v>
      </c>
      <c r="AB276" s="11">
        <f>'OddsRatio_working_3-way'!X276^(1/3)*COS(('OddsRatio_working_3-way'!Y276+4*PI())/3)</f>
        <v>-7.6564343384847092E-2</v>
      </c>
      <c r="AC276" s="11">
        <f>'OddsRatio_working_3-way'!X276^(1/3)*SIN('OddsRatio_working_3-way'!Y276/3)</f>
        <v>0.21736653880177897</v>
      </c>
      <c r="AD276" s="11">
        <f>'OddsRatio_working_3-way'!X276^(1/3)*SIN(('OddsRatio_working_3-way'!Y276+2*PI())/3)</f>
        <v>0.34997987159248389</v>
      </c>
      <c r="AE276" s="11">
        <f>'OddsRatio_working_3-way'!X276^(1/3)*SIN(('OddsRatio_working_3-way'!Y276+4*PI())/3)</f>
        <v>-0.5673464103942627</v>
      </c>
      <c r="AF276" s="11">
        <f>-'OddsRatio_working_3-way'!U276/(3*'OddsRatio_working_3-way'!X276^(1/3))*COS(('OddsRatio_working_3-way'!Y276)/3)</f>
        <v>0.52961857583976668</v>
      </c>
      <c r="AG276" s="11">
        <f>-'OddsRatio_working_3-way'!U276/(3*'OddsRatio_working_3-way'!X276^(1/3))*COS(('OddsRatio_working_3-way'!Y276+2*PI())/3)</f>
        <v>-0.45305423245491971</v>
      </c>
      <c r="AH276" s="11">
        <f>-'OddsRatio_working_3-way'!U276/(3*'OddsRatio_working_3-way'!X276^(1/3))*COS(('OddsRatio_working_3-way'!Y276+4*PI())/3)</f>
        <v>-7.6564343384847092E-2</v>
      </c>
      <c r="AI276" s="11">
        <f>'OddsRatio_working_3-way'!U276/(3*'OddsRatio_working_3-way'!X276^(1/3))*SIN(('OddsRatio_working_3-way'!Y276)/3)</f>
        <v>-0.21736653880177897</v>
      </c>
      <c r="AJ276" s="11">
        <f>'OddsRatio_working_3-way'!U276/(3*'OddsRatio_working_3-way'!X276^(1/3))*SIN(('OddsRatio_working_3-way'!Y276+2*PI())/3)</f>
        <v>-0.34997987159248389</v>
      </c>
      <c r="AK276" s="11">
        <f>'OddsRatio_working_3-way'!U276/(3*'OddsRatio_working_3-way'!X276^(1/3))*SIN(('OddsRatio_working_3-way'!Y276+4*PI())/3)</f>
        <v>0.5673464103942627</v>
      </c>
      <c r="AL276" s="11">
        <f>'OddsRatio_working_3-way'!Z276+'OddsRatio_working_3-way'!AF276</f>
        <v>1.0592371516795334</v>
      </c>
      <c r="AM276" s="11">
        <f>'OddsRatio_working_3-way'!AA276+'OddsRatio_working_3-way'!AG276</f>
        <v>-0.90610846490983943</v>
      </c>
      <c r="AN276" s="11">
        <f>'OddsRatio_working_3-way'!AB276+'OddsRatio_working_3-way'!AH276</f>
        <v>-0.15312868676969418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1.0592371516795334</v>
      </c>
      <c r="AS276" s="11">
        <f>IF(('OddsRatio_working_3-way'!X276=0),IF(Q276&gt;0,-Q276^(1/3),(-Q276)^(1/3)),'OddsRatio_working_3-way'!AM276-'OddsRatio_working_3-way'!R276/3)</f>
        <v>-0.90610846490983943</v>
      </c>
      <c r="AT276" s="11">
        <f>IF(('OddsRatio_working_3-way'!X276=0),IF(Q276&gt;0,-Q276^(1/3),(-Q276)^(1/3)),'OddsRatio_working_3-way'!AN276-'OddsRatio_working_3-way'!R276/3)</f>
        <v>-0.15312868676969418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2.66</v>
      </c>
      <c r="B277" s="4">
        <f>IF('True_Odds_Calculator_3-way'!B278="","",'True_Odds_Calculator_3-way'!B278)</f>
        <v>3.55</v>
      </c>
      <c r="C277" s="4">
        <f>IF('True_Odds_Calculator_3-way'!C278="","",'True_Odds_Calculator_3-way'!C278)</f>
        <v>2.75</v>
      </c>
      <c r="D277" s="9">
        <f t="shared" si="65"/>
        <v>0.36846704847109796</v>
      </c>
      <c r="E277" s="9">
        <f t="shared" si="66"/>
        <v>0.27526444354838014</v>
      </c>
      <c r="F277" s="9">
        <f t="shared" si="67"/>
        <v>0.3562685079805219</v>
      </c>
      <c r="G277" s="9">
        <f t="shared" si="68"/>
        <v>1.0324981260717667</v>
      </c>
      <c r="H277" s="9">
        <f t="shared" si="69"/>
        <v>2.7139468892791334</v>
      </c>
      <c r="I277" s="9">
        <f t="shared" si="70"/>
        <v>3.6328702214830053</v>
      </c>
      <c r="J277" s="9">
        <f t="shared" si="71"/>
        <v>2.8068717206255922</v>
      </c>
      <c r="K277" s="11">
        <f t="shared" si="72"/>
        <v>0.37593984962406013</v>
      </c>
      <c r="L277" s="11">
        <f t="shared" si="73"/>
        <v>0.28169014084507044</v>
      </c>
      <c r="M277" s="11">
        <f t="shared" si="74"/>
        <v>0.36363636363636365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-0.28526181009502005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0.22951103751696783</v>
      </c>
      <c r="Q277" s="11">
        <f>2*'OddsRatio_working_3-way'!K277*'OddsRatio_working_3-way'!L277*'OddsRatio_working_3-way'!M277</f>
        <v>7.7017126683546253E-2</v>
      </c>
      <c r="R277" s="11">
        <f t="shared" si="75"/>
        <v>0</v>
      </c>
      <c r="S277" s="11">
        <f t="shared" si="76"/>
        <v>-0.80456278897100963</v>
      </c>
      <c r="T277" s="11">
        <f t="shared" si="77"/>
        <v>-0.26998751307752</v>
      </c>
      <c r="U277" s="11">
        <f>'OddsRatio_working_3-way'!S277-'OddsRatio_working_3-way'!R277^2/3</f>
        <v>-0.80456278897100963</v>
      </c>
      <c r="V277" s="11">
        <f>'OddsRatio_working_3-way'!S277*'OddsRatio_working_3-way'!R277/3-2*'OddsRatio_working_3-way'!R277^3/27-'OddsRatio_working_3-way'!T277</f>
        <v>0.26998751307752</v>
      </c>
      <c r="W277" s="11">
        <f>'OddsRatio_working_3-way'!V277^2+4*'OddsRatio_working_3-way'!U277^3/27</f>
        <v>-4.2638710075351832E-3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0.13888585981420068</v>
      </c>
      <c r="Y277" s="11">
        <f>IF('OddsRatio_working_3-way'!W277&gt;=0,IF('OddsRatio_working_3-way'!V277+SQRT('OddsRatio_working_3-way'!W277)&gt;0,0,PI()),ACOS('OddsRatio_working_3-way'!V277/(2*'OddsRatio_working_3-way'!X277)))</f>
        <v>0.23729993789979265</v>
      </c>
      <c r="Z277" s="11">
        <f>'OddsRatio_working_3-way'!X277^(1/3)*COS('OddsRatio_working_3-way'!Y277/3)</f>
        <v>0.51624906303588336</v>
      </c>
      <c r="AA277" s="11">
        <f>'OddsRatio_working_3-way'!X277^(1/3)*COS(('OddsRatio_working_3-way'!Y277+2*PI())/3)</f>
        <v>-0.29356287133066161</v>
      </c>
      <c r="AB277" s="11">
        <f>'OddsRatio_working_3-way'!X277^(1/3)*COS(('OddsRatio_working_3-way'!Y277+4*PI())/3)</f>
        <v>-0.22268619170522186</v>
      </c>
      <c r="AC277" s="11">
        <f>'OddsRatio_working_3-way'!X277^(1/3)*SIN('OddsRatio_working_3-way'!Y277/3)</f>
        <v>4.092067006101454E-2</v>
      </c>
      <c r="AD277" s="11">
        <f>'OddsRatio_working_3-way'!X277^(1/3)*SIN(('OddsRatio_working_3-way'!Y277+2*PI())/3)</f>
        <v>0.42662446823848171</v>
      </c>
      <c r="AE277" s="11">
        <f>'OddsRatio_working_3-way'!X277^(1/3)*SIN(('OddsRatio_working_3-way'!Y277+4*PI())/3)</f>
        <v>-0.46754513829949623</v>
      </c>
      <c r="AF277" s="11">
        <f>-'OddsRatio_working_3-way'!U277/(3*'OddsRatio_working_3-way'!X277^(1/3))*COS(('OddsRatio_working_3-way'!Y277)/3)</f>
        <v>0.51624906303588336</v>
      </c>
      <c r="AG277" s="11">
        <f>-'OddsRatio_working_3-way'!U277/(3*'OddsRatio_working_3-way'!X277^(1/3))*COS(('OddsRatio_working_3-way'!Y277+2*PI())/3)</f>
        <v>-0.29356287133066161</v>
      </c>
      <c r="AH277" s="11">
        <f>-'OddsRatio_working_3-way'!U277/(3*'OddsRatio_working_3-way'!X277^(1/3))*COS(('OddsRatio_working_3-way'!Y277+4*PI())/3)</f>
        <v>-0.22268619170522186</v>
      </c>
      <c r="AI277" s="11">
        <f>'OddsRatio_working_3-way'!U277/(3*'OddsRatio_working_3-way'!X277^(1/3))*SIN(('OddsRatio_working_3-way'!Y277)/3)</f>
        <v>-4.092067006101454E-2</v>
      </c>
      <c r="AJ277" s="11">
        <f>'OddsRatio_working_3-way'!U277/(3*'OddsRatio_working_3-way'!X277^(1/3))*SIN(('OddsRatio_working_3-way'!Y277+2*PI())/3)</f>
        <v>-0.42662446823848171</v>
      </c>
      <c r="AK277" s="11">
        <f>'OddsRatio_working_3-way'!U277/(3*'OddsRatio_working_3-way'!X277^(1/3))*SIN(('OddsRatio_working_3-way'!Y277+4*PI())/3)</f>
        <v>0.46754513829949623</v>
      </c>
      <c r="AL277" s="11">
        <f>'OddsRatio_working_3-way'!Z277+'OddsRatio_working_3-way'!AF277</f>
        <v>1.0324981260717667</v>
      </c>
      <c r="AM277" s="11">
        <f>'OddsRatio_working_3-way'!AA277+'OddsRatio_working_3-way'!AG277</f>
        <v>-0.58712574266132322</v>
      </c>
      <c r="AN277" s="11">
        <f>'OddsRatio_working_3-way'!AB277+'OddsRatio_working_3-way'!AH277</f>
        <v>-0.44537238341044372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1.0324981260717667</v>
      </c>
      <c r="AS277" s="11">
        <f>IF(('OddsRatio_working_3-way'!X277=0),IF(Q277&gt;0,-Q277^(1/3),(-Q277)^(1/3)),'OddsRatio_working_3-way'!AM277-'OddsRatio_working_3-way'!R277/3)</f>
        <v>-0.58712574266132322</v>
      </c>
      <c r="AT277" s="11">
        <f>IF(('OddsRatio_working_3-way'!X277=0),IF(Q277&gt;0,-Q277^(1/3),(-Q277)^(1/3)),'OddsRatio_working_3-way'!AN277-'OddsRatio_working_3-way'!R277/3)</f>
        <v>-0.44537238341044372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5.01</v>
      </c>
      <c r="B278" s="4">
        <f>IF('True_Odds_Calculator_3-way'!B279="","",'True_Odds_Calculator_3-way'!B279)</f>
        <v>4.0199999999999996</v>
      </c>
      <c r="C278" s="4">
        <f>IF('True_Odds_Calculator_3-way'!C279="","",'True_Odds_Calculator_3-way'!C279)</f>
        <v>1.74</v>
      </c>
      <c r="D278" s="9">
        <f t="shared" si="65"/>
        <v>0.1934066819559587</v>
      </c>
      <c r="E278" s="9">
        <f t="shared" si="66"/>
        <v>0.24149693538970268</v>
      </c>
      <c r="F278" s="9">
        <f t="shared" si="67"/>
        <v>0.5650963826543387</v>
      </c>
      <c r="G278" s="9">
        <f t="shared" si="68"/>
        <v>1.0400130120230173</v>
      </c>
      <c r="H278" s="9">
        <f t="shared" si="69"/>
        <v>5.1704521782122992</v>
      </c>
      <c r="I278" s="9">
        <f t="shared" si="70"/>
        <v>4.1408392963095118</v>
      </c>
      <c r="J278" s="9">
        <f t="shared" si="71"/>
        <v>1.7696096288970329</v>
      </c>
      <c r="K278" s="11">
        <f t="shared" si="72"/>
        <v>0.19960079840319361</v>
      </c>
      <c r="L278" s="11">
        <f t="shared" si="73"/>
        <v>0.24875621890547267</v>
      </c>
      <c r="M278" s="11">
        <f t="shared" si="74"/>
        <v>0.57471264367816088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-0.25572312799916264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0.22172159369714853</v>
      </c>
      <c r="Q278" s="11">
        <f>2*'OddsRatio_working_3-way'!K278*'OddsRatio_working_3-way'!L278*'OddsRatio_working_3-way'!M278</f>
        <v>5.7071195288841317E-2</v>
      </c>
      <c r="R278" s="11">
        <f t="shared" si="75"/>
        <v>0</v>
      </c>
      <c r="S278" s="11">
        <f t="shared" si="76"/>
        <v>-0.86703770375386047</v>
      </c>
      <c r="T278" s="11">
        <f t="shared" si="77"/>
        <v>-0.22317572812197181</v>
      </c>
      <c r="U278" s="11">
        <f>'OddsRatio_working_3-way'!S278-'OddsRatio_working_3-way'!R278^2/3</f>
        <v>-0.86703770375386047</v>
      </c>
      <c r="V278" s="11">
        <f>'OddsRatio_working_3-way'!S278*'OddsRatio_working_3-way'!R278/3-2*'OddsRatio_working_3-way'!R278^3/27-'OddsRatio_working_3-way'!T278</f>
        <v>0.22317572812197181</v>
      </c>
      <c r="W278" s="11">
        <f>'OddsRatio_working_3-way'!V278^2+4*'OddsRatio_working_3-way'!U278^3/27</f>
        <v>-4.6755467145919855E-2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0.15537283608202893</v>
      </c>
      <c r="Y278" s="11">
        <f>IF('OddsRatio_working_3-way'!W278&gt;=0,IF('OddsRatio_working_3-way'!V278+SQRT('OddsRatio_working_3-way'!W278)&gt;0,0,PI()),ACOS('OddsRatio_working_3-way'!V278/(2*'OddsRatio_working_3-way'!X278)))</f>
        <v>0.76959267457187419</v>
      </c>
      <c r="Z278" s="11">
        <f>'OddsRatio_working_3-way'!X278^(1/3)*COS('OddsRatio_working_3-way'!Y278/3)</f>
        <v>0.52000650601150866</v>
      </c>
      <c r="AA278" s="11">
        <f>'OddsRatio_working_3-way'!X278^(1/3)*COS(('OddsRatio_working_3-way'!Y278+2*PI())/3)</f>
        <v>-0.37813178985330098</v>
      </c>
      <c r="AB278" s="11">
        <f>'OddsRatio_working_3-way'!X278^(1/3)*COS(('OddsRatio_working_3-way'!Y278+4*PI())/3)</f>
        <v>-0.14187471615820788</v>
      </c>
      <c r="AC278" s="11">
        <f>'OddsRatio_working_3-way'!X278^(1/3)*SIN('OddsRatio_working_3-way'!Y278/3)</f>
        <v>0.13640308509581531</v>
      </c>
      <c r="AD278" s="11">
        <f>'OddsRatio_working_3-way'!X278^(1/3)*SIN(('OddsRatio_working_3-way'!Y278+2*PI())/3)</f>
        <v>0.38213730179124433</v>
      </c>
      <c r="AE278" s="11">
        <f>'OddsRatio_working_3-way'!X278^(1/3)*SIN(('OddsRatio_working_3-way'!Y278+4*PI())/3)</f>
        <v>-0.51854038688705961</v>
      </c>
      <c r="AF278" s="11">
        <f>-'OddsRatio_working_3-way'!U278/(3*'OddsRatio_working_3-way'!X278^(1/3))*COS(('OddsRatio_working_3-way'!Y278)/3)</f>
        <v>0.52000650601150866</v>
      </c>
      <c r="AG278" s="11">
        <f>-'OddsRatio_working_3-way'!U278/(3*'OddsRatio_working_3-way'!X278^(1/3))*COS(('OddsRatio_working_3-way'!Y278+2*PI())/3)</f>
        <v>-0.37813178985330098</v>
      </c>
      <c r="AH278" s="11">
        <f>-'OddsRatio_working_3-way'!U278/(3*'OddsRatio_working_3-way'!X278^(1/3))*COS(('OddsRatio_working_3-way'!Y278+4*PI())/3)</f>
        <v>-0.14187471615820788</v>
      </c>
      <c r="AI278" s="11">
        <f>'OddsRatio_working_3-way'!U278/(3*'OddsRatio_working_3-way'!X278^(1/3))*SIN(('OddsRatio_working_3-way'!Y278)/3)</f>
        <v>-0.13640308509581531</v>
      </c>
      <c r="AJ278" s="11">
        <f>'OddsRatio_working_3-way'!U278/(3*'OddsRatio_working_3-way'!X278^(1/3))*SIN(('OddsRatio_working_3-way'!Y278+2*PI())/3)</f>
        <v>-0.38213730179124433</v>
      </c>
      <c r="AK278" s="11">
        <f>'OddsRatio_working_3-way'!U278/(3*'OddsRatio_working_3-way'!X278^(1/3))*SIN(('OddsRatio_working_3-way'!Y278+4*PI())/3)</f>
        <v>0.51854038688705961</v>
      </c>
      <c r="AL278" s="11">
        <f>'OddsRatio_working_3-way'!Z278+'OddsRatio_working_3-way'!AF278</f>
        <v>1.0400130120230173</v>
      </c>
      <c r="AM278" s="11">
        <f>'OddsRatio_working_3-way'!AA278+'OddsRatio_working_3-way'!AG278</f>
        <v>-0.75626357970660196</v>
      </c>
      <c r="AN278" s="11">
        <f>'OddsRatio_working_3-way'!AB278+'OddsRatio_working_3-way'!AH278</f>
        <v>-0.28374943231641575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1.0400130120230173</v>
      </c>
      <c r="AS278" s="11">
        <f>IF(('OddsRatio_working_3-way'!X278=0),IF(Q278&gt;0,-Q278^(1/3),(-Q278)^(1/3)),'OddsRatio_working_3-way'!AM278-'OddsRatio_working_3-way'!R278/3)</f>
        <v>-0.75626357970660196</v>
      </c>
      <c r="AT278" s="11">
        <f>IF(('OddsRatio_working_3-way'!X278=0),IF(Q278&gt;0,-Q278^(1/3),(-Q278)^(1/3)),'OddsRatio_working_3-way'!AN278-'OddsRatio_working_3-way'!R278/3)</f>
        <v>-0.28374943231641575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5.5</v>
      </c>
      <c r="B279" s="4">
        <f>IF('True_Odds_Calculator_3-way'!B280="","",'True_Odds_Calculator_3-way'!B280)</f>
        <v>4.25</v>
      </c>
      <c r="C279" s="4">
        <f>IF('True_Odds_Calculator_3-way'!C280="","",'True_Odds_Calculator_3-way'!C280)</f>
        <v>1.65</v>
      </c>
      <c r="D279" s="9">
        <f t="shared" si="65"/>
        <v>0.17579167701654339</v>
      </c>
      <c r="E279" s="9">
        <f t="shared" si="66"/>
        <v>0.22798902471663565</v>
      </c>
      <c r="F279" s="9">
        <f t="shared" si="67"/>
        <v>0.59621929826682085</v>
      </c>
      <c r="G279" s="9">
        <f t="shared" si="68"/>
        <v>1.0419003232456689</v>
      </c>
      <c r="H279" s="9">
        <f t="shared" si="69"/>
        <v>5.6885514546055109</v>
      </c>
      <c r="I279" s="9">
        <f t="shared" si="70"/>
        <v>4.386176050548424</v>
      </c>
      <c r="J279" s="9">
        <f t="shared" si="71"/>
        <v>1.6772352101096846</v>
      </c>
      <c r="K279" s="11">
        <f t="shared" si="72"/>
        <v>0.18181818181818182</v>
      </c>
      <c r="L279" s="11">
        <f t="shared" si="73"/>
        <v>0.23529411764705882</v>
      </c>
      <c r="M279" s="11">
        <f t="shared" si="74"/>
        <v>0.60606060606060608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-0.2464754496840057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0.21779290228488096</v>
      </c>
      <c r="Q279" s="11">
        <f>2*'OddsRatio_working_3-way'!K279*'OddsRatio_working_3-way'!L279*'OddsRatio_working_3-way'!M279</f>
        <v>5.1855452924971637E-2</v>
      </c>
      <c r="R279" s="11">
        <f t="shared" si="75"/>
        <v>0</v>
      </c>
      <c r="S279" s="11">
        <f t="shared" si="76"/>
        <v>-0.88362919132149975</v>
      </c>
      <c r="T279" s="11">
        <f t="shared" si="77"/>
        <v>-0.2103879026955951</v>
      </c>
      <c r="U279" s="11">
        <f>'OddsRatio_working_3-way'!S279-'OddsRatio_working_3-way'!R279^2/3</f>
        <v>-0.88362919132149975</v>
      </c>
      <c r="V279" s="11">
        <f>'OddsRatio_working_3-way'!S279*'OddsRatio_working_3-way'!R279/3-2*'OddsRatio_working_3-way'!R279^3/27-'OddsRatio_working_3-way'!T279</f>
        <v>0.2103879026955951</v>
      </c>
      <c r="W279" s="11">
        <f>'OddsRatio_working_3-way'!V279^2+4*'OddsRatio_working_3-way'!U279^3/27</f>
        <v>-5.7949990635877031E-2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0.15985388659376429</v>
      </c>
      <c r="Y279" s="11">
        <f>IF('OddsRatio_working_3-way'!W279&gt;=0,IF('OddsRatio_working_3-way'!V279+SQRT('OddsRatio_working_3-way'!W279)&gt;0,0,PI()),ACOS('OddsRatio_working_3-way'!V279/(2*'OddsRatio_working_3-way'!X279)))</f>
        <v>0.85255277861045931</v>
      </c>
      <c r="Z279" s="11">
        <f>'OddsRatio_working_3-way'!X279^(1/3)*COS('OddsRatio_working_3-way'!Y279/3)</f>
        <v>0.52095016162283447</v>
      </c>
      <c r="AA279" s="11">
        <f>'OddsRatio_working_3-way'!X279^(1/3)*COS(('OddsRatio_working_3-way'!Y279+2*PI())/3)</f>
        <v>-0.3922532833307712</v>
      </c>
      <c r="AB279" s="11">
        <f>'OddsRatio_working_3-way'!X279^(1/3)*COS(('OddsRatio_working_3-way'!Y279+4*PI())/3)</f>
        <v>-0.12869687829206319</v>
      </c>
      <c r="AC279" s="11">
        <f>'OddsRatio_working_3-way'!X279^(1/3)*SIN('OddsRatio_working_3-way'!Y279/3)</f>
        <v>0.15216436139574813</v>
      </c>
      <c r="AD279" s="11">
        <f>'OddsRatio_working_3-way'!X279^(1/3)*SIN(('OddsRatio_working_3-way'!Y279+2*PI())/3)</f>
        <v>0.37507389337310981</v>
      </c>
      <c r="AE279" s="11">
        <f>'OddsRatio_working_3-way'!X279^(1/3)*SIN(('OddsRatio_working_3-way'!Y279+4*PI())/3)</f>
        <v>-0.52723825476885788</v>
      </c>
      <c r="AF279" s="11">
        <f>-'OddsRatio_working_3-way'!U279/(3*'OddsRatio_working_3-way'!X279^(1/3))*COS(('OddsRatio_working_3-way'!Y279)/3)</f>
        <v>0.52095016162283458</v>
      </c>
      <c r="AG279" s="11">
        <f>-'OddsRatio_working_3-way'!U279/(3*'OddsRatio_working_3-way'!X279^(1/3))*COS(('OddsRatio_working_3-way'!Y279+2*PI())/3)</f>
        <v>-0.39225328333077131</v>
      </c>
      <c r="AH279" s="11">
        <f>-'OddsRatio_working_3-way'!U279/(3*'OddsRatio_working_3-way'!X279^(1/3))*COS(('OddsRatio_working_3-way'!Y279+4*PI())/3)</f>
        <v>-0.12869687829206322</v>
      </c>
      <c r="AI279" s="11">
        <f>'OddsRatio_working_3-way'!U279/(3*'OddsRatio_working_3-way'!X279^(1/3))*SIN(('OddsRatio_working_3-way'!Y279)/3)</f>
        <v>-0.15216436139574815</v>
      </c>
      <c r="AJ279" s="11">
        <f>'OddsRatio_working_3-way'!U279/(3*'OddsRatio_working_3-way'!X279^(1/3))*SIN(('OddsRatio_working_3-way'!Y279+2*PI())/3)</f>
        <v>-0.37507389337310987</v>
      </c>
      <c r="AK279" s="11">
        <f>'OddsRatio_working_3-way'!U279/(3*'OddsRatio_working_3-way'!X279^(1/3))*SIN(('OddsRatio_working_3-way'!Y279+4*PI())/3)</f>
        <v>0.52723825476885799</v>
      </c>
      <c r="AL279" s="11">
        <f>'OddsRatio_working_3-way'!Z279+'OddsRatio_working_3-way'!AF279</f>
        <v>1.0419003232456689</v>
      </c>
      <c r="AM279" s="11">
        <f>'OddsRatio_working_3-way'!AA279+'OddsRatio_working_3-way'!AG279</f>
        <v>-0.7845065666615425</v>
      </c>
      <c r="AN279" s="11">
        <f>'OddsRatio_working_3-way'!AB279+'OddsRatio_working_3-way'!AH279</f>
        <v>-0.25739375658412644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1.0419003232456689</v>
      </c>
      <c r="AS279" s="11">
        <f>IF(('OddsRatio_working_3-way'!X279=0),IF(Q279&gt;0,-Q279^(1/3),(-Q279)^(1/3)),'OddsRatio_working_3-way'!AM279-'OddsRatio_working_3-way'!R279/3)</f>
        <v>-0.7845065666615425</v>
      </c>
      <c r="AT279" s="11">
        <f>IF(('OddsRatio_working_3-way'!X279=0),IF(Q279&gt;0,-Q279^(1/3),(-Q279)^(1/3)),'OddsRatio_working_3-way'!AN279-'OddsRatio_working_3-way'!R279/3)</f>
        <v>-0.25739375658412644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3.09</v>
      </c>
      <c r="C280" s="4">
        <f>IF('True_Odds_Calculator_3-way'!C281="","",'True_Odds_Calculator_3-way'!C281)</f>
        <v>3.45</v>
      </c>
      <c r="D280" s="9">
        <f t="shared" si="65"/>
        <v>0.40785857243016876</v>
      </c>
      <c r="E280" s="9">
        <f t="shared" si="66"/>
        <v>0.31261855603833821</v>
      </c>
      <c r="F280" s="9">
        <f t="shared" si="67"/>
        <v>0.27952287153149319</v>
      </c>
      <c r="G280" s="9">
        <f t="shared" si="68"/>
        <v>1.052050931370573</v>
      </c>
      <c r="H280" s="9">
        <f t="shared" si="69"/>
        <v>2.4518302852913907</v>
      </c>
      <c r="I280" s="9">
        <f t="shared" si="70"/>
        <v>3.1987864465644971</v>
      </c>
      <c r="J280" s="9">
        <f t="shared" si="71"/>
        <v>3.5775247818579037</v>
      </c>
      <c r="K280" s="11">
        <f t="shared" si="72"/>
        <v>0.42016806722689076</v>
      </c>
      <c r="L280" s="11">
        <f t="shared" si="73"/>
        <v>0.3236245954692557</v>
      </c>
      <c r="M280" s="11">
        <f t="shared" si="74"/>
        <v>0.28985507246376813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-0.27850751951265951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0.23332817015929777</v>
      </c>
      <c r="Q280" s="11">
        <f>2*'OddsRatio_working_3-way'!K280*'OddsRatio_working_3-way'!L280*'OddsRatio_working_3-way'!M280</f>
        <v>7.882708451327626E-2</v>
      </c>
      <c r="R280" s="11">
        <f t="shared" si="75"/>
        <v>0</v>
      </c>
      <c r="S280" s="11">
        <f t="shared" si="76"/>
        <v>-0.83778050433820295</v>
      </c>
      <c r="T280" s="11">
        <f t="shared" si="77"/>
        <v>-0.28303395416831173</v>
      </c>
      <c r="U280" s="11">
        <f>'OddsRatio_working_3-way'!S280-'OddsRatio_working_3-way'!R280^2/3</f>
        <v>-0.83778050433820295</v>
      </c>
      <c r="V280" s="11">
        <f>'OddsRatio_working_3-way'!S280*'OddsRatio_working_3-way'!R280/3-2*'OddsRatio_working_3-way'!R280^3/27-'OddsRatio_working_3-way'!T280</f>
        <v>0.28303395416831173</v>
      </c>
      <c r="W280" s="11">
        <f>'OddsRatio_working_3-way'!V280^2+4*'OddsRatio_working_3-way'!U280^3/27</f>
        <v>-7.0055844286228547E-3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0.14757523813361512</v>
      </c>
      <c r="Y280" s="11">
        <f>IF('OddsRatio_working_3-way'!W280&gt;=0,IF('OddsRatio_working_3-way'!V280+SQRT('OddsRatio_working_3-way'!W280)&gt;0,0,PI()),ACOS('OddsRatio_working_3-way'!V280/(2*'OddsRatio_working_3-way'!X280)))</f>
        <v>0.2875274250982387</v>
      </c>
      <c r="Z280" s="11">
        <f>'OddsRatio_working_3-way'!X280^(1/3)*COS('OddsRatio_working_3-way'!Y280/3)</f>
        <v>0.52602546568528663</v>
      </c>
      <c r="AA280" s="11">
        <f>'OddsRatio_working_3-way'!X280^(1/3)*COS(('OddsRatio_working_3-way'!Y280+2*PI())/3)</f>
        <v>-0.30680808844667717</v>
      </c>
      <c r="AB280" s="11">
        <f>'OddsRatio_working_3-way'!X280^(1/3)*COS(('OddsRatio_working_3-way'!Y280+4*PI())/3)</f>
        <v>-0.21921737723860935</v>
      </c>
      <c r="AC280" s="11">
        <f>'OddsRatio_working_3-way'!X280^(1/3)*SIN('OddsRatio_working_3-way'!Y280/3)</f>
        <v>5.0570520694488787E-2</v>
      </c>
      <c r="AD280" s="11">
        <f>'OddsRatio_working_3-way'!X280^(1/3)*SIN(('OddsRatio_working_3-way'!Y280+2*PI())/3)</f>
        <v>0.43026615597375339</v>
      </c>
      <c r="AE280" s="11">
        <f>'OddsRatio_working_3-way'!X280^(1/3)*SIN(('OddsRatio_working_3-way'!Y280+4*PI())/3)</f>
        <v>-0.48083667666824209</v>
      </c>
      <c r="AF280" s="11">
        <f>-'OddsRatio_working_3-way'!U280/(3*'OddsRatio_working_3-way'!X280^(1/3))*COS(('OddsRatio_working_3-way'!Y280)/3)</f>
        <v>0.52602546568528652</v>
      </c>
      <c r="AG280" s="11">
        <f>-'OddsRatio_working_3-way'!U280/(3*'OddsRatio_working_3-way'!X280^(1/3))*COS(('OddsRatio_working_3-way'!Y280+2*PI())/3)</f>
        <v>-0.30680808844667712</v>
      </c>
      <c r="AH280" s="11">
        <f>-'OddsRatio_working_3-way'!U280/(3*'OddsRatio_working_3-way'!X280^(1/3))*COS(('OddsRatio_working_3-way'!Y280+4*PI())/3)</f>
        <v>-0.21921737723860929</v>
      </c>
      <c r="AI280" s="11">
        <f>'OddsRatio_working_3-way'!U280/(3*'OddsRatio_working_3-way'!X280^(1/3))*SIN(('OddsRatio_working_3-way'!Y280)/3)</f>
        <v>-5.057052069448878E-2</v>
      </c>
      <c r="AJ280" s="11">
        <f>'OddsRatio_working_3-way'!U280/(3*'OddsRatio_working_3-way'!X280^(1/3))*SIN(('OddsRatio_working_3-way'!Y280+2*PI())/3)</f>
        <v>-0.43026615597375328</v>
      </c>
      <c r="AK280" s="11">
        <f>'OddsRatio_working_3-way'!U280/(3*'OddsRatio_working_3-way'!X280^(1/3))*SIN(('OddsRatio_working_3-way'!Y280+4*PI())/3)</f>
        <v>0.48083667666824198</v>
      </c>
      <c r="AL280" s="11">
        <f>'OddsRatio_working_3-way'!Z280+'OddsRatio_working_3-way'!AF280</f>
        <v>1.052050931370573</v>
      </c>
      <c r="AM280" s="11">
        <f>'OddsRatio_working_3-way'!AA280+'OddsRatio_working_3-way'!AG280</f>
        <v>-0.61361617689335435</v>
      </c>
      <c r="AN280" s="11">
        <f>'OddsRatio_working_3-way'!AB280+'OddsRatio_working_3-way'!AH280</f>
        <v>-0.43843475447721864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1.052050931370573</v>
      </c>
      <c r="AS280" s="11">
        <f>IF(('OddsRatio_working_3-way'!X280=0),IF(Q280&gt;0,-Q280^(1/3),(-Q280)^(1/3)),'OddsRatio_working_3-way'!AM280-'OddsRatio_working_3-way'!R280/3)</f>
        <v>-0.61361617689335435</v>
      </c>
      <c r="AT280" s="11">
        <f>IF(('OddsRatio_working_3-way'!X280=0),IF(Q280&gt;0,-Q280^(1/3),(-Q280)^(1/3)),'OddsRatio_working_3-way'!AN280-'OddsRatio_working_3-way'!R280/3)</f>
        <v>-0.43843475447721864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2.5099999999999998</v>
      </c>
      <c r="B281" s="4">
        <f>IF('True_Odds_Calculator_3-way'!B282="","",'True_Odds_Calculator_3-way'!B282)</f>
        <v>2.99</v>
      </c>
      <c r="C281" s="4">
        <f>IF('True_Odds_Calculator_3-way'!C282="","",'True_Odds_Calculator_3-way'!C282)</f>
        <v>3.33</v>
      </c>
      <c r="D281" s="9">
        <f t="shared" si="65"/>
        <v>0.3865578616986477</v>
      </c>
      <c r="E281" s="9">
        <f t="shared" si="66"/>
        <v>0.32347898305650796</v>
      </c>
      <c r="F281" s="9">
        <f t="shared" si="67"/>
        <v>0.28996315524484417</v>
      </c>
      <c r="G281" s="9">
        <f t="shared" si="68"/>
        <v>1.0509502249871616</v>
      </c>
      <c r="H281" s="9">
        <f t="shared" si="69"/>
        <v>2.5869348397306138</v>
      </c>
      <c r="I281" s="9">
        <f t="shared" si="70"/>
        <v>3.0913909477244519</v>
      </c>
      <c r="J281" s="9">
        <f t="shared" si="71"/>
        <v>3.4487140242200858</v>
      </c>
      <c r="K281" s="11">
        <f t="shared" si="72"/>
        <v>0.39840637450199207</v>
      </c>
      <c r="L281" s="11">
        <f t="shared" si="73"/>
        <v>0.33444816053511706</v>
      </c>
      <c r="M281" s="11">
        <f t="shared" si="74"/>
        <v>0.3003003003003003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-0.28015398308140371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0.23328102316496571</v>
      </c>
      <c r="Q281" s="11">
        <f>2*'OddsRatio_working_3-way'!K281*'OddsRatio_working_3-way'!L281*'OddsRatio_working_3-way'!M281</f>
        <v>8.0027795253847581E-2</v>
      </c>
      <c r="R281" s="11">
        <f t="shared" si="75"/>
        <v>0</v>
      </c>
      <c r="S281" s="11">
        <f t="shared" si="76"/>
        <v>-0.83268858289686276</v>
      </c>
      <c r="T281" s="11">
        <f t="shared" si="77"/>
        <v>-0.28565646068503009</v>
      </c>
      <c r="U281" s="11">
        <f>'OddsRatio_working_3-way'!S281-'OddsRatio_working_3-way'!R281^2/3</f>
        <v>-0.83268858289686276</v>
      </c>
      <c r="V281" s="11">
        <f>'OddsRatio_working_3-way'!S281*'OddsRatio_working_3-way'!R281/3-2*'OddsRatio_working_3-way'!R281^3/27-'OddsRatio_working_3-way'!T281</f>
        <v>0.28565646068503009</v>
      </c>
      <c r="W281" s="11">
        <f>'OddsRatio_working_3-way'!V281^2+4*'OddsRatio_working_3-way'!U281^3/27</f>
        <v>-3.9354253751999191E-3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0.14623186973630103</v>
      </c>
      <c r="Y281" s="11">
        <f>IF('OddsRatio_working_3-way'!W281&gt;=0,IF('OddsRatio_working_3-way'!V281+SQRT('OddsRatio_working_3-way'!W281)&gt;0,0,PI()),ACOS('OddsRatio_working_3-way'!V281/(2*'OddsRatio_working_3-way'!X281)))</f>
        <v>0.21617812374804601</v>
      </c>
      <c r="Z281" s="11">
        <f>'OddsRatio_working_3-way'!X281^(1/3)*COS('OddsRatio_working_3-way'!Y281/3)</f>
        <v>0.52547511249358081</v>
      </c>
      <c r="AA281" s="11">
        <f>'OddsRatio_working_3-way'!X281^(1/3)*COS(('OddsRatio_working_3-way'!Y281+2*PI())/3)</f>
        <v>-0.29558683837912403</v>
      </c>
      <c r="AB281" s="11">
        <f>'OddsRatio_working_3-way'!X281^(1/3)*COS(('OddsRatio_working_3-way'!Y281+4*PI())/3)</f>
        <v>-0.22988827411445664</v>
      </c>
      <c r="AC281" s="11">
        <f>'OddsRatio_working_3-way'!X281^(1/3)*SIN('OddsRatio_working_3-way'!Y281/3)</f>
        <v>3.7931083763577685E-2</v>
      </c>
      <c r="AD281" s="11">
        <f>'OddsRatio_working_3-way'!X281^(1/3)*SIN(('OddsRatio_working_3-way'!Y281+2*PI())/3)</f>
        <v>0.4361092545941378</v>
      </c>
      <c r="AE281" s="11">
        <f>'OddsRatio_working_3-way'!X281^(1/3)*SIN(('OddsRatio_working_3-way'!Y281+4*PI())/3)</f>
        <v>-0.47404033835771547</v>
      </c>
      <c r="AF281" s="11">
        <f>-'OddsRatio_working_3-way'!U281/(3*'OddsRatio_working_3-way'!X281^(1/3))*COS(('OddsRatio_working_3-way'!Y281)/3)</f>
        <v>0.52547511249358081</v>
      </c>
      <c r="AG281" s="11">
        <f>-'OddsRatio_working_3-way'!U281/(3*'OddsRatio_working_3-way'!X281^(1/3))*COS(('OddsRatio_working_3-way'!Y281+2*PI())/3)</f>
        <v>-0.29558683837912403</v>
      </c>
      <c r="AH281" s="11">
        <f>-'OddsRatio_working_3-way'!U281/(3*'OddsRatio_working_3-way'!X281^(1/3))*COS(('OddsRatio_working_3-way'!Y281+4*PI())/3)</f>
        <v>-0.22988827411445664</v>
      </c>
      <c r="AI281" s="11">
        <f>'OddsRatio_working_3-way'!U281/(3*'OddsRatio_working_3-way'!X281^(1/3))*SIN(('OddsRatio_working_3-way'!Y281)/3)</f>
        <v>-3.7931083763577685E-2</v>
      </c>
      <c r="AJ281" s="11">
        <f>'OddsRatio_working_3-way'!U281/(3*'OddsRatio_working_3-way'!X281^(1/3))*SIN(('OddsRatio_working_3-way'!Y281+2*PI())/3)</f>
        <v>-0.4361092545941378</v>
      </c>
      <c r="AK281" s="11">
        <f>'OddsRatio_working_3-way'!U281/(3*'OddsRatio_working_3-way'!X281^(1/3))*SIN(('OddsRatio_working_3-way'!Y281+4*PI())/3)</f>
        <v>0.47404033835771547</v>
      </c>
      <c r="AL281" s="11">
        <f>'OddsRatio_working_3-way'!Z281+'OddsRatio_working_3-way'!AF281</f>
        <v>1.0509502249871616</v>
      </c>
      <c r="AM281" s="11">
        <f>'OddsRatio_working_3-way'!AA281+'OddsRatio_working_3-way'!AG281</f>
        <v>-0.59117367675824806</v>
      </c>
      <c r="AN281" s="11">
        <f>'OddsRatio_working_3-way'!AB281+'OddsRatio_working_3-way'!AH281</f>
        <v>-0.45977654822891328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1.0509502249871616</v>
      </c>
      <c r="AS281" s="11">
        <f>IF(('OddsRatio_working_3-way'!X281=0),IF(Q281&gt;0,-Q281^(1/3),(-Q281)^(1/3)),'OddsRatio_working_3-way'!AM281-'OddsRatio_working_3-way'!R281/3)</f>
        <v>-0.59117367675824806</v>
      </c>
      <c r="AT281" s="11">
        <f>IF(('OddsRatio_working_3-way'!X281=0),IF(Q281&gt;0,-Q281^(1/3),(-Q281)^(1/3)),'OddsRatio_working_3-way'!AN281-'OddsRatio_working_3-way'!R281/3)</f>
        <v>-0.45977654822891328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1.76</v>
      </c>
      <c r="B282" s="4">
        <f>IF('True_Odds_Calculator_3-way'!B283="","",'True_Odds_Calculator_3-way'!B283)</f>
        <v>3.78</v>
      </c>
      <c r="C282" s="4">
        <f>IF('True_Odds_Calculator_3-way'!C283="","",'True_Odds_Calculator_3-way'!C283)</f>
        <v>4.91</v>
      </c>
      <c r="D282" s="9">
        <f t="shared" si="65"/>
        <v>0.55317327959341078</v>
      </c>
      <c r="E282" s="9">
        <f t="shared" si="66"/>
        <v>0.25286552833631182</v>
      </c>
      <c r="F282" s="9">
        <f t="shared" si="67"/>
        <v>0.19396119207027759</v>
      </c>
      <c r="G282" s="9">
        <f t="shared" si="68"/>
        <v>1.062831335063696</v>
      </c>
      <c r="H282" s="9">
        <f t="shared" si="69"/>
        <v>1.8077518146484088</v>
      </c>
      <c r="I282" s="9">
        <f t="shared" si="70"/>
        <v>3.954671111477075</v>
      </c>
      <c r="J282" s="9">
        <f t="shared" si="71"/>
        <v>5.1556705200990507</v>
      </c>
      <c r="K282" s="11">
        <f t="shared" si="72"/>
        <v>0.56818181818181823</v>
      </c>
      <c r="L282" s="11">
        <f t="shared" si="73"/>
        <v>0.26455026455026459</v>
      </c>
      <c r="M282" s="11">
        <f t="shared" si="74"/>
        <v>0.20366598778004072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-0.25290020758452547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0.22807112929312526</v>
      </c>
      <c r="Q282" s="11">
        <f>2*'OddsRatio_working_3-way'!K282*'OddsRatio_working_3-way'!L282*'OddsRatio_working_3-way'!M282</f>
        <v>6.1227148803523555E-2</v>
      </c>
      <c r="R282" s="11">
        <f t="shared" si="75"/>
        <v>0</v>
      </c>
      <c r="S282" s="11">
        <f t="shared" si="76"/>
        <v>-0.90182262589443818</v>
      </c>
      <c r="T282" s="11">
        <f t="shared" si="77"/>
        <v>-0.24210003379716458</v>
      </c>
      <c r="U282" s="11">
        <f>'OddsRatio_working_3-way'!S282-'OddsRatio_working_3-way'!R282^2/3</f>
        <v>-0.90182262589443818</v>
      </c>
      <c r="V282" s="11">
        <f>'OddsRatio_working_3-way'!S282*'OddsRatio_working_3-way'!R282/3-2*'OddsRatio_working_3-way'!R282^3/27-'OddsRatio_working_3-way'!T282</f>
        <v>0.24210003379716458</v>
      </c>
      <c r="W282" s="11">
        <f>'OddsRatio_working_3-way'!V282^2+4*'OddsRatio_working_3-way'!U282^3/27</f>
        <v>-5.0045048640462497E-2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0.16481616653490846</v>
      </c>
      <c r="Y282" s="11">
        <f>IF('OddsRatio_working_3-way'!W282&gt;=0,IF('OddsRatio_working_3-way'!V282+SQRT('OddsRatio_working_3-way'!W282)&gt;0,0,PI()),ACOS('OddsRatio_working_3-way'!V282/(2*'OddsRatio_working_3-way'!X282)))</f>
        <v>0.74593341513616718</v>
      </c>
      <c r="Z282" s="11">
        <f>'OddsRatio_working_3-way'!X282^(1/3)*COS('OddsRatio_working_3-way'!Y282/3)</f>
        <v>0.53141566753184799</v>
      </c>
      <c r="AA282" s="11">
        <f>'OddsRatio_working_3-way'!X282^(1/3)*COS(('OddsRatio_working_3-way'!Y282+2*PI())/3)</f>
        <v>-0.38255687184441994</v>
      </c>
      <c r="AB282" s="11">
        <f>'OddsRatio_working_3-way'!X282^(1/3)*COS(('OddsRatio_working_3-way'!Y282+4*PI())/3)</f>
        <v>-0.14885879568742774</v>
      </c>
      <c r="AC282" s="11">
        <f>'OddsRatio_working_3-way'!X282^(1/3)*SIN('OddsRatio_working_3-way'!Y282/3)</f>
        <v>0.13492564717833702</v>
      </c>
      <c r="AD282" s="11">
        <f>'OddsRatio_working_3-way'!X282^(1/3)*SIN(('OddsRatio_working_3-way'!Y282+2*PI())/3)</f>
        <v>0.39275664446247727</v>
      </c>
      <c r="AE282" s="11">
        <f>'OddsRatio_working_3-way'!X282^(1/3)*SIN(('OddsRatio_working_3-way'!Y282+4*PI())/3)</f>
        <v>-0.52768229164081415</v>
      </c>
      <c r="AF282" s="11">
        <f>-'OddsRatio_working_3-way'!U282/(3*'OddsRatio_working_3-way'!X282^(1/3))*COS(('OddsRatio_working_3-way'!Y282)/3)</f>
        <v>0.5314156675318481</v>
      </c>
      <c r="AG282" s="11">
        <f>-'OddsRatio_working_3-way'!U282/(3*'OddsRatio_working_3-way'!X282^(1/3))*COS(('OddsRatio_working_3-way'!Y282+2*PI())/3)</f>
        <v>-0.38255687184442</v>
      </c>
      <c r="AH282" s="11">
        <f>-'OddsRatio_working_3-way'!U282/(3*'OddsRatio_working_3-way'!X282^(1/3))*COS(('OddsRatio_working_3-way'!Y282+4*PI())/3)</f>
        <v>-0.14885879568742777</v>
      </c>
      <c r="AI282" s="11">
        <f>'OddsRatio_working_3-way'!U282/(3*'OddsRatio_working_3-way'!X282^(1/3))*SIN(('OddsRatio_working_3-way'!Y282)/3)</f>
        <v>-0.13492564717833705</v>
      </c>
      <c r="AJ282" s="11">
        <f>'OddsRatio_working_3-way'!U282/(3*'OddsRatio_working_3-way'!X282^(1/3))*SIN(('OddsRatio_working_3-way'!Y282+2*PI())/3)</f>
        <v>-0.39275664446247732</v>
      </c>
      <c r="AK282" s="11">
        <f>'OddsRatio_working_3-way'!U282/(3*'OddsRatio_working_3-way'!X282^(1/3))*SIN(('OddsRatio_working_3-way'!Y282+4*PI())/3)</f>
        <v>0.52768229164081426</v>
      </c>
      <c r="AL282" s="11">
        <f>'OddsRatio_working_3-way'!Z282+'OddsRatio_working_3-way'!AF282</f>
        <v>1.062831335063696</v>
      </c>
      <c r="AM282" s="11">
        <f>'OddsRatio_working_3-way'!AA282+'OddsRatio_working_3-way'!AG282</f>
        <v>-0.76511374368884</v>
      </c>
      <c r="AN282" s="11">
        <f>'OddsRatio_working_3-way'!AB282+'OddsRatio_working_3-way'!AH282</f>
        <v>-0.29771759137485554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1.062831335063696</v>
      </c>
      <c r="AS282" s="11">
        <f>IF(('OddsRatio_working_3-way'!X282=0),IF(Q282&gt;0,-Q282^(1/3),(-Q282)^(1/3)),'OddsRatio_working_3-way'!AM282-'OddsRatio_working_3-way'!R282/3)</f>
        <v>-0.76511374368884</v>
      </c>
      <c r="AT282" s="11">
        <f>IF(('OddsRatio_working_3-way'!X282=0),IF(Q282&gt;0,-Q282^(1/3),(-Q282)^(1/3)),'OddsRatio_working_3-way'!AN282-'OddsRatio_working_3-way'!R282/3)</f>
        <v>-0.29771759137485554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1.26</v>
      </c>
      <c r="B283" s="4">
        <f>IF('True_Odds_Calculator_3-way'!B284="","",'True_Odds_Calculator_3-way'!B284)</f>
        <v>6.64</v>
      </c>
      <c r="C283" s="4">
        <f>IF('True_Odds_Calculator_3-way'!C284="","",'True_Odds_Calculator_3-way'!C284)</f>
        <v>9.7799999999999994</v>
      </c>
      <c r="D283" s="9">
        <f t="shared" si="65"/>
        <v>0.77286718368955687</v>
      </c>
      <c r="E283" s="9">
        <f t="shared" si="66"/>
        <v>0.13559306232483684</v>
      </c>
      <c r="F283" s="9">
        <f t="shared" si="67"/>
        <v>9.1539753985606279E-2</v>
      </c>
      <c r="G283" s="9">
        <f t="shared" si="68"/>
        <v>1.1303206727833666</v>
      </c>
      <c r="H283" s="9">
        <f t="shared" si="69"/>
        <v>1.2938833749236753</v>
      </c>
      <c r="I283" s="9">
        <f t="shared" si="70"/>
        <v>7.3750085944981869</v>
      </c>
      <c r="J283" s="9">
        <f t="shared" si="71"/>
        <v>10.92421550703796</v>
      </c>
      <c r="K283" s="11">
        <f t="shared" si="72"/>
        <v>0.79365079365079361</v>
      </c>
      <c r="L283" s="11">
        <f t="shared" si="73"/>
        <v>0.15060240963855423</v>
      </c>
      <c r="M283" s="11">
        <f t="shared" si="74"/>
        <v>0.10224948875255624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-0.15735099322208501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0.17941079734264742</v>
      </c>
      <c r="Q283" s="11">
        <f>2*'OddsRatio_working_3-way'!K283*'OddsRatio_working_3-way'!L283*'OddsRatio_working_3-way'!M283</f>
        <v>2.4442887921341614E-2</v>
      </c>
      <c r="R283" s="11">
        <f t="shared" si="75"/>
        <v>0</v>
      </c>
      <c r="S283" s="11">
        <f t="shared" si="76"/>
        <v>-1.1401948832278881</v>
      </c>
      <c r="T283" s="11">
        <f t="shared" si="77"/>
        <v>-0.15533990234712372</v>
      </c>
      <c r="U283" s="11">
        <f>'OddsRatio_working_3-way'!S283-'OddsRatio_working_3-way'!R283^2/3</f>
        <v>-1.1401948832278881</v>
      </c>
      <c r="V283" s="11">
        <f>'OddsRatio_working_3-way'!S283*'OddsRatio_working_3-way'!R283/3-2*'OddsRatio_working_3-way'!R283^3/27-'OddsRatio_working_3-way'!T283</f>
        <v>0.15533990234712372</v>
      </c>
      <c r="W283" s="11">
        <f>'OddsRatio_working_3-way'!V283^2+4*'OddsRatio_working_3-way'!U283^3/27</f>
        <v>-0.1954700985352435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0.23430780172481316</v>
      </c>
      <c r="Y283" s="11">
        <f>IF('OddsRatio_working_3-way'!W283&gt;=0,IF('OddsRatio_working_3-way'!V283+SQRT('OddsRatio_working_3-way'!W283)&gt;0,0,PI()),ACOS('OddsRatio_working_3-way'!V283/(2*'OddsRatio_working_3-way'!X283)))</f>
        <v>1.2329172502004435</v>
      </c>
      <c r="Z283" s="11">
        <f>'OddsRatio_working_3-way'!X283^(1/3)*COS('OddsRatio_working_3-way'!Y283/3)</f>
        <v>0.56516033639168328</v>
      </c>
      <c r="AA283" s="11">
        <f>'OddsRatio_working_3-way'!X283^(1/3)*COS(('OddsRatio_working_3-way'!Y283+2*PI())/3)</f>
        <v>-0.49587354932662514</v>
      </c>
      <c r="AB283" s="11">
        <f>'OddsRatio_working_3-way'!X283^(1/3)*COS(('OddsRatio_working_3-way'!Y283+4*PI())/3)</f>
        <v>-6.9286787065058211E-2</v>
      </c>
      <c r="AC283" s="11">
        <f>'OddsRatio_working_3-way'!X283^(1/3)*SIN('OddsRatio_working_3-way'!Y283/3)</f>
        <v>0.24628998202444649</v>
      </c>
      <c r="AD283" s="11">
        <f>'OddsRatio_working_3-way'!X283^(1/3)*SIN(('OddsRatio_working_3-way'!Y283+2*PI())/3)</f>
        <v>0.36629821751433328</v>
      </c>
      <c r="AE283" s="11">
        <f>'OddsRatio_working_3-way'!X283^(1/3)*SIN(('OddsRatio_working_3-way'!Y283+4*PI())/3)</f>
        <v>-0.61258819953877997</v>
      </c>
      <c r="AF283" s="11">
        <f>-'OddsRatio_working_3-way'!U283/(3*'OddsRatio_working_3-way'!X283^(1/3))*COS(('OddsRatio_working_3-way'!Y283)/3)</f>
        <v>0.56516033639168317</v>
      </c>
      <c r="AG283" s="11">
        <f>-'OddsRatio_working_3-way'!U283/(3*'OddsRatio_working_3-way'!X283^(1/3))*COS(('OddsRatio_working_3-way'!Y283+2*PI())/3)</f>
        <v>-0.49587354932662508</v>
      </c>
      <c r="AH283" s="11">
        <f>-'OddsRatio_working_3-way'!U283/(3*'OddsRatio_working_3-way'!X283^(1/3))*COS(('OddsRatio_working_3-way'!Y283+4*PI())/3)</f>
        <v>-6.9286787065058197E-2</v>
      </c>
      <c r="AI283" s="11">
        <f>'OddsRatio_working_3-way'!U283/(3*'OddsRatio_working_3-way'!X283^(1/3))*SIN(('OddsRatio_working_3-way'!Y283)/3)</f>
        <v>-0.24628998202444644</v>
      </c>
      <c r="AJ283" s="11">
        <f>'OddsRatio_working_3-way'!U283/(3*'OddsRatio_working_3-way'!X283^(1/3))*SIN(('OddsRatio_working_3-way'!Y283+2*PI())/3)</f>
        <v>-0.36629821751433322</v>
      </c>
      <c r="AK283" s="11">
        <f>'OddsRatio_working_3-way'!U283/(3*'OddsRatio_working_3-way'!X283^(1/3))*SIN(('OddsRatio_working_3-way'!Y283+4*PI())/3)</f>
        <v>0.61258819953877985</v>
      </c>
      <c r="AL283" s="11">
        <f>'OddsRatio_working_3-way'!Z283+'OddsRatio_working_3-way'!AF283</f>
        <v>1.1303206727833666</v>
      </c>
      <c r="AM283" s="11">
        <f>'OddsRatio_working_3-way'!AA283+'OddsRatio_working_3-way'!AG283</f>
        <v>-0.99174709865325017</v>
      </c>
      <c r="AN283" s="11">
        <f>'OddsRatio_working_3-way'!AB283+'OddsRatio_working_3-way'!AH283</f>
        <v>-0.13857357413011639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1.1303206727833666</v>
      </c>
      <c r="AS283" s="11">
        <f>IF(('OddsRatio_working_3-way'!X283=0),IF(Q283&gt;0,-Q283^(1/3),(-Q283)^(1/3)),'OddsRatio_working_3-way'!AM283-'OddsRatio_working_3-way'!R283/3)</f>
        <v>-0.99174709865325017</v>
      </c>
      <c r="AT283" s="11">
        <f>IF(('OddsRatio_working_3-way'!X283=0),IF(Q283&gt;0,-Q283^(1/3),(-Q283)^(1/3)),'OddsRatio_working_3-way'!AN283-'OddsRatio_working_3-way'!R283/3)</f>
        <v>-0.13857357413011639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2.2400000000000002</v>
      </c>
      <c r="B284" s="4">
        <f>IF('True_Odds_Calculator_3-way'!B285="","",'True_Odds_Calculator_3-way'!B285)</f>
        <v>3.23</v>
      </c>
      <c r="C284" s="4">
        <f>IF('True_Odds_Calculator_3-way'!C285="","",'True_Odds_Calculator_3-way'!C285)</f>
        <v>3.59</v>
      </c>
      <c r="D284" s="9">
        <f t="shared" si="65"/>
        <v>0.43345297168511926</v>
      </c>
      <c r="E284" s="9">
        <f t="shared" si="66"/>
        <v>0.2984547664961304</v>
      </c>
      <c r="F284" s="9">
        <f t="shared" si="67"/>
        <v>0.26809226181875023</v>
      </c>
      <c r="G284" s="9">
        <f t="shared" si="68"/>
        <v>1.0540769001855488</v>
      </c>
      <c r="H284" s="9">
        <f t="shared" si="69"/>
        <v>2.3070553562300811</v>
      </c>
      <c r="I284" s="9">
        <f t="shared" si="70"/>
        <v>3.3505914874137734</v>
      </c>
      <c r="J284" s="9">
        <f t="shared" si="71"/>
        <v>3.7300591714805718</v>
      </c>
      <c r="K284" s="11">
        <f t="shared" si="72"/>
        <v>0.4464285714285714</v>
      </c>
      <c r="L284" s="11">
        <f t="shared" si="73"/>
        <v>0.30959752321981426</v>
      </c>
      <c r="M284" s="11">
        <f t="shared" si="74"/>
        <v>0.2785515320334262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-0.27572828720991405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0.23330692781437451</v>
      </c>
      <c r="Q284" s="11">
        <f>2*'OddsRatio_working_3-way'!K284*'OddsRatio_working_3-way'!L284*'OddsRatio_working_3-way'!M284</f>
        <v>7.6998986077351339E-2</v>
      </c>
      <c r="R284" s="11">
        <f t="shared" si="75"/>
        <v>0</v>
      </c>
      <c r="S284" s="11">
        <f t="shared" si="76"/>
        <v>-0.84614796028075334</v>
      </c>
      <c r="T284" s="11">
        <f t="shared" si="77"/>
        <v>-0.27925675256790544</v>
      </c>
      <c r="U284" s="11">
        <f>'OddsRatio_working_3-way'!S284-'OddsRatio_working_3-way'!R284^2/3</f>
        <v>-0.84614796028075334</v>
      </c>
      <c r="V284" s="11">
        <f>'OddsRatio_working_3-way'!S284*'OddsRatio_working_3-way'!R284/3-2*'OddsRatio_working_3-way'!R284^3/27-'OddsRatio_working_3-way'!T284</f>
        <v>0.27925675256790544</v>
      </c>
      <c r="W284" s="11">
        <f>'OddsRatio_working_3-way'!V284^2+4*'OddsRatio_working_3-way'!U284^3/27</f>
        <v>-1.1765811950658026E-2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0.149791643463037</v>
      </c>
      <c r="Y284" s="11">
        <f>IF('OddsRatio_working_3-way'!W284&gt;=0,IF('OddsRatio_working_3-way'!V284+SQRT('OddsRatio_working_3-way'!W284)&gt;0,0,PI()),ACOS('OddsRatio_working_3-way'!V284/(2*'OddsRatio_working_3-way'!X284)))</f>
        <v>0.37048834941708431</v>
      </c>
      <c r="Z284" s="11">
        <f>'OddsRatio_working_3-way'!X284^(1/3)*COS('OddsRatio_working_3-way'!Y284/3)</f>
        <v>0.52703845009277439</v>
      </c>
      <c r="AA284" s="11">
        <f>'OddsRatio_working_3-way'!X284^(1/3)*COS(('OddsRatio_working_3-way'!Y284+2*PI())/3)</f>
        <v>-0.32017471165662659</v>
      </c>
      <c r="AB284" s="11">
        <f>'OddsRatio_working_3-way'!X284^(1/3)*COS(('OddsRatio_working_3-way'!Y284+4*PI())/3)</f>
        <v>-0.20686373843614786</v>
      </c>
      <c r="AC284" s="11">
        <f>'OddsRatio_working_3-way'!X284^(1/3)*SIN('OddsRatio_working_3-way'!Y284/3)</f>
        <v>6.5420120890981842E-2</v>
      </c>
      <c r="AD284" s="11">
        <f>'OddsRatio_working_3-way'!X284^(1/3)*SIN(('OddsRatio_working_3-way'!Y284+2*PI())/3)</f>
        <v>0.42371862610602867</v>
      </c>
      <c r="AE284" s="11">
        <f>'OddsRatio_working_3-way'!X284^(1/3)*SIN(('OddsRatio_working_3-way'!Y284+4*PI())/3)</f>
        <v>-0.48913874699701054</v>
      </c>
      <c r="AF284" s="11">
        <f>-'OddsRatio_working_3-way'!U284/(3*'OddsRatio_working_3-way'!X284^(1/3))*COS(('OddsRatio_working_3-way'!Y284)/3)</f>
        <v>0.52703845009277439</v>
      </c>
      <c r="AG284" s="11">
        <f>-'OddsRatio_working_3-way'!U284/(3*'OddsRatio_working_3-way'!X284^(1/3))*COS(('OddsRatio_working_3-way'!Y284+2*PI())/3)</f>
        <v>-0.32017471165662659</v>
      </c>
      <c r="AH284" s="11">
        <f>-'OddsRatio_working_3-way'!U284/(3*'OddsRatio_working_3-way'!X284^(1/3))*COS(('OddsRatio_working_3-way'!Y284+4*PI())/3)</f>
        <v>-0.20686373843614786</v>
      </c>
      <c r="AI284" s="11">
        <f>'OddsRatio_working_3-way'!U284/(3*'OddsRatio_working_3-way'!X284^(1/3))*SIN(('OddsRatio_working_3-way'!Y284)/3)</f>
        <v>-6.5420120890981842E-2</v>
      </c>
      <c r="AJ284" s="11">
        <f>'OddsRatio_working_3-way'!U284/(3*'OddsRatio_working_3-way'!X284^(1/3))*SIN(('OddsRatio_working_3-way'!Y284+2*PI())/3)</f>
        <v>-0.42371862610602867</v>
      </c>
      <c r="AK284" s="11">
        <f>'OddsRatio_working_3-way'!U284/(3*'OddsRatio_working_3-way'!X284^(1/3))*SIN(('OddsRatio_working_3-way'!Y284+4*PI())/3)</f>
        <v>0.48913874699701054</v>
      </c>
      <c r="AL284" s="11">
        <f>'OddsRatio_working_3-way'!Z284+'OddsRatio_working_3-way'!AF284</f>
        <v>1.0540769001855488</v>
      </c>
      <c r="AM284" s="11">
        <f>'OddsRatio_working_3-way'!AA284+'OddsRatio_working_3-way'!AG284</f>
        <v>-0.64034942331325317</v>
      </c>
      <c r="AN284" s="11">
        <f>'OddsRatio_working_3-way'!AB284+'OddsRatio_working_3-way'!AH284</f>
        <v>-0.41372747687229572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1.0540769001855488</v>
      </c>
      <c r="AS284" s="11">
        <f>IF(('OddsRatio_working_3-way'!X284=0),IF(Q284&gt;0,-Q284^(1/3),(-Q284)^(1/3)),'OddsRatio_working_3-way'!AM284-'OddsRatio_working_3-way'!R284/3)</f>
        <v>-0.64034942331325317</v>
      </c>
      <c r="AT284" s="11">
        <f>IF(('OddsRatio_working_3-way'!X284=0),IF(Q284&gt;0,-Q284^(1/3),(-Q284)^(1/3)),'OddsRatio_working_3-way'!AN284-'OddsRatio_working_3-way'!R284/3)</f>
        <v>-0.41372747687229572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3.6</v>
      </c>
      <c r="B285" s="4">
        <f>IF('True_Odds_Calculator_3-way'!B286="","",'True_Odds_Calculator_3-way'!B286)</f>
        <v>3.81</v>
      </c>
      <c r="C285" s="4">
        <f>IF('True_Odds_Calculator_3-way'!C286="","",'True_Odds_Calculator_3-way'!C286)</f>
        <v>2.02</v>
      </c>
      <c r="D285" s="9">
        <f t="shared" si="65"/>
        <v>0.26683404170996683</v>
      </c>
      <c r="E285" s="9">
        <f t="shared" si="66"/>
        <v>0.25191625380887089</v>
      </c>
      <c r="F285" s="9">
        <f t="shared" si="67"/>
        <v>0.48124970448116211</v>
      </c>
      <c r="G285" s="9">
        <f t="shared" si="68"/>
        <v>1.056787601865026</v>
      </c>
      <c r="H285" s="9">
        <f t="shared" si="69"/>
        <v>3.7476477648490674</v>
      </c>
      <c r="I285" s="9">
        <f t="shared" si="70"/>
        <v>3.969573161240723</v>
      </c>
      <c r="J285" s="9">
        <f t="shared" si="71"/>
        <v>2.0779233539023267</v>
      </c>
      <c r="K285" s="11">
        <f t="shared" si="72"/>
        <v>0.27777777777777779</v>
      </c>
      <c r="L285" s="11">
        <f t="shared" si="73"/>
        <v>0.26246719160104987</v>
      </c>
      <c r="M285" s="11">
        <f t="shared" si="74"/>
        <v>0.49504950495049505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-0.26896823540621784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0.23207701347562582</v>
      </c>
      <c r="Q285" s="11">
        <f>2*'OddsRatio_working_3-way'!K285*'OddsRatio_working_3-way'!L285*'OddsRatio_working_3-way'!M285</f>
        <v>7.2185696259914708E-2</v>
      </c>
      <c r="R285" s="11">
        <f t="shared" si="75"/>
        <v>0</v>
      </c>
      <c r="S285" s="11">
        <f t="shared" si="76"/>
        <v>-0.86284171484087746</v>
      </c>
      <c r="T285" s="11">
        <f t="shared" si="77"/>
        <v>-0.26838000461613604</v>
      </c>
      <c r="U285" s="11">
        <f>'OddsRatio_working_3-way'!S285-'OddsRatio_working_3-way'!R285^2/3</f>
        <v>-0.86284171484087746</v>
      </c>
      <c r="V285" s="11">
        <f>'OddsRatio_working_3-way'!S285*'OddsRatio_working_3-way'!R285/3-2*'OddsRatio_working_3-way'!R285^3/27-'OddsRatio_working_3-way'!T285</f>
        <v>0.26838000461613604</v>
      </c>
      <c r="W285" s="11">
        <f>'OddsRatio_working_3-way'!V285^2+4*'OddsRatio_working_3-way'!U285^3/27</f>
        <v>-2.3139884858881729E-2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0.154246322271099</v>
      </c>
      <c r="Y285" s="11">
        <f>IF('OddsRatio_working_3-way'!W285&gt;=0,IF('OddsRatio_working_3-way'!V285+SQRT('OddsRatio_working_3-way'!W285)&gt;0,0,PI()),ACOS('OddsRatio_working_3-way'!V285/(2*'OddsRatio_working_3-way'!X285)))</f>
        <v>0.51565051871888001</v>
      </c>
      <c r="Z285" s="11">
        <f>'OddsRatio_working_3-way'!X285^(1/3)*COS('OddsRatio_working_3-way'!Y285/3)</f>
        <v>0.52839380093251298</v>
      </c>
      <c r="AA285" s="11">
        <f>'OddsRatio_working_3-way'!X285^(1/3)*COS(('OddsRatio_working_3-way'!Y285+2*PI())/3)</f>
        <v>-0.3436350654896777</v>
      </c>
      <c r="AB285" s="11">
        <f>'OddsRatio_working_3-way'!X285^(1/3)*COS(('OddsRatio_working_3-way'!Y285+4*PI())/3)</f>
        <v>-0.18475873544283505</v>
      </c>
      <c r="AC285" s="11">
        <f>'OddsRatio_working_3-way'!X285^(1/3)*SIN('OddsRatio_working_3-way'!Y285/3)</f>
        <v>9.1727291920404408E-2</v>
      </c>
      <c r="AD285" s="11">
        <f>'OddsRatio_working_3-way'!X285^(1/3)*SIN(('OddsRatio_working_3-way'!Y285+2*PI())/3)</f>
        <v>0.41173880884957154</v>
      </c>
      <c r="AE285" s="11">
        <f>'OddsRatio_working_3-way'!X285^(1/3)*SIN(('OddsRatio_working_3-way'!Y285+4*PI())/3)</f>
        <v>-0.503466100769976</v>
      </c>
      <c r="AF285" s="11">
        <f>-'OddsRatio_working_3-way'!U285/(3*'OddsRatio_working_3-way'!X285^(1/3))*COS(('OddsRatio_working_3-way'!Y285)/3)</f>
        <v>0.52839380093251298</v>
      </c>
      <c r="AG285" s="11">
        <f>-'OddsRatio_working_3-way'!U285/(3*'OddsRatio_working_3-way'!X285^(1/3))*COS(('OddsRatio_working_3-way'!Y285+2*PI())/3)</f>
        <v>-0.3436350654896777</v>
      </c>
      <c r="AH285" s="11">
        <f>-'OddsRatio_working_3-way'!U285/(3*'OddsRatio_working_3-way'!X285^(1/3))*COS(('OddsRatio_working_3-way'!Y285+4*PI())/3)</f>
        <v>-0.18475873544283505</v>
      </c>
      <c r="AI285" s="11">
        <f>'OddsRatio_working_3-way'!U285/(3*'OddsRatio_working_3-way'!X285^(1/3))*SIN(('OddsRatio_working_3-way'!Y285)/3)</f>
        <v>-9.1727291920404408E-2</v>
      </c>
      <c r="AJ285" s="11">
        <f>'OddsRatio_working_3-way'!U285/(3*'OddsRatio_working_3-way'!X285^(1/3))*SIN(('OddsRatio_working_3-way'!Y285+2*PI())/3)</f>
        <v>-0.41173880884957154</v>
      </c>
      <c r="AK285" s="11">
        <f>'OddsRatio_working_3-way'!U285/(3*'OddsRatio_working_3-way'!X285^(1/3))*SIN(('OddsRatio_working_3-way'!Y285+4*PI())/3)</f>
        <v>0.503466100769976</v>
      </c>
      <c r="AL285" s="11">
        <f>'OddsRatio_working_3-way'!Z285+'OddsRatio_working_3-way'!AF285</f>
        <v>1.056787601865026</v>
      </c>
      <c r="AM285" s="11">
        <f>'OddsRatio_working_3-way'!AA285+'OddsRatio_working_3-way'!AG285</f>
        <v>-0.68727013097935541</v>
      </c>
      <c r="AN285" s="11">
        <f>'OddsRatio_working_3-way'!AB285+'OddsRatio_working_3-way'!AH285</f>
        <v>-0.36951747088567011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1.056787601865026</v>
      </c>
      <c r="AS285" s="11">
        <f>IF(('OddsRatio_working_3-way'!X285=0),IF(Q285&gt;0,-Q285^(1/3),(-Q285)^(1/3)),'OddsRatio_working_3-way'!AM285-'OddsRatio_working_3-way'!R285/3)</f>
        <v>-0.68727013097935541</v>
      </c>
      <c r="AT285" s="11">
        <f>IF(('OddsRatio_working_3-way'!X285=0),IF(Q285&gt;0,-Q285^(1/3),(-Q285)^(1/3)),'OddsRatio_working_3-way'!AN285-'OddsRatio_working_3-way'!R285/3)</f>
        <v>-0.36951747088567011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5.69</v>
      </c>
      <c r="B286" s="4">
        <f>IF('True_Odds_Calculator_3-way'!B287="","",'True_Odds_Calculator_3-way'!B287)</f>
        <v>4.22</v>
      </c>
      <c r="C286" s="4">
        <f>IF('True_Odds_Calculator_3-way'!C287="","",'True_Odds_Calculator_3-way'!C287)</f>
        <v>1.6</v>
      </c>
      <c r="D286" s="9">
        <f t="shared" si="65"/>
        <v>0.16612847168091524</v>
      </c>
      <c r="E286" s="9">
        <f t="shared" si="66"/>
        <v>0.22491211273977496</v>
      </c>
      <c r="F286" s="9">
        <f t="shared" si="67"/>
        <v>0.60895941557930977</v>
      </c>
      <c r="G286" s="9">
        <f t="shared" si="68"/>
        <v>1.0702425985938901</v>
      </c>
      <c r="H286" s="9">
        <f t="shared" si="69"/>
        <v>6.0194377874053453</v>
      </c>
      <c r="I286" s="9">
        <f t="shared" si="70"/>
        <v>4.4461811674723259</v>
      </c>
      <c r="J286" s="9">
        <f t="shared" si="71"/>
        <v>1.6421455591563339</v>
      </c>
      <c r="K286" s="11">
        <f t="shared" si="72"/>
        <v>0.17574692442882248</v>
      </c>
      <c r="L286" s="11">
        <f t="shared" si="73"/>
        <v>0.23696682464454977</v>
      </c>
      <c r="M286" s="11">
        <f t="shared" si="74"/>
        <v>0.625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-0.23584966558108922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0.22150567637578189</v>
      </c>
      <c r="Q286" s="11">
        <f>2*'OddsRatio_working_3-way'!K286*'OddsRatio_working_3-way'!L286*'OddsRatio_working_3-way'!M286</f>
        <v>5.2057738278679648E-2</v>
      </c>
      <c r="R286" s="11">
        <f t="shared" si="75"/>
        <v>0</v>
      </c>
      <c r="S286" s="11">
        <f t="shared" si="76"/>
        <v>-0.9391816428063765</v>
      </c>
      <c r="T286" s="11">
        <f t="shared" si="77"/>
        <v>-0.2207242403775268</v>
      </c>
      <c r="U286" s="11">
        <f>'OddsRatio_working_3-way'!S286-'OddsRatio_working_3-way'!R286^2/3</f>
        <v>-0.9391816428063765</v>
      </c>
      <c r="V286" s="11">
        <f>'OddsRatio_working_3-way'!S286*'OddsRatio_working_3-way'!R286/3-2*'OddsRatio_working_3-way'!R286^3/27-'OddsRatio_working_3-way'!T286</f>
        <v>0.2207242403775268</v>
      </c>
      <c r="W286" s="11">
        <f>'OddsRatio_working_3-way'!V286^2+4*'OddsRatio_working_3-way'!U286^3/27</f>
        <v>-7.4009192936584769E-2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0.17516305491371534</v>
      </c>
      <c r="Y286" s="11">
        <f>IF('OddsRatio_working_3-way'!W286&gt;=0,IF('OddsRatio_working_3-way'!V286+SQRT('OddsRatio_working_3-way'!W286)&gt;0,0,PI()),ACOS('OddsRatio_working_3-way'!V286/(2*'OddsRatio_working_3-way'!X286)))</f>
        <v>0.8891740436830029</v>
      </c>
      <c r="Z286" s="11">
        <f>'OddsRatio_working_3-way'!X286^(1/3)*COS('OddsRatio_working_3-way'!Y286/3)</f>
        <v>0.53512129929694507</v>
      </c>
      <c r="AA286" s="11">
        <f>'OddsRatio_working_3-way'!X286^(1/3)*COS(('OddsRatio_working_3-way'!Y286+2*PI())/3)</f>
        <v>-0.40908558377902121</v>
      </c>
      <c r="AB286" s="11">
        <f>'OddsRatio_working_3-way'!X286^(1/3)*COS(('OddsRatio_working_3-way'!Y286+4*PI())/3)</f>
        <v>-0.12603571551792397</v>
      </c>
      <c r="AC286" s="11">
        <f>'OddsRatio_working_3-way'!X286^(1/3)*SIN('OddsRatio_working_3-way'!Y286/3)</f>
        <v>0.16341891763463268</v>
      </c>
      <c r="AD286" s="11">
        <f>'OddsRatio_working_3-way'!X286^(1/3)*SIN(('OddsRatio_working_3-way'!Y286+2*PI())/3)</f>
        <v>0.381719180479974</v>
      </c>
      <c r="AE286" s="11">
        <f>'OddsRatio_working_3-way'!X286^(1/3)*SIN(('OddsRatio_working_3-way'!Y286+4*PI())/3)</f>
        <v>-0.54513809811460656</v>
      </c>
      <c r="AF286" s="11">
        <f>-'OddsRatio_working_3-way'!U286/(3*'OddsRatio_working_3-way'!X286^(1/3))*COS(('OddsRatio_working_3-way'!Y286)/3)</f>
        <v>0.53512129929694507</v>
      </c>
      <c r="AG286" s="11">
        <f>-'OddsRatio_working_3-way'!U286/(3*'OddsRatio_working_3-way'!X286^(1/3))*COS(('OddsRatio_working_3-way'!Y286+2*PI())/3)</f>
        <v>-0.40908558377902121</v>
      </c>
      <c r="AH286" s="11">
        <f>-'OddsRatio_working_3-way'!U286/(3*'OddsRatio_working_3-way'!X286^(1/3))*COS(('OddsRatio_working_3-way'!Y286+4*PI())/3)</f>
        <v>-0.12603571551792397</v>
      </c>
      <c r="AI286" s="11">
        <f>'OddsRatio_working_3-way'!U286/(3*'OddsRatio_working_3-way'!X286^(1/3))*SIN(('OddsRatio_working_3-way'!Y286)/3)</f>
        <v>-0.16341891763463268</v>
      </c>
      <c r="AJ286" s="11">
        <f>'OddsRatio_working_3-way'!U286/(3*'OddsRatio_working_3-way'!X286^(1/3))*SIN(('OddsRatio_working_3-way'!Y286+2*PI())/3)</f>
        <v>-0.381719180479974</v>
      </c>
      <c r="AK286" s="11">
        <f>'OddsRatio_working_3-way'!U286/(3*'OddsRatio_working_3-way'!X286^(1/3))*SIN(('OddsRatio_working_3-way'!Y286+4*PI())/3)</f>
        <v>0.54513809811460656</v>
      </c>
      <c r="AL286" s="11">
        <f>'OddsRatio_working_3-way'!Z286+'OddsRatio_working_3-way'!AF286</f>
        <v>1.0702425985938901</v>
      </c>
      <c r="AM286" s="11">
        <f>'OddsRatio_working_3-way'!AA286+'OddsRatio_working_3-way'!AG286</f>
        <v>-0.81817116755804242</v>
      </c>
      <c r="AN286" s="11">
        <f>'OddsRatio_working_3-way'!AB286+'OddsRatio_working_3-way'!AH286</f>
        <v>-0.25207143103584795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1.0702425985938901</v>
      </c>
      <c r="AS286" s="11">
        <f>IF(('OddsRatio_working_3-way'!X286=0),IF(Q286&gt;0,-Q286^(1/3),(-Q286)^(1/3)),'OddsRatio_working_3-way'!AM286-'OddsRatio_working_3-way'!R286/3)</f>
        <v>-0.81817116755804242</v>
      </c>
      <c r="AT286" s="11">
        <f>IF(('OddsRatio_working_3-way'!X286=0),IF(Q286&gt;0,-Q286^(1/3),(-Q286)^(1/3)),'OddsRatio_working_3-way'!AN286-'OddsRatio_working_3-way'!R286/3)</f>
        <v>-0.25207143103584795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1.18</v>
      </c>
      <c r="B287" s="4">
        <f>IF('True_Odds_Calculator_3-way'!B288="","",'True_Odds_Calculator_3-way'!B288)</f>
        <v>6.99</v>
      </c>
      <c r="C287" s="4">
        <f>IF('True_Odds_Calculator_3-way'!C288="","",'True_Odds_Calculator_3-way'!C288)</f>
        <v>19.61</v>
      </c>
      <c r="D287" s="9">
        <f t="shared" si="65"/>
        <v>0.8285450917222118</v>
      </c>
      <c r="E287" s="9">
        <f t="shared" si="66"/>
        <v>0.12680162729037581</v>
      </c>
      <c r="F287" s="9">
        <f t="shared" si="67"/>
        <v>4.4653280987412523E-2</v>
      </c>
      <c r="G287" s="9">
        <f t="shared" si="68"/>
        <v>1.1496384176629597</v>
      </c>
      <c r="H287" s="9">
        <f t="shared" si="69"/>
        <v>1.2069349151793325</v>
      </c>
      <c r="I287" s="9">
        <f t="shared" si="70"/>
        <v>7.8863341218011289</v>
      </c>
      <c r="J287" s="9">
        <f t="shared" si="71"/>
        <v>22.394770952707677</v>
      </c>
      <c r="K287" s="11">
        <f t="shared" si="72"/>
        <v>0.84745762711864414</v>
      </c>
      <c r="L287" s="11">
        <f t="shared" si="73"/>
        <v>0.14306151645207438</v>
      </c>
      <c r="M287" s="11">
        <f t="shared" si="74"/>
        <v>5.0994390617032127E-2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-0.12405347203471251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0.15320203189666307</v>
      </c>
      <c r="Q287" s="11">
        <f>2*'OddsRatio_working_3-way'!K287*'OddsRatio_working_3-way'!L287*'OddsRatio_working_3-way'!M287</f>
        <v>1.2364974325800084E-2</v>
      </c>
      <c r="R287" s="11">
        <f t="shared" si="75"/>
        <v>0</v>
      </c>
      <c r="S287" s="11">
        <f t="shared" si="76"/>
        <v>-1.2349677069400704</v>
      </c>
      <c r="T287" s="11">
        <f t="shared" si="77"/>
        <v>-9.967455261824619E-2</v>
      </c>
      <c r="U287" s="11">
        <f>'OddsRatio_working_3-way'!S287-'OddsRatio_working_3-way'!R287^2/3</f>
        <v>-1.2349677069400704</v>
      </c>
      <c r="V287" s="11">
        <f>'OddsRatio_working_3-way'!S287*'OddsRatio_working_3-way'!R287/3-2*'OddsRatio_working_3-way'!R287^3/27-'OddsRatio_working_3-way'!T287</f>
        <v>9.967455261824619E-2</v>
      </c>
      <c r="W287" s="11">
        <f>'OddsRatio_working_3-way'!V287^2+4*'OddsRatio_working_3-way'!U287^3/27</f>
        <v>-0.26910277857023418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0.26412014075505569</v>
      </c>
      <c r="Y287" s="11">
        <f>IF('OddsRatio_working_3-way'!W287&gt;=0,IF('OddsRatio_working_3-way'!V287+SQRT('OddsRatio_working_3-way'!W287)&gt;0,0,PI()),ACOS('OddsRatio_working_3-way'!V287/(2*'OddsRatio_working_3-way'!X287)))</f>
        <v>1.3809665908439794</v>
      </c>
      <c r="Z287" s="11">
        <f>'OddsRatio_working_3-way'!X287^(1/3)*COS('OddsRatio_working_3-way'!Y287/3)</f>
        <v>0.57481920883147997</v>
      </c>
      <c r="AA287" s="11">
        <f>'OddsRatio_working_3-way'!X287^(1/3)*COS(('OddsRatio_working_3-way'!Y287+2*PI())/3)</f>
        <v>-0.53424777934778156</v>
      </c>
      <c r="AB287" s="11">
        <f>'OddsRatio_working_3-way'!X287^(1/3)*COS(('OddsRatio_working_3-way'!Y287+4*PI())/3)</f>
        <v>-4.0571429483698379E-2</v>
      </c>
      <c r="AC287" s="11">
        <f>'OddsRatio_working_3-way'!X287^(1/3)*SIN('OddsRatio_working_3-way'!Y287/3)</f>
        <v>0.28502417348658038</v>
      </c>
      <c r="AD287" s="11">
        <f>'OddsRatio_working_3-way'!X287^(1/3)*SIN(('OddsRatio_working_3-way'!Y287+2*PI())/3)</f>
        <v>0.35529595068804393</v>
      </c>
      <c r="AE287" s="11">
        <f>'OddsRatio_working_3-way'!X287^(1/3)*SIN(('OddsRatio_working_3-way'!Y287+4*PI())/3)</f>
        <v>-0.64032012417462425</v>
      </c>
      <c r="AF287" s="11">
        <f>-'OddsRatio_working_3-way'!U287/(3*'OddsRatio_working_3-way'!X287^(1/3))*COS(('OddsRatio_working_3-way'!Y287)/3)</f>
        <v>0.57481920883147986</v>
      </c>
      <c r="AG287" s="11">
        <f>-'OddsRatio_working_3-way'!U287/(3*'OddsRatio_working_3-way'!X287^(1/3))*COS(('OddsRatio_working_3-way'!Y287+2*PI())/3)</f>
        <v>-0.53424777934778145</v>
      </c>
      <c r="AH287" s="11">
        <f>-'OddsRatio_working_3-way'!U287/(3*'OddsRatio_working_3-way'!X287^(1/3))*COS(('OddsRatio_working_3-way'!Y287+4*PI())/3)</f>
        <v>-4.0571429483698372E-2</v>
      </c>
      <c r="AI287" s="11">
        <f>'OddsRatio_working_3-way'!U287/(3*'OddsRatio_working_3-way'!X287^(1/3))*SIN(('OddsRatio_working_3-way'!Y287)/3)</f>
        <v>-0.28502417348658032</v>
      </c>
      <c r="AJ287" s="11">
        <f>'OddsRatio_working_3-way'!U287/(3*'OddsRatio_working_3-way'!X287^(1/3))*SIN(('OddsRatio_working_3-way'!Y287+2*PI())/3)</f>
        <v>-0.35529595068804387</v>
      </c>
      <c r="AK287" s="11">
        <f>'OddsRatio_working_3-way'!U287/(3*'OddsRatio_working_3-way'!X287^(1/3))*SIN(('OddsRatio_working_3-way'!Y287+4*PI())/3)</f>
        <v>0.64032012417462414</v>
      </c>
      <c r="AL287" s="11">
        <f>'OddsRatio_working_3-way'!Z287+'OddsRatio_working_3-way'!AF287</f>
        <v>1.1496384176629597</v>
      </c>
      <c r="AM287" s="11">
        <f>'OddsRatio_working_3-way'!AA287+'OddsRatio_working_3-way'!AG287</f>
        <v>-1.0684955586955631</v>
      </c>
      <c r="AN287" s="11">
        <f>'OddsRatio_working_3-way'!AB287+'OddsRatio_working_3-way'!AH287</f>
        <v>-8.1142858967396758E-2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1.1496384176629597</v>
      </c>
      <c r="AS287" s="11">
        <f>IF(('OddsRatio_working_3-way'!X287=0),IF(Q287&gt;0,-Q287^(1/3),(-Q287)^(1/3)),'OddsRatio_working_3-way'!AM287-'OddsRatio_working_3-way'!R287/3)</f>
        <v>-1.0684955586955631</v>
      </c>
      <c r="AT287" s="11">
        <f>IF(('OddsRatio_working_3-way'!X287=0),IF(Q287&gt;0,-Q287^(1/3),(-Q287)^(1/3)),'OddsRatio_working_3-way'!AN287-'OddsRatio_working_3-way'!R287/3)</f>
        <v>-8.1142858967396758E-2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1.29</v>
      </c>
      <c r="B288" s="4">
        <f>IF('True_Odds_Calculator_3-way'!B289="","",'True_Odds_Calculator_3-way'!B289)</f>
        <v>6.12</v>
      </c>
      <c r="C288" s="4">
        <f>IF('True_Odds_Calculator_3-way'!C289="","",'True_Odds_Calculator_3-way'!C289)</f>
        <v>10.65</v>
      </c>
      <c r="D288" s="9">
        <f t="shared" si="65"/>
        <v>0.76047637050575156</v>
      </c>
      <c r="E288" s="9">
        <f t="shared" si="66"/>
        <v>0.15242123158715148</v>
      </c>
      <c r="F288" s="9">
        <f t="shared" si="67"/>
        <v>8.7102397907096743E-2</v>
      </c>
      <c r="G288" s="9">
        <f t="shared" si="68"/>
        <v>1.0860870659674493</v>
      </c>
      <c r="H288" s="9">
        <f t="shared" si="69"/>
        <v>1.3149652491305603</v>
      </c>
      <c r="I288" s="9">
        <f t="shared" si="70"/>
        <v>6.5607657777533408</v>
      </c>
      <c r="J288" s="9">
        <f t="shared" si="71"/>
        <v>11.480740186585887</v>
      </c>
      <c r="K288" s="11">
        <f t="shared" si="72"/>
        <v>0.77519379844961234</v>
      </c>
      <c r="L288" s="11">
        <f t="shared" si="73"/>
        <v>0.16339869281045752</v>
      </c>
      <c r="M288" s="11">
        <f t="shared" si="74"/>
        <v>9.3896713615023469E-2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-0.17041371024274365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0.17911593796451505</v>
      </c>
      <c r="Q288" s="11">
        <f>2*'OddsRatio_working_3-way'!K288*'OddsRatio_working_3-way'!L288*'OddsRatio_working_3-way'!M288</f>
        <v>2.378697715332205E-2</v>
      </c>
      <c r="R288" s="11">
        <f t="shared" si="75"/>
        <v>0</v>
      </c>
      <c r="S288" s="11">
        <f t="shared" si="76"/>
        <v>-1.0510653028408079</v>
      </c>
      <c r="T288" s="11">
        <f t="shared" si="77"/>
        <v>-0.1395837055565482</v>
      </c>
      <c r="U288" s="11">
        <f>'OddsRatio_working_3-way'!S288-'OddsRatio_working_3-way'!R288^2/3</f>
        <v>-1.0510653028408079</v>
      </c>
      <c r="V288" s="11">
        <f>'OddsRatio_working_3-way'!S288*'OddsRatio_working_3-way'!R288/3-2*'OddsRatio_working_3-way'!R288^3/27-'OddsRatio_working_3-way'!T288</f>
        <v>0.1395837055565482</v>
      </c>
      <c r="W288" s="11">
        <f>'OddsRatio_working_3-way'!V288^2+4*'OddsRatio_working_3-way'!U288^3/27</f>
        <v>-0.15253891732027353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0.2073779931533061</v>
      </c>
      <c r="Y288" s="11">
        <f>IF('OddsRatio_working_3-way'!W288&gt;=0,IF('OddsRatio_working_3-way'!V288+SQRT('OddsRatio_working_3-way'!W288)&gt;0,0,PI()),ACOS('OddsRatio_working_3-way'!V288/(2*'OddsRatio_working_3-way'!X288)))</f>
        <v>1.2275517606499993</v>
      </c>
      <c r="Z288" s="11">
        <f>'OddsRatio_working_3-way'!X288^(1/3)*COS('OddsRatio_working_3-way'!Y288/3)</f>
        <v>0.54304353298372465</v>
      </c>
      <c r="AA288" s="11">
        <f>'OddsRatio_working_3-way'!X288^(1/3)*COS(('OddsRatio_working_3-way'!Y288+2*PI())/3)</f>
        <v>-0.47546812383520337</v>
      </c>
      <c r="AB288" s="11">
        <f>'OddsRatio_working_3-way'!X288^(1/3)*COS(('OddsRatio_working_3-way'!Y288+4*PI())/3)</f>
        <v>-6.7575409148521157E-2</v>
      </c>
      <c r="AC288" s="11">
        <f>'OddsRatio_working_3-way'!X288^(1/3)*SIN('OddsRatio_working_3-way'!Y288/3)</f>
        <v>0.23549696862484323</v>
      </c>
      <c r="AD288" s="11">
        <f>'OddsRatio_working_3-way'!X288^(1/3)*SIN(('OddsRatio_working_3-way'!Y288+2*PI())/3)</f>
        <v>0.35254101061233672</v>
      </c>
      <c r="AE288" s="11">
        <f>'OddsRatio_working_3-way'!X288^(1/3)*SIN(('OddsRatio_working_3-way'!Y288+4*PI())/3)</f>
        <v>-0.58803797923717982</v>
      </c>
      <c r="AF288" s="11">
        <f>-'OddsRatio_working_3-way'!U288/(3*'OddsRatio_working_3-way'!X288^(1/3))*COS(('OddsRatio_working_3-way'!Y288)/3)</f>
        <v>0.54304353298372465</v>
      </c>
      <c r="AG288" s="11">
        <f>-'OddsRatio_working_3-way'!U288/(3*'OddsRatio_working_3-way'!X288^(1/3))*COS(('OddsRatio_working_3-way'!Y288+2*PI())/3)</f>
        <v>-0.47546812383520337</v>
      </c>
      <c r="AH288" s="11">
        <f>-'OddsRatio_working_3-way'!U288/(3*'OddsRatio_working_3-way'!X288^(1/3))*COS(('OddsRatio_working_3-way'!Y288+4*PI())/3)</f>
        <v>-6.7575409148521157E-2</v>
      </c>
      <c r="AI288" s="11">
        <f>'OddsRatio_working_3-way'!U288/(3*'OddsRatio_working_3-way'!X288^(1/3))*SIN(('OddsRatio_working_3-way'!Y288)/3)</f>
        <v>-0.23549696862484323</v>
      </c>
      <c r="AJ288" s="11">
        <f>'OddsRatio_working_3-way'!U288/(3*'OddsRatio_working_3-way'!X288^(1/3))*SIN(('OddsRatio_working_3-way'!Y288+2*PI())/3)</f>
        <v>-0.35254101061233672</v>
      </c>
      <c r="AK288" s="11">
        <f>'OddsRatio_working_3-way'!U288/(3*'OddsRatio_working_3-way'!X288^(1/3))*SIN(('OddsRatio_working_3-way'!Y288+4*PI())/3)</f>
        <v>0.58803797923717982</v>
      </c>
      <c r="AL288" s="11">
        <f>'OddsRatio_working_3-way'!Z288+'OddsRatio_working_3-way'!AF288</f>
        <v>1.0860870659674493</v>
      </c>
      <c r="AM288" s="11">
        <f>'OddsRatio_working_3-way'!AA288+'OddsRatio_working_3-way'!AG288</f>
        <v>-0.95093624767040674</v>
      </c>
      <c r="AN288" s="11">
        <f>'OddsRatio_working_3-way'!AB288+'OddsRatio_working_3-way'!AH288</f>
        <v>-0.13515081829704231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1.0860870659674493</v>
      </c>
      <c r="AS288" s="11">
        <f>IF(('OddsRatio_working_3-way'!X288=0),IF(Q288&gt;0,-Q288^(1/3),(-Q288)^(1/3)),'OddsRatio_working_3-way'!AM288-'OddsRatio_working_3-way'!R288/3)</f>
        <v>-0.95093624767040674</v>
      </c>
      <c r="AT288" s="11">
        <f>IF(('OddsRatio_working_3-way'!X288=0),IF(Q288&gt;0,-Q288^(1/3),(-Q288)^(1/3)),'OddsRatio_working_3-way'!AN288-'OddsRatio_working_3-way'!R288/3)</f>
        <v>-0.13515081829704231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2.35</v>
      </c>
      <c r="B289" s="4">
        <f>IF('True_Odds_Calculator_3-way'!B290="","",'True_Odds_Calculator_3-way'!B290)</f>
        <v>3.25</v>
      </c>
      <c r="C289" s="4">
        <f>IF('True_Odds_Calculator_3-way'!C290="","",'True_Odds_Calculator_3-way'!C290)</f>
        <v>3.33</v>
      </c>
      <c r="D289" s="9">
        <f t="shared" si="65"/>
        <v>0.41320857392091814</v>
      </c>
      <c r="E289" s="9">
        <f t="shared" si="66"/>
        <v>0.29701715903920367</v>
      </c>
      <c r="F289" s="9">
        <f t="shared" si="67"/>
        <v>0.28977426703987824</v>
      </c>
      <c r="G289" s="9">
        <f t="shared" si="68"/>
        <v>1.0519150449606163</v>
      </c>
      <c r="H289" s="9">
        <f t="shared" si="69"/>
        <v>2.4200853106968321</v>
      </c>
      <c r="I289" s="9">
        <f t="shared" si="70"/>
        <v>3.3668088511613861</v>
      </c>
      <c r="J289" s="9">
        <f t="shared" si="71"/>
        <v>3.4509620547582358</v>
      </c>
      <c r="K289" s="11">
        <f t="shared" si="72"/>
        <v>0.42553191489361702</v>
      </c>
      <c r="L289" s="11">
        <f t="shared" si="73"/>
        <v>0.30769230769230771</v>
      </c>
      <c r="M289" s="11">
        <f t="shared" si="74"/>
        <v>0.3003003003003003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-0.27827663997876773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0.2331627863542757</v>
      </c>
      <c r="Q289" s="11">
        <f>2*'OddsRatio_working_3-way'!K289*'OddsRatio_working_3-way'!L289*'OddsRatio_working_3-way'!M289</f>
        <v>7.8638376510716937E-2</v>
      </c>
      <c r="R289" s="11">
        <f t="shared" si="75"/>
        <v>0</v>
      </c>
      <c r="S289" s="11">
        <f t="shared" si="76"/>
        <v>-0.83788127660326006</v>
      </c>
      <c r="T289" s="11">
        <f t="shared" si="77"/>
        <v>-0.28259064978187526</v>
      </c>
      <c r="U289" s="11">
        <f>'OddsRatio_working_3-way'!S289-'OddsRatio_working_3-way'!R289^2/3</f>
        <v>-0.83788127660326006</v>
      </c>
      <c r="V289" s="11">
        <f>'OddsRatio_working_3-way'!S289*'OddsRatio_working_3-way'!R289/3-2*'OddsRatio_working_3-way'!R289^3/27-'OddsRatio_working_3-way'!T289</f>
        <v>0.28259064978187526</v>
      </c>
      <c r="W289" s="11">
        <f>'OddsRatio_working_3-way'!V289^2+4*'OddsRatio_working_3-way'!U289^3/27</f>
        <v>-7.2877674787777541E-3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0.14760186552252672</v>
      </c>
      <c r="Y289" s="11">
        <f>IF('OddsRatio_working_3-way'!W289&gt;=0,IF('OddsRatio_working_3-way'!V289+SQRT('OddsRatio_working_3-way'!W289)&gt;0,0,PI()),ACOS('OddsRatio_working_3-way'!V289/(2*'OddsRatio_working_3-way'!X289)))</f>
        <v>0.29337510760896368</v>
      </c>
      <c r="Z289" s="11">
        <f>'OddsRatio_working_3-way'!X289^(1/3)*COS('OddsRatio_working_3-way'!Y289/3)</f>
        <v>0.52595752248030814</v>
      </c>
      <c r="AA289" s="11">
        <f>'OddsRatio_working_3-way'!X289^(1/3)*COS(('OddsRatio_working_3-way'!Y289+2*PI())/3)</f>
        <v>-0.30766469370885396</v>
      </c>
      <c r="AB289" s="11">
        <f>'OddsRatio_working_3-way'!X289^(1/3)*COS(('OddsRatio_working_3-way'!Y289+4*PI())/3)</f>
        <v>-0.2182928287714542</v>
      </c>
      <c r="AC289" s="11">
        <f>'OddsRatio_working_3-way'!X289^(1/3)*SIN('OddsRatio_working_3-way'!Y289/3)</f>
        <v>5.1598870279586671E-2</v>
      </c>
      <c r="AD289" s="11">
        <f>'OddsRatio_working_3-way'!X289^(1/3)*SIN(('OddsRatio_working_3-way'!Y289+2*PI())/3)</f>
        <v>0.42969314063967839</v>
      </c>
      <c r="AE289" s="11">
        <f>'OddsRatio_working_3-way'!X289^(1/3)*SIN(('OddsRatio_working_3-way'!Y289+4*PI())/3)</f>
        <v>-0.4812920109192651</v>
      </c>
      <c r="AF289" s="11">
        <f>-'OddsRatio_working_3-way'!U289/(3*'OddsRatio_working_3-way'!X289^(1/3))*COS(('OddsRatio_working_3-way'!Y289)/3)</f>
        <v>0.52595752248030803</v>
      </c>
      <c r="AG289" s="11">
        <f>-'OddsRatio_working_3-way'!U289/(3*'OddsRatio_working_3-way'!X289^(1/3))*COS(('OddsRatio_working_3-way'!Y289+2*PI())/3)</f>
        <v>-0.30766469370885391</v>
      </c>
      <c r="AH289" s="11">
        <f>-'OddsRatio_working_3-way'!U289/(3*'OddsRatio_working_3-way'!X289^(1/3))*COS(('OddsRatio_working_3-way'!Y289+4*PI())/3)</f>
        <v>-0.21829282877145414</v>
      </c>
      <c r="AI289" s="11">
        <f>'OddsRatio_working_3-way'!U289/(3*'OddsRatio_working_3-way'!X289^(1/3))*SIN(('OddsRatio_working_3-way'!Y289)/3)</f>
        <v>-5.1598870279586657E-2</v>
      </c>
      <c r="AJ289" s="11">
        <f>'OddsRatio_working_3-way'!U289/(3*'OddsRatio_working_3-way'!X289^(1/3))*SIN(('OddsRatio_working_3-way'!Y289+2*PI())/3)</f>
        <v>-0.42969314063967828</v>
      </c>
      <c r="AK289" s="11">
        <f>'OddsRatio_working_3-way'!U289/(3*'OddsRatio_working_3-way'!X289^(1/3))*SIN(('OddsRatio_working_3-way'!Y289+4*PI())/3)</f>
        <v>0.48129201091926499</v>
      </c>
      <c r="AL289" s="11">
        <f>'OddsRatio_working_3-way'!Z289+'OddsRatio_working_3-way'!AF289</f>
        <v>1.0519150449606163</v>
      </c>
      <c r="AM289" s="11">
        <f>'OddsRatio_working_3-way'!AA289+'OddsRatio_working_3-way'!AG289</f>
        <v>-0.61532938741770793</v>
      </c>
      <c r="AN289" s="11">
        <f>'OddsRatio_working_3-way'!AB289+'OddsRatio_working_3-way'!AH289</f>
        <v>-0.43658565754290835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1.0519150449606163</v>
      </c>
      <c r="AS289" s="11">
        <f>IF(('OddsRatio_working_3-way'!X289=0),IF(Q289&gt;0,-Q289^(1/3),(-Q289)^(1/3)),'OddsRatio_working_3-way'!AM289-'OddsRatio_working_3-way'!R289/3)</f>
        <v>-0.61532938741770793</v>
      </c>
      <c r="AT289" s="11">
        <f>IF(('OddsRatio_working_3-way'!X289=0),IF(Q289&gt;0,-Q289^(1/3),(-Q289)^(1/3)),'OddsRatio_working_3-way'!AN289-'OddsRatio_working_3-way'!R289/3)</f>
        <v>-0.43658565754290835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3.43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2.13</v>
      </c>
      <c r="D290" s="9">
        <f t="shared" si="65"/>
        <v>0.27598809183823797</v>
      </c>
      <c r="E290" s="9">
        <f t="shared" si="66"/>
        <v>0.27354304955095682</v>
      </c>
      <c r="F290" s="9">
        <f t="shared" si="67"/>
        <v>0.45046885861080505</v>
      </c>
      <c r="G290" s="9">
        <f t="shared" si="68"/>
        <v>1.0795657353361456</v>
      </c>
      <c r="H290" s="9">
        <f t="shared" si="69"/>
        <v>3.6233447368668341</v>
      </c>
      <c r="I290" s="9">
        <f t="shared" si="70"/>
        <v>3.6557317089269179</v>
      </c>
      <c r="J290" s="9">
        <f t="shared" si="71"/>
        <v>2.2199092809298446</v>
      </c>
      <c r="K290" s="11">
        <f t="shared" si="72"/>
        <v>0.29154518950437314</v>
      </c>
      <c r="L290" s="11">
        <f t="shared" si="73"/>
        <v>0.28901734104046245</v>
      </c>
      <c r="M290" s="11">
        <f t="shared" si="74"/>
        <v>0.46948356807511737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-0.2672206412949798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0.23814785215559806</v>
      </c>
      <c r="Q290" s="11">
        <f>2*'OddsRatio_working_3-way'!K290*'OddsRatio_working_3-way'!L290*'OddsRatio_working_3-way'!M290</f>
        <v>7.9118887759334899E-2</v>
      </c>
      <c r="R290" s="11">
        <f t="shared" si="75"/>
        <v>0</v>
      </c>
      <c r="S290" s="11">
        <f t="shared" si="76"/>
        <v>-0.89120305602706473</v>
      </c>
      <c r="T290" s="11">
        <f t="shared" si="77"/>
        <v>-0.29608074951065272</v>
      </c>
      <c r="U290" s="11">
        <f>'OddsRatio_working_3-way'!S290-'OddsRatio_working_3-way'!R290^2/3</f>
        <v>-0.89120305602706473</v>
      </c>
      <c r="V290" s="11">
        <f>'OddsRatio_working_3-way'!S290*'OddsRatio_working_3-way'!R290/3-2*'OddsRatio_working_3-way'!R290^3/27-'OddsRatio_working_3-way'!T290</f>
        <v>0.29608074951065272</v>
      </c>
      <c r="W290" s="11">
        <f>'OddsRatio_working_3-way'!V290^2+4*'OddsRatio_working_3-way'!U290^3/27</f>
        <v>-1.7200143574588919E-2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0.1619135215210413</v>
      </c>
      <c r="Y290" s="11">
        <f>IF('OddsRatio_working_3-way'!W290&gt;=0,IF('OddsRatio_working_3-way'!V290+SQRT('OddsRatio_working_3-way'!W290)&gt;0,0,PI()),ACOS('OddsRatio_working_3-way'!V290/(2*'OddsRatio_working_3-way'!X290)))</f>
        <v>0.41697668737174798</v>
      </c>
      <c r="Z290" s="11">
        <f>'OddsRatio_working_3-way'!X290^(1/3)*COS('OddsRatio_working_3-way'!Y290/3)</f>
        <v>0.53978286766807282</v>
      </c>
      <c r="AA290" s="11">
        <f>'OddsRatio_working_3-way'!X290^(1/3)*COS(('OddsRatio_working_3-way'!Y290+2*PI())/3)</f>
        <v>-0.33528719696736203</v>
      </c>
      <c r="AB290" s="11">
        <f>'OddsRatio_working_3-way'!X290^(1/3)*COS(('OddsRatio_working_3-way'!Y290+4*PI())/3)</f>
        <v>-0.2044956707007109</v>
      </c>
      <c r="AC290" s="11">
        <f>'OddsRatio_working_3-way'!X290^(1/3)*SIN('OddsRatio_working_3-way'!Y290/3)</f>
        <v>7.5512522897773035E-2</v>
      </c>
      <c r="AD290" s="11">
        <f>'OddsRatio_working_3-way'!X290^(1/3)*SIN(('OddsRatio_working_3-way'!Y290+2*PI())/3)</f>
        <v>0.42970941447927841</v>
      </c>
      <c r="AE290" s="11">
        <f>'OddsRatio_working_3-way'!X290^(1/3)*SIN(('OddsRatio_working_3-way'!Y290+4*PI())/3)</f>
        <v>-0.50522193737705146</v>
      </c>
      <c r="AF290" s="11">
        <f>-'OddsRatio_working_3-way'!U290/(3*'OddsRatio_working_3-way'!X290^(1/3))*COS(('OddsRatio_working_3-way'!Y290)/3)</f>
        <v>0.53978286766807282</v>
      </c>
      <c r="AG290" s="11">
        <f>-'OddsRatio_working_3-way'!U290/(3*'OddsRatio_working_3-way'!X290^(1/3))*COS(('OddsRatio_working_3-way'!Y290+2*PI())/3)</f>
        <v>-0.33528719696736203</v>
      </c>
      <c r="AH290" s="11">
        <f>-'OddsRatio_working_3-way'!U290/(3*'OddsRatio_working_3-way'!X290^(1/3))*COS(('OddsRatio_working_3-way'!Y290+4*PI())/3)</f>
        <v>-0.2044956707007109</v>
      </c>
      <c r="AI290" s="11">
        <f>'OddsRatio_working_3-way'!U290/(3*'OddsRatio_working_3-way'!X290^(1/3))*SIN(('OddsRatio_working_3-way'!Y290)/3)</f>
        <v>-7.5512522897773035E-2</v>
      </c>
      <c r="AJ290" s="11">
        <f>'OddsRatio_working_3-way'!U290/(3*'OddsRatio_working_3-way'!X290^(1/3))*SIN(('OddsRatio_working_3-way'!Y290+2*PI())/3)</f>
        <v>-0.42970941447927841</v>
      </c>
      <c r="AK290" s="11">
        <f>'OddsRatio_working_3-way'!U290/(3*'OddsRatio_working_3-way'!X290^(1/3))*SIN(('OddsRatio_working_3-way'!Y290+4*PI())/3)</f>
        <v>0.50522193737705146</v>
      </c>
      <c r="AL290" s="11">
        <f>'OddsRatio_working_3-way'!Z290+'OddsRatio_working_3-way'!AF290</f>
        <v>1.0795657353361456</v>
      </c>
      <c r="AM290" s="11">
        <f>'OddsRatio_working_3-way'!AA290+'OddsRatio_working_3-way'!AG290</f>
        <v>-0.67057439393472407</v>
      </c>
      <c r="AN290" s="11">
        <f>'OddsRatio_working_3-way'!AB290+'OddsRatio_working_3-way'!AH290</f>
        <v>-0.40899134140142179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1.0795657353361456</v>
      </c>
      <c r="AS290" s="11">
        <f>IF(('OddsRatio_working_3-way'!X290=0),IF(Q290&gt;0,-Q290^(1/3),(-Q290)^(1/3)),'OddsRatio_working_3-way'!AM290-'OddsRatio_working_3-way'!R290/3)</f>
        <v>-0.67057439393472407</v>
      </c>
      <c r="AT290" s="11">
        <f>IF(('OddsRatio_working_3-way'!X290=0),IF(Q290&gt;0,-Q290^(1/3),(-Q290)^(1/3)),'OddsRatio_working_3-way'!AN290-'OddsRatio_working_3-way'!R290/3)</f>
        <v>-0.40899134140142179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4.03</v>
      </c>
      <c r="B291" s="4">
        <f>IF('True_Odds_Calculator_3-way'!B292="","",'True_Odds_Calculator_3-way'!B292)</f>
        <v>3.68</v>
      </c>
      <c r="C291" s="4">
        <f>IF('True_Odds_Calculator_3-way'!C292="","",'True_Odds_Calculator_3-way'!C292)</f>
        <v>1.88</v>
      </c>
      <c r="D291" s="9">
        <f t="shared" si="65"/>
        <v>0.23303323018386268</v>
      </c>
      <c r="E291" s="9">
        <f t="shared" si="66"/>
        <v>0.25568529039592985</v>
      </c>
      <c r="F291" s="9">
        <f t="shared" si="67"/>
        <v>0.51128147942020752</v>
      </c>
      <c r="G291" s="9">
        <f t="shared" si="68"/>
        <v>1.0862156709335324</v>
      </c>
      <c r="H291" s="9">
        <f t="shared" si="69"/>
        <v>4.291233482928603</v>
      </c>
      <c r="I291" s="9">
        <f t="shared" si="70"/>
        <v>3.9110579981018674</v>
      </c>
      <c r="J291" s="9">
        <f t="shared" si="71"/>
        <v>1.9558697904215083</v>
      </c>
      <c r="K291" s="11">
        <f t="shared" si="72"/>
        <v>0.24813895781637715</v>
      </c>
      <c r="L291" s="11">
        <f t="shared" si="73"/>
        <v>0.27173913043478259</v>
      </c>
      <c r="M291" s="11">
        <f t="shared" si="74"/>
        <v>0.53191489361702127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-0.25630045702559201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0.23636039142141613</v>
      </c>
      <c r="Q291" s="11">
        <f>2*'OddsRatio_working_3-way'!K291*'OddsRatio_working_3-way'!L291*'OddsRatio_working_3-way'!M291</f>
        <v>7.1733047472356939E-2</v>
      </c>
      <c r="R291" s="11">
        <f t="shared" si="75"/>
        <v>0</v>
      </c>
      <c r="S291" s="11">
        <f t="shared" si="76"/>
        <v>-0.92220042899812371</v>
      </c>
      <c r="T291" s="11">
        <f t="shared" si="77"/>
        <v>-0.27987873414207093</v>
      </c>
      <c r="U291" s="11">
        <f>'OddsRatio_working_3-way'!S291-'OddsRatio_working_3-way'!R291^2/3</f>
        <v>-0.92220042899812371</v>
      </c>
      <c r="V291" s="11">
        <f>'OddsRatio_working_3-way'!S291*'OddsRatio_working_3-way'!R291/3-2*'OddsRatio_working_3-way'!R291^3/27-'OddsRatio_working_3-way'!T291</f>
        <v>0.27987873414207093</v>
      </c>
      <c r="W291" s="11">
        <f>'OddsRatio_working_3-way'!V291^2+4*'OddsRatio_working_3-way'!U291^3/27</f>
        <v>-3.7858813223406368E-2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0.1704339454512909</v>
      </c>
      <c r="Y291" s="11">
        <f>IF('OddsRatio_working_3-way'!W291&gt;=0,IF('OddsRatio_working_3-way'!V291+SQRT('OddsRatio_working_3-way'!W291)&gt;0,0,PI()),ACOS('OddsRatio_working_3-way'!V291/(2*'OddsRatio_working_3-way'!X291)))</f>
        <v>0.60750135518917314</v>
      </c>
      <c r="Z291" s="11">
        <f>'OddsRatio_working_3-way'!X291^(1/3)*COS('OddsRatio_working_3-way'!Y291/3)</f>
        <v>0.54310783546676622</v>
      </c>
      <c r="AA291" s="11">
        <f>'OddsRatio_working_3-way'!X291^(1/3)*COS(('OddsRatio_working_3-way'!Y291+2*PI())/3)</f>
        <v>-0.36812263182073074</v>
      </c>
      <c r="AB291" s="11">
        <f>'OddsRatio_working_3-way'!X291^(1/3)*COS(('OddsRatio_working_3-way'!Y291+4*PI())/3)</f>
        <v>-0.17498520364603565</v>
      </c>
      <c r="AC291" s="11">
        <f>'OddsRatio_working_3-way'!X291^(1/3)*SIN('OddsRatio_working_3-way'!Y291/3)</f>
        <v>0.1115079461472524</v>
      </c>
      <c r="AD291" s="11">
        <f>'OddsRatio_working_3-way'!X291^(1/3)*SIN(('OddsRatio_working_3-way'!Y291+2*PI())/3)</f>
        <v>0.41459120943497257</v>
      </c>
      <c r="AE291" s="11">
        <f>'OddsRatio_working_3-way'!X291^(1/3)*SIN(('OddsRatio_working_3-way'!Y291+4*PI())/3)</f>
        <v>-0.52609915558222475</v>
      </c>
      <c r="AF291" s="11">
        <f>-'OddsRatio_working_3-way'!U291/(3*'OddsRatio_working_3-way'!X291^(1/3))*COS(('OddsRatio_working_3-way'!Y291)/3)</f>
        <v>0.54310783546676622</v>
      </c>
      <c r="AG291" s="11">
        <f>-'OddsRatio_working_3-way'!U291/(3*'OddsRatio_working_3-way'!X291^(1/3))*COS(('OddsRatio_working_3-way'!Y291+2*PI())/3)</f>
        <v>-0.36812263182073074</v>
      </c>
      <c r="AH291" s="11">
        <f>-'OddsRatio_working_3-way'!U291/(3*'OddsRatio_working_3-way'!X291^(1/3))*COS(('OddsRatio_working_3-way'!Y291+4*PI())/3)</f>
        <v>-0.17498520364603565</v>
      </c>
      <c r="AI291" s="11">
        <f>'OddsRatio_working_3-way'!U291/(3*'OddsRatio_working_3-way'!X291^(1/3))*SIN(('OddsRatio_working_3-way'!Y291)/3)</f>
        <v>-0.1115079461472524</v>
      </c>
      <c r="AJ291" s="11">
        <f>'OddsRatio_working_3-way'!U291/(3*'OddsRatio_working_3-way'!X291^(1/3))*SIN(('OddsRatio_working_3-way'!Y291+2*PI())/3)</f>
        <v>-0.41459120943497257</v>
      </c>
      <c r="AK291" s="11">
        <f>'OddsRatio_working_3-way'!U291/(3*'OddsRatio_working_3-way'!X291^(1/3))*SIN(('OddsRatio_working_3-way'!Y291+4*PI())/3)</f>
        <v>0.52609915558222475</v>
      </c>
      <c r="AL291" s="11">
        <f>'OddsRatio_working_3-way'!Z291+'OddsRatio_working_3-way'!AF291</f>
        <v>1.0862156709335324</v>
      </c>
      <c r="AM291" s="11">
        <f>'OddsRatio_working_3-way'!AA291+'OddsRatio_working_3-way'!AG291</f>
        <v>-0.73624526364146148</v>
      </c>
      <c r="AN291" s="11">
        <f>'OddsRatio_working_3-way'!AB291+'OddsRatio_working_3-way'!AH291</f>
        <v>-0.34997040729207129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1.0862156709335324</v>
      </c>
      <c r="AS291" s="11">
        <f>IF(('OddsRatio_working_3-way'!X291=0),IF(Q291&gt;0,-Q291^(1/3),(-Q291)^(1/3)),'OddsRatio_working_3-way'!AM291-'OddsRatio_working_3-way'!R291/3)</f>
        <v>-0.73624526364146148</v>
      </c>
      <c r="AT291" s="11">
        <f>IF(('OddsRatio_working_3-way'!X291=0),IF(Q291&gt;0,-Q291^(1/3),(-Q291)^(1/3)),'OddsRatio_working_3-way'!AN291-'OddsRatio_working_3-way'!R291/3)</f>
        <v>-0.34997040729207129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1.74</v>
      </c>
      <c r="B292" s="4">
        <f>IF('True_Odds_Calculator_3-way'!B293="","",'True_Odds_Calculator_3-way'!B293)</f>
        <v>3.38</v>
      </c>
      <c r="C292" s="4">
        <f>IF('True_Odds_Calculator_3-way'!C293="","",'True_Odds_Calculator_3-way'!C293)</f>
        <v>5.46</v>
      </c>
      <c r="D292" s="9">
        <f t="shared" si="65"/>
        <v>0.55253589333686126</v>
      </c>
      <c r="E292" s="9">
        <f t="shared" si="66"/>
        <v>0.27742241099097659</v>
      </c>
      <c r="F292" s="9">
        <f t="shared" si="67"/>
        <v>0.17004169567216224</v>
      </c>
      <c r="G292" s="9">
        <f t="shared" si="68"/>
        <v>1.0943745601189483</v>
      </c>
      <c r="H292" s="9">
        <f t="shared" si="69"/>
        <v>1.8098371744880219</v>
      </c>
      <c r="I292" s="9">
        <f t="shared" si="70"/>
        <v>3.6046114530830962</v>
      </c>
      <c r="J292" s="9">
        <f t="shared" si="71"/>
        <v>5.88091053813051</v>
      </c>
      <c r="K292" s="11">
        <f t="shared" si="72"/>
        <v>0.57471264367816088</v>
      </c>
      <c r="L292" s="11">
        <f t="shared" si="73"/>
        <v>0.29585798816568049</v>
      </c>
      <c r="M292" s="11">
        <f t="shared" si="74"/>
        <v>0.18315018315018314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-0.24461604730937525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0.23605359251145822</v>
      </c>
      <c r="Q292" s="11">
        <f>2*'OddsRatio_working_3-way'!K292*'OddsRatio_working_3-way'!L292*'OddsRatio_working_3-way'!M292</f>
        <v>6.2283269791941487E-2</v>
      </c>
      <c r="R292" s="11">
        <f t="shared" si="75"/>
        <v>0</v>
      </c>
      <c r="S292" s="11">
        <f t="shared" si="76"/>
        <v>-0.96499634880009422</v>
      </c>
      <c r="T292" s="11">
        <f t="shared" si="77"/>
        <v>-0.25461645087073725</v>
      </c>
      <c r="U292" s="11">
        <f>'OddsRatio_working_3-way'!S292-'OddsRatio_working_3-way'!R292^2/3</f>
        <v>-0.96499634880009422</v>
      </c>
      <c r="V292" s="11">
        <f>'OddsRatio_working_3-way'!S292*'OddsRatio_working_3-way'!R292/3-2*'OddsRatio_working_3-way'!R292^3/27-'OddsRatio_working_3-way'!T292</f>
        <v>0.25461645087073725</v>
      </c>
      <c r="W292" s="11">
        <f>'OddsRatio_working_3-way'!V292^2+4*'OddsRatio_working_3-way'!U292^3/27</f>
        <v>-6.8299636986389037E-2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0.18243435397451846</v>
      </c>
      <c r="Y292" s="11">
        <f>IF('OddsRatio_working_3-way'!W292&gt;=0,IF('OddsRatio_working_3-way'!V292+SQRT('OddsRatio_working_3-way'!W292)&gt;0,0,PI()),ACOS('OddsRatio_working_3-way'!V292/(2*'OddsRatio_working_3-way'!X292)))</f>
        <v>0.79843247018771657</v>
      </c>
      <c r="Z292" s="11">
        <f>'OddsRatio_working_3-way'!X292^(1/3)*COS('OddsRatio_working_3-way'!Y292/3)</f>
        <v>0.54718728005947415</v>
      </c>
      <c r="AA292" s="11">
        <f>'OddsRatio_working_3-way'!X292^(1/3)*COS(('OddsRatio_working_3-way'!Y292+2*PI())/3)</f>
        <v>-0.40277818866408233</v>
      </c>
      <c r="AB292" s="11">
        <f>'OddsRatio_working_3-way'!X292^(1/3)*COS(('OddsRatio_working_3-way'!Y292+4*PI())/3)</f>
        <v>-0.1444090913953919</v>
      </c>
      <c r="AC292" s="11">
        <f>'OddsRatio_working_3-way'!X292^(1/3)*SIN('OddsRatio_working_3-way'!Y292/3)</f>
        <v>0.14916946785835911</v>
      </c>
      <c r="AD292" s="11">
        <f>'OddsRatio_working_3-way'!X292^(1/3)*SIN(('OddsRatio_working_3-way'!Y292+2*PI())/3)</f>
        <v>0.39929335123003529</v>
      </c>
      <c r="AE292" s="11">
        <f>'OddsRatio_working_3-way'!X292^(1/3)*SIN(('OddsRatio_working_3-way'!Y292+4*PI())/3)</f>
        <v>-0.54846281908839434</v>
      </c>
      <c r="AF292" s="11">
        <f>-'OddsRatio_working_3-way'!U292/(3*'OddsRatio_working_3-way'!X292^(1/3))*COS(('OddsRatio_working_3-way'!Y292)/3)</f>
        <v>0.54718728005947415</v>
      </c>
      <c r="AG292" s="11">
        <f>-'OddsRatio_working_3-way'!U292/(3*'OddsRatio_working_3-way'!X292^(1/3))*COS(('OddsRatio_working_3-way'!Y292+2*PI())/3)</f>
        <v>-0.40277818866408233</v>
      </c>
      <c r="AH292" s="11">
        <f>-'OddsRatio_working_3-way'!U292/(3*'OddsRatio_working_3-way'!X292^(1/3))*COS(('OddsRatio_working_3-way'!Y292+4*PI())/3)</f>
        <v>-0.1444090913953919</v>
      </c>
      <c r="AI292" s="11">
        <f>'OddsRatio_working_3-way'!U292/(3*'OddsRatio_working_3-way'!X292^(1/3))*SIN(('OddsRatio_working_3-way'!Y292)/3)</f>
        <v>-0.14916946785835911</v>
      </c>
      <c r="AJ292" s="11">
        <f>'OddsRatio_working_3-way'!U292/(3*'OddsRatio_working_3-way'!X292^(1/3))*SIN(('OddsRatio_working_3-way'!Y292+2*PI())/3)</f>
        <v>-0.39929335123003529</v>
      </c>
      <c r="AK292" s="11">
        <f>'OddsRatio_working_3-way'!U292/(3*'OddsRatio_working_3-way'!X292^(1/3))*SIN(('OddsRatio_working_3-way'!Y292+4*PI())/3)</f>
        <v>0.54846281908839434</v>
      </c>
      <c r="AL292" s="11">
        <f>'OddsRatio_working_3-way'!Z292+'OddsRatio_working_3-way'!AF292</f>
        <v>1.0943745601189483</v>
      </c>
      <c r="AM292" s="11">
        <f>'OddsRatio_working_3-way'!AA292+'OddsRatio_working_3-way'!AG292</f>
        <v>-0.80555637732816465</v>
      </c>
      <c r="AN292" s="11">
        <f>'OddsRatio_working_3-way'!AB292+'OddsRatio_working_3-way'!AH292</f>
        <v>-0.28881818279078381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1.0943745601189483</v>
      </c>
      <c r="AS292" s="11">
        <f>IF(('OddsRatio_working_3-way'!X292=0),IF(Q292&gt;0,-Q292^(1/3),(-Q292)^(1/3)),'OddsRatio_working_3-way'!AM292-'OddsRatio_working_3-way'!R292/3)</f>
        <v>-0.80555637732816465</v>
      </c>
      <c r="AT292" s="11">
        <f>IF(('OddsRatio_working_3-way'!X292=0),IF(Q292&gt;0,-Q292^(1/3),(-Q292)^(1/3)),'OddsRatio_working_3-way'!AN292-'OddsRatio_working_3-way'!R292/3)</f>
        <v>-0.28881818279078381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2.42</v>
      </c>
      <c r="B293" s="4">
        <f>IF('True_Odds_Calculator_3-way'!B294="","",'True_Odds_Calculator_3-way'!B294)</f>
        <v>3.42</v>
      </c>
      <c r="C293" s="4">
        <f>IF('True_Odds_Calculator_3-way'!C294="","",'True_Odds_Calculator_3-way'!C294)</f>
        <v>2.91</v>
      </c>
      <c r="D293" s="9">
        <f t="shared" si="65"/>
        <v>0.39544700393850346</v>
      </c>
      <c r="E293" s="9">
        <f t="shared" si="66"/>
        <v>0.27736233464130955</v>
      </c>
      <c r="F293" s="9">
        <f t="shared" si="67"/>
        <v>0.32719066142018705</v>
      </c>
      <c r="G293" s="9">
        <f t="shared" si="68"/>
        <v>1.0766083502516268</v>
      </c>
      <c r="H293" s="9">
        <f t="shared" si="69"/>
        <v>2.5287838573573098</v>
      </c>
      <c r="I293" s="9">
        <f t="shared" si="70"/>
        <v>3.6053922076089377</v>
      </c>
      <c r="J293" s="9">
        <f t="shared" si="71"/>
        <v>3.0563219489806071</v>
      </c>
      <c r="K293" s="11">
        <f t="shared" si="72"/>
        <v>0.41322314049586778</v>
      </c>
      <c r="L293" s="11">
        <f t="shared" si="73"/>
        <v>0.29239766081871343</v>
      </c>
      <c r="M293" s="11">
        <f t="shared" si="74"/>
        <v>0.3436426116838488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-0.27252265830670608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0.23874450451671386</v>
      </c>
      <c r="Q293" s="11">
        <f>2*'OddsRatio_working_3-way'!K293*'OddsRatio_working_3-way'!L293*'OddsRatio_working_3-way'!M293</f>
        <v>8.3041566788422214E-2</v>
      </c>
      <c r="R293" s="11">
        <f t="shared" si="75"/>
        <v>0</v>
      </c>
      <c r="S293" s="11">
        <f t="shared" si="76"/>
        <v>-0.87605377842756416</v>
      </c>
      <c r="T293" s="11">
        <f t="shared" si="77"/>
        <v>-0.30471435771393535</v>
      </c>
      <c r="U293" s="11">
        <f>'OddsRatio_working_3-way'!S293-'OddsRatio_working_3-way'!R293^2/3</f>
        <v>-0.87605377842756416</v>
      </c>
      <c r="V293" s="11">
        <f>'OddsRatio_working_3-way'!S293*'OddsRatio_working_3-way'!R293/3-2*'OddsRatio_working_3-way'!R293^3/27-'OddsRatio_working_3-way'!T293</f>
        <v>0.30471435771393535</v>
      </c>
      <c r="W293" s="11">
        <f>'OddsRatio_working_3-way'!V293^2+4*'OddsRatio_working_3-way'!U293^3/27</f>
        <v>-6.7558547843966504E-3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0.15780264143972117</v>
      </c>
      <c r="Y293" s="11">
        <f>IF('OddsRatio_working_3-way'!W293&gt;=0,IF('OddsRatio_working_3-way'!V293+SQRT('OddsRatio_working_3-way'!W293)&gt;0,0,PI()),ACOS('OddsRatio_working_3-way'!V293/(2*'OddsRatio_working_3-way'!X293)))</f>
        <v>0.26347057423178555</v>
      </c>
      <c r="Z293" s="11">
        <f>'OddsRatio_working_3-way'!X293^(1/3)*COS('OddsRatio_working_3-way'!Y293/3)</f>
        <v>0.53830417512581352</v>
      </c>
      <c r="AA293" s="11">
        <f>'OddsRatio_working_3-way'!X293^(1/3)*COS(('OddsRatio_working_3-way'!Y293+2*PI())/3)</f>
        <v>-0.3101996927120409</v>
      </c>
      <c r="AB293" s="11">
        <f>'OddsRatio_working_3-way'!X293^(1/3)*COS(('OddsRatio_working_3-way'!Y293+4*PI())/3)</f>
        <v>-0.22810448241377271</v>
      </c>
      <c r="AC293" s="11">
        <f>'OddsRatio_working_3-way'!X293^(1/3)*SIN('OddsRatio_working_3-way'!Y293/3)</f>
        <v>4.739769176488428E-2</v>
      </c>
      <c r="AD293" s="11">
        <f>'OddsRatio_working_3-way'!X293^(1/3)*SIN(('OddsRatio_working_3-way'!Y293+2*PI())/3)</f>
        <v>0.44248624473973974</v>
      </c>
      <c r="AE293" s="11">
        <f>'OddsRatio_working_3-way'!X293^(1/3)*SIN(('OddsRatio_working_3-way'!Y293+4*PI())/3)</f>
        <v>-0.48988393650462381</v>
      </c>
      <c r="AF293" s="11">
        <f>-'OddsRatio_working_3-way'!U293/(3*'OddsRatio_working_3-way'!X293^(1/3))*COS(('OddsRatio_working_3-way'!Y293)/3)</f>
        <v>0.5383041751258133</v>
      </c>
      <c r="AG293" s="11">
        <f>-'OddsRatio_working_3-way'!U293/(3*'OddsRatio_working_3-way'!X293^(1/3))*COS(('OddsRatio_working_3-way'!Y293+2*PI())/3)</f>
        <v>-0.31019969271204079</v>
      </c>
      <c r="AH293" s="11">
        <f>-'OddsRatio_working_3-way'!U293/(3*'OddsRatio_working_3-way'!X293^(1/3))*COS(('OddsRatio_working_3-way'!Y293+4*PI())/3)</f>
        <v>-0.22810448241377262</v>
      </c>
      <c r="AI293" s="11">
        <f>'OddsRatio_working_3-way'!U293/(3*'OddsRatio_working_3-way'!X293^(1/3))*SIN(('OddsRatio_working_3-way'!Y293)/3)</f>
        <v>-4.7397691764884259E-2</v>
      </c>
      <c r="AJ293" s="11">
        <f>'OddsRatio_working_3-way'!U293/(3*'OddsRatio_working_3-way'!X293^(1/3))*SIN(('OddsRatio_working_3-way'!Y293+2*PI())/3)</f>
        <v>-0.44248624473973958</v>
      </c>
      <c r="AK293" s="11">
        <f>'OddsRatio_working_3-way'!U293/(3*'OddsRatio_working_3-way'!X293^(1/3))*SIN(('OddsRatio_working_3-way'!Y293+4*PI())/3)</f>
        <v>0.48988393650462364</v>
      </c>
      <c r="AL293" s="11">
        <f>'OddsRatio_working_3-way'!Z293+'OddsRatio_working_3-way'!AF293</f>
        <v>1.0766083502516268</v>
      </c>
      <c r="AM293" s="11">
        <f>'OddsRatio_working_3-way'!AA293+'OddsRatio_working_3-way'!AG293</f>
        <v>-0.62039938542408168</v>
      </c>
      <c r="AN293" s="11">
        <f>'OddsRatio_working_3-way'!AB293+'OddsRatio_working_3-way'!AH293</f>
        <v>-0.45620896482754536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1.0766083502516268</v>
      </c>
      <c r="AS293" s="11">
        <f>IF(('OddsRatio_working_3-way'!X293=0),IF(Q293&gt;0,-Q293^(1/3),(-Q293)^(1/3)),'OddsRatio_working_3-way'!AM293-'OddsRatio_working_3-way'!R293/3)</f>
        <v>-0.62039938542408168</v>
      </c>
      <c r="AT293" s="11">
        <f>IF(('OddsRatio_working_3-way'!X293=0),IF(Q293&gt;0,-Q293^(1/3),(-Q293)^(1/3)),'OddsRatio_working_3-way'!AN293-'OddsRatio_working_3-way'!R293/3)</f>
        <v>-0.45620896482754536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3.04</v>
      </c>
      <c r="B294" s="4">
        <f>IF('True_Odds_Calculator_3-way'!B295="","",'True_Odds_Calculator_3-way'!B295)</f>
        <v>3.3</v>
      </c>
      <c r="C294" s="4">
        <f>IF('True_Odds_Calculator_3-way'!C295="","",'True_Odds_Calculator_3-way'!C295)</f>
        <v>2.2400000000000002</v>
      </c>
      <c r="D294" s="9">
        <f t="shared" si="65"/>
        <v>0.30356354592546331</v>
      </c>
      <c r="E294" s="9">
        <f t="shared" si="66"/>
        <v>0.27881546459643475</v>
      </c>
      <c r="F294" s="9">
        <f t="shared" si="67"/>
        <v>0.417620989478102</v>
      </c>
      <c r="G294" s="9">
        <f t="shared" si="68"/>
        <v>1.1246094046740818</v>
      </c>
      <c r="H294" s="9">
        <f t="shared" si="69"/>
        <v>3.2942031855351268</v>
      </c>
      <c r="I294" s="9">
        <f t="shared" si="70"/>
        <v>3.5866016307503883</v>
      </c>
      <c r="J294" s="9">
        <f t="shared" si="71"/>
        <v>2.3945156617958618</v>
      </c>
      <c r="K294" s="11">
        <f t="shared" si="72"/>
        <v>0.32894736842105265</v>
      </c>
      <c r="L294" s="11">
        <f t="shared" si="73"/>
        <v>0.30303030303030304</v>
      </c>
      <c r="M294" s="11">
        <f t="shared" si="74"/>
        <v>0.4464285714285714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-0.25890721120984295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0.24831254272043746</v>
      </c>
      <c r="Q294" s="11">
        <f>2*'OddsRatio_working_3-way'!K294*'OddsRatio_working_3-way'!L294*'OddsRatio_working_3-way'!M294</f>
        <v>8.9000911369332428E-2</v>
      </c>
      <c r="R294" s="11">
        <f t="shared" si="75"/>
        <v>0</v>
      </c>
      <c r="S294" s="11">
        <f t="shared" si="76"/>
        <v>-0.95907928388746744</v>
      </c>
      <c r="T294" s="11">
        <f t="shared" si="77"/>
        <v>-0.34375601573027509</v>
      </c>
      <c r="U294" s="11">
        <f>'OddsRatio_working_3-way'!S294-'OddsRatio_working_3-way'!R294^2/3</f>
        <v>-0.95907928388746744</v>
      </c>
      <c r="V294" s="11">
        <f>'OddsRatio_working_3-way'!S294*'OddsRatio_working_3-way'!R294/3-2*'OddsRatio_working_3-way'!R294^3/27-'OddsRatio_working_3-way'!T294</f>
        <v>0.34375601573027509</v>
      </c>
      <c r="W294" s="11">
        <f>'OddsRatio_working_3-way'!V294^2+4*'OddsRatio_working_3-way'!U294^3/27</f>
        <v>-1.252703790700431E-2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0.18075898059139237</v>
      </c>
      <c r="Y294" s="11">
        <f>IF('OddsRatio_working_3-way'!W294&gt;=0,IF('OddsRatio_working_3-way'!V294+SQRT('OddsRatio_working_3-way'!W294)&gt;0,0,PI()),ACOS('OddsRatio_working_3-way'!V294/(2*'OddsRatio_working_3-way'!X294)))</f>
        <v>0.31476736030750407</v>
      </c>
      <c r="Z294" s="11">
        <f>'OddsRatio_working_3-way'!X294^(1/3)*COS('OddsRatio_working_3-way'!Y294/3)</f>
        <v>0.56230470233704088</v>
      </c>
      <c r="AA294" s="11">
        <f>'OddsRatio_working_3-way'!X294^(1/3)*COS(('OddsRatio_working_3-way'!Y294+2*PI())/3)</f>
        <v>-0.33243477768195467</v>
      </c>
      <c r="AB294" s="11">
        <f>'OddsRatio_working_3-way'!X294^(1/3)*COS(('OddsRatio_working_3-way'!Y294+4*PI())/3)</f>
        <v>-0.22986992465508627</v>
      </c>
      <c r="AC294" s="11">
        <f>'OddsRatio_working_3-way'!X294^(1/3)*SIN('OddsRatio_working_3-way'!Y294/3)</f>
        <v>5.9215845504456979E-2</v>
      </c>
      <c r="AD294" s="11">
        <f>'OddsRatio_working_3-way'!X294^(1/3)*SIN(('OddsRatio_working_3-way'!Y294+2*PI())/3)</f>
        <v>0.45736223413909588</v>
      </c>
      <c r="AE294" s="11">
        <f>'OddsRatio_working_3-way'!X294^(1/3)*SIN(('OddsRatio_working_3-way'!Y294+4*PI())/3)</f>
        <v>-0.51657807964355285</v>
      </c>
      <c r="AF294" s="11">
        <f>-'OddsRatio_working_3-way'!U294/(3*'OddsRatio_working_3-way'!X294^(1/3))*COS(('OddsRatio_working_3-way'!Y294)/3)</f>
        <v>0.56230470233704088</v>
      </c>
      <c r="AG294" s="11">
        <f>-'OddsRatio_working_3-way'!U294/(3*'OddsRatio_working_3-way'!X294^(1/3))*COS(('OddsRatio_working_3-way'!Y294+2*PI())/3)</f>
        <v>-0.33243477768195467</v>
      </c>
      <c r="AH294" s="11">
        <f>-'OddsRatio_working_3-way'!U294/(3*'OddsRatio_working_3-way'!X294^(1/3))*COS(('OddsRatio_working_3-way'!Y294+4*PI())/3)</f>
        <v>-0.22986992465508627</v>
      </c>
      <c r="AI294" s="11">
        <f>'OddsRatio_working_3-way'!U294/(3*'OddsRatio_working_3-way'!X294^(1/3))*SIN(('OddsRatio_working_3-way'!Y294)/3)</f>
        <v>-5.9215845504456979E-2</v>
      </c>
      <c r="AJ294" s="11">
        <f>'OddsRatio_working_3-way'!U294/(3*'OddsRatio_working_3-way'!X294^(1/3))*SIN(('OddsRatio_working_3-way'!Y294+2*PI())/3)</f>
        <v>-0.45736223413909588</v>
      </c>
      <c r="AK294" s="11">
        <f>'OddsRatio_working_3-way'!U294/(3*'OddsRatio_working_3-way'!X294^(1/3))*SIN(('OddsRatio_working_3-way'!Y294+4*PI())/3)</f>
        <v>0.51657807964355285</v>
      </c>
      <c r="AL294" s="11">
        <f>'OddsRatio_working_3-way'!Z294+'OddsRatio_working_3-way'!AF294</f>
        <v>1.1246094046740818</v>
      </c>
      <c r="AM294" s="11">
        <f>'OddsRatio_working_3-way'!AA294+'OddsRatio_working_3-way'!AG294</f>
        <v>-0.66486955536390935</v>
      </c>
      <c r="AN294" s="11">
        <f>'OddsRatio_working_3-way'!AB294+'OddsRatio_working_3-way'!AH294</f>
        <v>-0.45973984931017253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1.1246094046740818</v>
      </c>
      <c r="AS294" s="11">
        <f>IF(('OddsRatio_working_3-way'!X294=0),IF(Q294&gt;0,-Q294^(1/3),(-Q294)^(1/3)),'OddsRatio_working_3-way'!AM294-'OddsRatio_working_3-way'!R294/3)</f>
        <v>-0.66486955536390935</v>
      </c>
      <c r="AT294" s="11">
        <f>IF(('OddsRatio_working_3-way'!X294=0),IF(Q294&gt;0,-Q294^(1/3),(-Q294)^(1/3)),'OddsRatio_working_3-way'!AN294-'OddsRatio_working_3-way'!R294/3)</f>
        <v>-0.45973984931017253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3.46</v>
      </c>
      <c r="B295" s="4">
        <f>IF('True_Odds_Calculator_3-way'!B296="","",'True_Odds_Calculator_3-way'!B296)</f>
        <v>3.75</v>
      </c>
      <c r="C295" s="4">
        <f>IF('True_Odds_Calculator_3-way'!C296="","",'True_Odds_Calculator_3-way'!C296)</f>
        <v>1.91</v>
      </c>
      <c r="D295" s="9">
        <f t="shared" si="65"/>
        <v>0.26424088433796672</v>
      </c>
      <c r="E295" s="9">
        <f t="shared" si="66"/>
        <v>0.24315098193255044</v>
      </c>
      <c r="F295" s="9">
        <f t="shared" si="67"/>
        <v>0.49260813372948303</v>
      </c>
      <c r="G295" s="9">
        <f t="shared" si="68"/>
        <v>1.1318803755772811</v>
      </c>
      <c r="H295" s="9">
        <f t="shared" si="69"/>
        <v>3.7844257239201111</v>
      </c>
      <c r="I295" s="9">
        <f t="shared" si="70"/>
        <v>4.1126710328375227</v>
      </c>
      <c r="J295" s="9">
        <f t="shared" si="71"/>
        <v>2.0300111417753253</v>
      </c>
      <c r="K295" s="11">
        <f t="shared" si="72"/>
        <v>0.28901734104046245</v>
      </c>
      <c r="L295" s="11">
        <f t="shared" si="73"/>
        <v>0.26666666666666666</v>
      </c>
      <c r="M295" s="11">
        <f t="shared" si="74"/>
        <v>0.52356020942408377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-0.24840964803437948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0.24695094271101292</v>
      </c>
      <c r="Q295" s="11">
        <f>2*'OddsRatio_working_3-way'!K295*'OddsRatio_working_3-way'!L295*'OddsRatio_working_3-way'!M295</f>
        <v>8.0702922454579398E-2</v>
      </c>
      <c r="R295" s="11">
        <f t="shared" si="75"/>
        <v>0</v>
      </c>
      <c r="S295" s="11">
        <f t="shared" si="76"/>
        <v>-0.99412782339611594</v>
      </c>
      <c r="T295" s="11">
        <f t="shared" si="77"/>
        <v>-0.32487837365886146</v>
      </c>
      <c r="U295" s="11">
        <f>'OddsRatio_working_3-way'!S295-'OddsRatio_working_3-way'!R295^2/3</f>
        <v>-0.99412782339611594</v>
      </c>
      <c r="V295" s="11">
        <f>'OddsRatio_working_3-way'!S295*'OddsRatio_working_3-way'!R295/3-2*'OddsRatio_working_3-way'!R295^3/27-'OddsRatio_working_3-way'!T295</f>
        <v>0.32487837365886146</v>
      </c>
      <c r="W295" s="11">
        <f>'OddsRatio_working_3-way'!V295^2+4*'OddsRatio_working_3-way'!U295^3/27</f>
        <v>-4.0007629747360732E-2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0.19075742935636056</v>
      </c>
      <c r="Y295" s="11">
        <f>IF('OddsRatio_working_3-way'!W295&gt;=0,IF('OddsRatio_working_3-way'!V295+SQRT('OddsRatio_working_3-way'!W295)&gt;0,0,PI()),ACOS('OddsRatio_working_3-way'!V295/(2*'OddsRatio_working_3-way'!X295)))</f>
        <v>0.5518646417880797</v>
      </c>
      <c r="Z295" s="11">
        <f>'OddsRatio_working_3-way'!X295^(1/3)*COS('OddsRatio_working_3-way'!Y295/3)</f>
        <v>0.56594018778864053</v>
      </c>
      <c r="AA295" s="11">
        <f>'OddsRatio_working_3-way'!X295^(1/3)*COS(('OddsRatio_working_3-way'!Y295+2*PI())/3)</f>
        <v>-0.37416073888243123</v>
      </c>
      <c r="AB295" s="11">
        <f>'OddsRatio_working_3-way'!X295^(1/3)*COS(('OddsRatio_working_3-way'!Y295+4*PI())/3)</f>
        <v>-0.1917794489062096</v>
      </c>
      <c r="AC295" s="11">
        <f>'OddsRatio_working_3-way'!X295^(1/3)*SIN('OddsRatio_working_3-way'!Y295/3)</f>
        <v>0.10529788686292303</v>
      </c>
      <c r="AD295" s="11">
        <f>'OddsRatio_working_3-way'!X295^(1/3)*SIN(('OddsRatio_working_3-way'!Y295+2*PI())/3)</f>
        <v>0.43746963621603691</v>
      </c>
      <c r="AE295" s="11">
        <f>'OddsRatio_working_3-way'!X295^(1/3)*SIN(('OddsRatio_working_3-way'!Y295+4*PI())/3)</f>
        <v>-0.54276752307895981</v>
      </c>
      <c r="AF295" s="11">
        <f>-'OddsRatio_working_3-way'!U295/(3*'OddsRatio_working_3-way'!X295^(1/3))*COS(('OddsRatio_working_3-way'!Y295)/3)</f>
        <v>0.56594018778864053</v>
      </c>
      <c r="AG295" s="11">
        <f>-'OddsRatio_working_3-way'!U295/(3*'OddsRatio_working_3-way'!X295^(1/3))*COS(('OddsRatio_working_3-way'!Y295+2*PI())/3)</f>
        <v>-0.37416073888243123</v>
      </c>
      <c r="AH295" s="11">
        <f>-'OddsRatio_working_3-way'!U295/(3*'OddsRatio_working_3-way'!X295^(1/3))*COS(('OddsRatio_working_3-way'!Y295+4*PI())/3)</f>
        <v>-0.1917794489062096</v>
      </c>
      <c r="AI295" s="11">
        <f>'OddsRatio_working_3-way'!U295/(3*'OddsRatio_working_3-way'!X295^(1/3))*SIN(('OddsRatio_working_3-way'!Y295)/3)</f>
        <v>-0.10529788686292303</v>
      </c>
      <c r="AJ295" s="11">
        <f>'OddsRatio_working_3-way'!U295/(3*'OddsRatio_working_3-way'!X295^(1/3))*SIN(('OddsRatio_working_3-way'!Y295+2*PI())/3)</f>
        <v>-0.43746963621603691</v>
      </c>
      <c r="AK295" s="11">
        <f>'OddsRatio_working_3-way'!U295/(3*'OddsRatio_working_3-way'!X295^(1/3))*SIN(('OddsRatio_working_3-way'!Y295+4*PI())/3)</f>
        <v>0.54276752307895981</v>
      </c>
      <c r="AL295" s="11">
        <f>'OddsRatio_working_3-way'!Z295+'OddsRatio_working_3-way'!AF295</f>
        <v>1.1318803755772811</v>
      </c>
      <c r="AM295" s="11">
        <f>'OddsRatio_working_3-way'!AA295+'OddsRatio_working_3-way'!AG295</f>
        <v>-0.74832147776486246</v>
      </c>
      <c r="AN295" s="11">
        <f>'OddsRatio_working_3-way'!AB295+'OddsRatio_working_3-way'!AH295</f>
        <v>-0.3835588978124192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1.1318803755772811</v>
      </c>
      <c r="AS295" s="11">
        <f>IF(('OddsRatio_working_3-way'!X295=0),IF(Q295&gt;0,-Q295^(1/3),(-Q295)^(1/3)),'OddsRatio_working_3-way'!AM295-'OddsRatio_working_3-way'!R295/3)</f>
        <v>-0.74832147776486246</v>
      </c>
      <c r="AT295" s="11">
        <f>IF(('OddsRatio_working_3-way'!X295=0),IF(Q295&gt;0,-Q295^(1/3),(-Q295)^(1/3)),'OddsRatio_working_3-way'!AN295-'OddsRatio_working_3-way'!R295/3)</f>
        <v>-0.3835588978124192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2.74</v>
      </c>
      <c r="B296" s="4">
        <f>IF('True_Odds_Calculator_3-way'!B297="","",'True_Odds_Calculator_3-way'!B297)</f>
        <v>3.43</v>
      </c>
      <c r="C296" s="4">
        <f>IF('True_Odds_Calculator_3-way'!C297="","",'True_Odds_Calculator_3-way'!C297)</f>
        <v>2.23</v>
      </c>
      <c r="D296" s="9">
        <f t="shared" si="65"/>
        <v>0.32953853052915011</v>
      </c>
      <c r="E296" s="9">
        <f t="shared" si="66"/>
        <v>0.26032518365102153</v>
      </c>
      <c r="F296" s="9">
        <f t="shared" si="67"/>
        <v>0.41013628581982836</v>
      </c>
      <c r="G296" s="9">
        <f t="shared" si="68"/>
        <v>1.1692796074110432</v>
      </c>
      <c r="H296" s="9">
        <f t="shared" si="69"/>
        <v>3.0345465168952153</v>
      </c>
      <c r="I296" s="9">
        <f t="shared" si="70"/>
        <v>3.8413494460088358</v>
      </c>
      <c r="J296" s="9">
        <f t="shared" si="71"/>
        <v>2.4382139171155828</v>
      </c>
      <c r="K296" s="11">
        <f t="shared" si="72"/>
        <v>0.36496350364963503</v>
      </c>
      <c r="L296" s="11">
        <f t="shared" si="73"/>
        <v>0.29154518950437314</v>
      </c>
      <c r="M296" s="11">
        <f t="shared" si="74"/>
        <v>0.44843049327354262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-0.24814817606997153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0.25765834560630008</v>
      </c>
      <c r="Q296" s="11">
        <f>2*'OddsRatio_working_3-way'!K296*'OddsRatio_working_3-way'!L296*'OddsRatio_working_3-way'!M296</f>
        <v>9.5429016891222268E-2</v>
      </c>
      <c r="R296" s="11">
        <f t="shared" si="75"/>
        <v>0</v>
      </c>
      <c r="S296" s="11">
        <f t="shared" si="76"/>
        <v>-1.0383245594908057</v>
      </c>
      <c r="T296" s="11">
        <f t="shared" si="77"/>
        <v>-0.38456465166326143</v>
      </c>
      <c r="U296" s="11">
        <f>'OddsRatio_working_3-way'!S296-'OddsRatio_working_3-way'!R296^2/3</f>
        <v>-1.0383245594908057</v>
      </c>
      <c r="V296" s="11">
        <f>'OddsRatio_working_3-way'!S296*'OddsRatio_working_3-way'!R296/3-2*'OddsRatio_working_3-way'!R296^3/27-'OddsRatio_working_3-way'!T296</f>
        <v>0.38456465166326143</v>
      </c>
      <c r="W296" s="11">
        <f>'OddsRatio_working_3-way'!V296^2+4*'OddsRatio_working_3-way'!U296^3/27</f>
        <v>-1.7952441148513409E-2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0.20361876906206303</v>
      </c>
      <c r="Y296" s="11">
        <f>IF('OddsRatio_working_3-way'!W296&gt;=0,IF('OddsRatio_working_3-way'!V296+SQRT('OddsRatio_working_3-way'!W296)&gt;0,0,PI()),ACOS('OddsRatio_working_3-way'!V296/(2*'OddsRatio_working_3-way'!X296)))</f>
        <v>0.33525891148489473</v>
      </c>
      <c r="Z296" s="11">
        <f>'OddsRatio_working_3-way'!X296^(1/3)*COS('OddsRatio_working_3-way'!Y296/3)</f>
        <v>0.58463980370552171</v>
      </c>
      <c r="AA296" s="11">
        <f>'OddsRatio_working_3-way'!X296^(1/3)*COS(('OddsRatio_working_3-way'!Y296+2*PI())/3)</f>
        <v>-0.34913860313216577</v>
      </c>
      <c r="AB296" s="11">
        <f>'OddsRatio_working_3-way'!X296^(1/3)*COS(('OddsRatio_working_3-way'!Y296+4*PI())/3)</f>
        <v>-0.23550120057335577</v>
      </c>
      <c r="AC296" s="11">
        <f>'OddsRatio_working_3-way'!X296^(1/3)*SIN('OddsRatio_working_3-way'!Y296/3)</f>
        <v>6.56085849573389E-2</v>
      </c>
      <c r="AD296" s="11">
        <f>'OddsRatio_working_3-way'!X296^(1/3)*SIN(('OddsRatio_working_3-way'!Y296+2*PI())/3)</f>
        <v>0.47350862959385998</v>
      </c>
      <c r="AE296" s="11">
        <f>'OddsRatio_working_3-way'!X296^(1/3)*SIN(('OddsRatio_working_3-way'!Y296+4*PI())/3)</f>
        <v>-0.53911721455119876</v>
      </c>
      <c r="AF296" s="11">
        <f>-'OddsRatio_working_3-way'!U296/(3*'OddsRatio_working_3-way'!X296^(1/3))*COS(('OddsRatio_working_3-way'!Y296)/3)</f>
        <v>0.5846398037055216</v>
      </c>
      <c r="AG296" s="11">
        <f>-'OddsRatio_working_3-way'!U296/(3*'OddsRatio_working_3-way'!X296^(1/3))*COS(('OddsRatio_working_3-way'!Y296+2*PI())/3)</f>
        <v>-0.34913860313216571</v>
      </c>
      <c r="AH296" s="11">
        <f>-'OddsRatio_working_3-way'!U296/(3*'OddsRatio_working_3-way'!X296^(1/3))*COS(('OddsRatio_working_3-way'!Y296+4*PI())/3)</f>
        <v>-0.23550120057335575</v>
      </c>
      <c r="AI296" s="11">
        <f>'OddsRatio_working_3-way'!U296/(3*'OddsRatio_working_3-way'!X296^(1/3))*SIN(('OddsRatio_working_3-way'!Y296)/3)</f>
        <v>-6.5608584957338886E-2</v>
      </c>
      <c r="AJ296" s="11">
        <f>'OddsRatio_working_3-way'!U296/(3*'OddsRatio_working_3-way'!X296^(1/3))*SIN(('OddsRatio_working_3-way'!Y296+2*PI())/3)</f>
        <v>-0.47350862959385992</v>
      </c>
      <c r="AK296" s="11">
        <f>'OddsRatio_working_3-way'!U296/(3*'OddsRatio_working_3-way'!X296^(1/3))*SIN(('OddsRatio_working_3-way'!Y296+4*PI())/3)</f>
        <v>0.53911721455119865</v>
      </c>
      <c r="AL296" s="11">
        <f>'OddsRatio_working_3-way'!Z296+'OddsRatio_working_3-way'!AF296</f>
        <v>1.1692796074110432</v>
      </c>
      <c r="AM296" s="11">
        <f>'OddsRatio_working_3-way'!AA296+'OddsRatio_working_3-way'!AG296</f>
        <v>-0.69827720626433143</v>
      </c>
      <c r="AN296" s="11">
        <f>'OddsRatio_working_3-way'!AB296+'OddsRatio_working_3-way'!AH296</f>
        <v>-0.47100240114671155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1.1692796074110432</v>
      </c>
      <c r="AS296" s="11">
        <f>IF(('OddsRatio_working_3-way'!X296=0),IF(Q296&gt;0,-Q296^(1/3),(-Q296)^(1/3)),'OddsRatio_working_3-way'!AM296-'OddsRatio_working_3-way'!R296/3)</f>
        <v>-0.69827720626433143</v>
      </c>
      <c r="AT296" s="11">
        <f>IF(('OddsRatio_working_3-way'!X296=0),IF(Q296&gt;0,-Q296^(1/3),(-Q296)^(1/3)),'OddsRatio_working_3-way'!AN296-'OddsRatio_working_3-way'!R296/3)</f>
        <v>-0.47100240114671155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1.5</v>
      </c>
      <c r="B297" s="4">
        <f>IF('True_Odds_Calculator_3-way'!B298="","",'True_Odds_Calculator_3-way'!B298)</f>
        <v>4.71</v>
      </c>
      <c r="C297" s="4">
        <f>IF('True_Odds_Calculator_3-way'!C298="","",'True_Odds_Calculator_3-way'!C298)</f>
        <v>5.08</v>
      </c>
      <c r="D297" s="9">
        <f t="shared" si="65"/>
        <v>0.63470854443286762</v>
      </c>
      <c r="E297" s="9">
        <f t="shared" si="66"/>
        <v>0.18973873591810267</v>
      </c>
      <c r="F297" s="9">
        <f t="shared" si="67"/>
        <v>0.17555271964902983</v>
      </c>
      <c r="G297" s="9">
        <f t="shared" si="68"/>
        <v>1.1510525855407598</v>
      </c>
      <c r="H297" s="9">
        <f t="shared" si="69"/>
        <v>1.5755262927703801</v>
      </c>
      <c r="I297" s="9">
        <f t="shared" si="70"/>
        <v>5.270405092356218</v>
      </c>
      <c r="J297" s="9">
        <f t="shared" si="71"/>
        <v>5.6962945490063017</v>
      </c>
      <c r="K297" s="11">
        <f t="shared" si="72"/>
        <v>0.66666666666666663</v>
      </c>
      <c r="L297" s="11">
        <f t="shared" si="73"/>
        <v>0.21231422505307856</v>
      </c>
      <c r="M297" s="11">
        <f t="shared" si="74"/>
        <v>0.19685039370078738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-0.2108765066787035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0.23098227371260122</v>
      </c>
      <c r="Q297" s="11">
        <f>2*'OddsRatio_working_3-way'!K297*'OddsRatio_working_3-way'!L297*'OddsRatio_working_3-way'!M297</f>
        <v>5.5725518386634788E-2</v>
      </c>
      <c r="R297" s="11">
        <f t="shared" si="75"/>
        <v>0</v>
      </c>
      <c r="S297" s="11">
        <f t="shared" si="76"/>
        <v>-1.0953437978965166</v>
      </c>
      <c r="T297" s="11">
        <f t="shared" si="77"/>
        <v>-0.2642566460546481</v>
      </c>
      <c r="U297" s="11">
        <f>'OddsRatio_working_3-way'!S297-'OddsRatio_working_3-way'!R297^2/3</f>
        <v>-1.0953437978965166</v>
      </c>
      <c r="V297" s="11">
        <f>'OddsRatio_working_3-way'!S297*'OddsRatio_working_3-way'!R297/3-2*'OddsRatio_working_3-way'!R297^3/27-'OddsRatio_working_3-way'!T297</f>
        <v>0.2642566460546481</v>
      </c>
      <c r="W297" s="11">
        <f>'OddsRatio_working_3-way'!V297^2+4*'OddsRatio_working_3-way'!U297^3/27</f>
        <v>-0.12486019244355914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0.22061945031411595</v>
      </c>
      <c r="Y297" s="11">
        <f>IF('OddsRatio_working_3-way'!W297&gt;=0,IF('OddsRatio_working_3-way'!V297+SQRT('OddsRatio_working_3-way'!W297)&gt;0,0,PI()),ACOS('OddsRatio_working_3-way'!V297/(2*'OddsRatio_working_3-way'!X297)))</f>
        <v>0.92867327843301384</v>
      </c>
      <c r="Z297" s="11">
        <f>'OddsRatio_working_3-way'!X297^(1/3)*COS('OddsRatio_working_3-way'!Y297/3)</f>
        <v>0.57552629277037992</v>
      </c>
      <c r="AA297" s="11">
        <f>'OddsRatio_working_3-way'!X297^(1/3)*COS(('OddsRatio_working_3-way'!Y297+2*PI())/3)</f>
        <v>-0.44717790172990779</v>
      </c>
      <c r="AB297" s="11">
        <f>'OddsRatio_working_3-way'!X297^(1/3)*COS(('OddsRatio_working_3-way'!Y297+4*PI())/3)</f>
        <v>-0.12834839104047205</v>
      </c>
      <c r="AC297" s="11">
        <f>'OddsRatio_working_3-way'!X297^(1/3)*SIN('OddsRatio_working_3-way'!Y297/3)</f>
        <v>0.18407630382214246</v>
      </c>
      <c r="AD297" s="11">
        <f>'OddsRatio_working_3-way'!X297^(1/3)*SIN(('OddsRatio_working_3-way'!Y297+2*PI())/3)</f>
        <v>0.40638223817395824</v>
      </c>
      <c r="AE297" s="11">
        <f>'OddsRatio_working_3-way'!X297^(1/3)*SIN(('OddsRatio_working_3-way'!Y297+4*PI())/3)</f>
        <v>-0.59045854199610059</v>
      </c>
      <c r="AF297" s="11">
        <f>-'OddsRatio_working_3-way'!U297/(3*'OddsRatio_working_3-way'!X297^(1/3))*COS(('OddsRatio_working_3-way'!Y297)/3)</f>
        <v>0.57552629277038003</v>
      </c>
      <c r="AG297" s="11">
        <f>-'OddsRatio_working_3-way'!U297/(3*'OddsRatio_working_3-way'!X297^(1/3))*COS(('OddsRatio_working_3-way'!Y297+2*PI())/3)</f>
        <v>-0.4471779017299079</v>
      </c>
      <c r="AH297" s="11">
        <f>-'OddsRatio_working_3-way'!U297/(3*'OddsRatio_working_3-way'!X297^(1/3))*COS(('OddsRatio_working_3-way'!Y297+4*PI())/3)</f>
        <v>-0.12834839104047208</v>
      </c>
      <c r="AI297" s="11">
        <f>'OddsRatio_working_3-way'!U297/(3*'OddsRatio_working_3-way'!X297^(1/3))*SIN(('OddsRatio_working_3-way'!Y297)/3)</f>
        <v>-0.18407630382214249</v>
      </c>
      <c r="AJ297" s="11">
        <f>'OddsRatio_working_3-way'!U297/(3*'OddsRatio_working_3-way'!X297^(1/3))*SIN(('OddsRatio_working_3-way'!Y297+2*PI())/3)</f>
        <v>-0.4063822381739583</v>
      </c>
      <c r="AK297" s="11">
        <f>'OddsRatio_working_3-way'!U297/(3*'OddsRatio_working_3-way'!X297^(1/3))*SIN(('OddsRatio_working_3-way'!Y297+4*PI())/3)</f>
        <v>0.59045854199610071</v>
      </c>
      <c r="AL297" s="11">
        <f>'OddsRatio_working_3-way'!Z297+'OddsRatio_working_3-way'!AF297</f>
        <v>1.1510525855407598</v>
      </c>
      <c r="AM297" s="11">
        <f>'OddsRatio_working_3-way'!AA297+'OddsRatio_working_3-way'!AG297</f>
        <v>-0.89435580345981569</v>
      </c>
      <c r="AN297" s="11">
        <f>'OddsRatio_working_3-way'!AB297+'OddsRatio_working_3-way'!AH297</f>
        <v>-0.25669678208094415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1.1510525855407598</v>
      </c>
      <c r="AS297" s="11">
        <f>IF(('OddsRatio_working_3-way'!X297=0),IF(Q297&gt;0,-Q297^(1/3),(-Q297)^(1/3)),'OddsRatio_working_3-way'!AM297-'OddsRatio_working_3-way'!R297/3)</f>
        <v>-0.89435580345981569</v>
      </c>
      <c r="AT297" s="11">
        <f>IF(('OddsRatio_working_3-way'!X297=0),IF(Q297&gt;0,-Q297^(1/3),(-Q297)^(1/3)),'OddsRatio_working_3-way'!AN297-'OddsRatio_working_3-way'!R297/3)</f>
        <v>-0.25669678208094415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2.6</v>
      </c>
      <c r="B298" s="4">
        <f>IF('True_Odds_Calculator_3-way'!B299="","",'True_Odds_Calculator_3-way'!B299)</f>
        <v>3.25</v>
      </c>
      <c r="C298" s="4">
        <f>IF('True_Odds_Calculator_3-way'!C299="","",'True_Odds_Calculator_3-way'!C299)</f>
        <v>2.59</v>
      </c>
      <c r="D298" s="9">
        <f t="shared" si="65"/>
        <v>0.35751974418014931</v>
      </c>
      <c r="E298" s="9">
        <f t="shared" si="66"/>
        <v>0.28351910255483198</v>
      </c>
      <c r="F298" s="9">
        <f t="shared" si="67"/>
        <v>0.35896115326501871</v>
      </c>
      <c r="G298" s="9">
        <f t="shared" si="68"/>
        <v>1.1231552003043248</v>
      </c>
      <c r="H298" s="9">
        <f t="shared" si="69"/>
        <v>2.7970483204869203</v>
      </c>
      <c r="I298" s="9">
        <f t="shared" si="70"/>
        <v>3.5270992006847304</v>
      </c>
      <c r="J298" s="9">
        <f t="shared" si="71"/>
        <v>2.7858167684838766</v>
      </c>
      <c r="K298" s="11">
        <f t="shared" si="72"/>
        <v>0.38461538461538458</v>
      </c>
      <c r="L298" s="11">
        <f t="shared" si="73"/>
        <v>0.30769230769230771</v>
      </c>
      <c r="M298" s="11">
        <f t="shared" si="74"/>
        <v>0.38610038610038611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-0.26154303077380014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0.24856640241255626</v>
      </c>
      <c r="Q298" s="11">
        <f>2*'OddsRatio_working_3-way'!K298*'OddsRatio_working_3-way'!L298*'OddsRatio_working_3-way'!M298</f>
        <v>9.1384706769322144E-2</v>
      </c>
      <c r="R298" s="11">
        <f t="shared" si="75"/>
        <v>0</v>
      </c>
      <c r="S298" s="11">
        <f t="shared" si="76"/>
        <v>-0.95038434661076121</v>
      </c>
      <c r="T298" s="11">
        <f t="shared" si="77"/>
        <v>-0.34940600978336805</v>
      </c>
      <c r="U298" s="11">
        <f>'OddsRatio_working_3-way'!S298-'OddsRatio_working_3-way'!R298^2/3</f>
        <v>-0.95038434661076121</v>
      </c>
      <c r="V298" s="11">
        <f>'OddsRatio_working_3-way'!S298*'OddsRatio_working_3-way'!R298/3-2*'OddsRatio_working_3-way'!R298^3/27-'OddsRatio_working_3-way'!T298</f>
        <v>0.34940600978336805</v>
      </c>
      <c r="W298" s="11">
        <f>'OddsRatio_working_3-way'!V298^2+4*'OddsRatio_working_3-way'!U298^3/27</f>
        <v>-5.0881869219340237E-3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0.1783064402893717</v>
      </c>
      <c r="Y298" s="11">
        <f>IF('OddsRatio_working_3-way'!W298&gt;=0,IF('OddsRatio_working_3-way'!V298+SQRT('OddsRatio_working_3-way'!W298)&gt;0,0,PI()),ACOS('OddsRatio_working_3-way'!V298/(2*'OddsRatio_working_3-way'!X298)))</f>
        <v>0.20138354172059136</v>
      </c>
      <c r="Z298" s="11">
        <f>'OddsRatio_working_3-way'!X298^(1/3)*COS('OddsRatio_working_3-way'!Y298/3)</f>
        <v>0.5615776001521624</v>
      </c>
      <c r="AA298" s="11">
        <f>'OddsRatio_working_3-way'!X298^(1/3)*COS(('OddsRatio_working_3-way'!Y298+2*PI())/3)</f>
        <v>-0.31348491464943479</v>
      </c>
      <c r="AB298" s="11">
        <f>'OddsRatio_working_3-way'!X298^(1/3)*COS(('OddsRatio_working_3-way'!Y298+4*PI())/3)</f>
        <v>-0.24809268550272764</v>
      </c>
      <c r="AC298" s="11">
        <f>'OddsRatio_working_3-way'!X298^(1/3)*SIN('OddsRatio_working_3-way'!Y298/3)</f>
        <v>3.7754221100761182E-2</v>
      </c>
      <c r="AD298" s="11">
        <f>'OddsRatio_working_3-way'!X298^(1/3)*SIN(('OddsRatio_working_3-way'!Y298+2*PI())/3)</f>
        <v>0.4674633573776919</v>
      </c>
      <c r="AE298" s="11">
        <f>'OddsRatio_working_3-way'!X298^(1/3)*SIN(('OddsRatio_working_3-way'!Y298+4*PI())/3)</f>
        <v>-0.50521757847845294</v>
      </c>
      <c r="AF298" s="11">
        <f>-'OddsRatio_working_3-way'!U298/(3*'OddsRatio_working_3-way'!X298^(1/3))*COS(('OddsRatio_working_3-way'!Y298)/3)</f>
        <v>0.5615776001521624</v>
      </c>
      <c r="AG298" s="11">
        <f>-'OddsRatio_working_3-way'!U298/(3*'OddsRatio_working_3-way'!X298^(1/3))*COS(('OddsRatio_working_3-way'!Y298+2*PI())/3)</f>
        <v>-0.31348491464943479</v>
      </c>
      <c r="AH298" s="11">
        <f>-'OddsRatio_working_3-way'!U298/(3*'OddsRatio_working_3-way'!X298^(1/3))*COS(('OddsRatio_working_3-way'!Y298+4*PI())/3)</f>
        <v>-0.24809268550272764</v>
      </c>
      <c r="AI298" s="11">
        <f>'OddsRatio_working_3-way'!U298/(3*'OddsRatio_working_3-way'!X298^(1/3))*SIN(('OddsRatio_working_3-way'!Y298)/3)</f>
        <v>-3.7754221100761182E-2</v>
      </c>
      <c r="AJ298" s="11">
        <f>'OddsRatio_working_3-way'!U298/(3*'OddsRatio_working_3-way'!X298^(1/3))*SIN(('OddsRatio_working_3-way'!Y298+2*PI())/3)</f>
        <v>-0.4674633573776919</v>
      </c>
      <c r="AK298" s="11">
        <f>'OddsRatio_working_3-way'!U298/(3*'OddsRatio_working_3-way'!X298^(1/3))*SIN(('OddsRatio_working_3-way'!Y298+4*PI())/3)</f>
        <v>0.50521757847845294</v>
      </c>
      <c r="AL298" s="11">
        <f>'OddsRatio_working_3-way'!Z298+'OddsRatio_working_3-way'!AF298</f>
        <v>1.1231552003043248</v>
      </c>
      <c r="AM298" s="11">
        <f>'OddsRatio_working_3-way'!AA298+'OddsRatio_working_3-way'!AG298</f>
        <v>-0.62696982929886957</v>
      </c>
      <c r="AN298" s="11">
        <f>'OddsRatio_working_3-way'!AB298+'OddsRatio_working_3-way'!AH298</f>
        <v>-0.49618537100545529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1.1231552003043248</v>
      </c>
      <c r="AS298" s="11">
        <f>IF(('OddsRatio_working_3-way'!X298=0),IF(Q298&gt;0,-Q298^(1/3),(-Q298)^(1/3)),'OddsRatio_working_3-way'!AM298-'OddsRatio_working_3-way'!R298/3)</f>
        <v>-0.62696982929886957</v>
      </c>
      <c r="AT298" s="11">
        <f>IF(('OddsRatio_working_3-way'!X298=0),IF(Q298&gt;0,-Q298^(1/3),(-Q298)^(1/3)),'OddsRatio_working_3-way'!AN298-'OddsRatio_working_3-way'!R298/3)</f>
        <v>-0.49618537100545529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2.63</v>
      </c>
      <c r="B299" s="4">
        <f>IF('True_Odds_Calculator_3-way'!B300="","",'True_Odds_Calculator_3-way'!B300)</f>
        <v>3.33</v>
      </c>
      <c r="C299" s="4">
        <f>IF('True_Odds_Calculator_3-way'!C300="","",'True_Odds_Calculator_3-way'!C300)</f>
        <v>2.36</v>
      </c>
      <c r="D299" s="9">
        <f t="shared" si="65"/>
        <v>0.34457297085183952</v>
      </c>
      <c r="E299" s="9">
        <f t="shared" si="66"/>
        <v>0.26888846839309211</v>
      </c>
      <c r="F299" s="9">
        <f t="shared" si="67"/>
        <v>0.38653856075506848</v>
      </c>
      <c r="G299" s="9">
        <f t="shared" si="68"/>
        <v>1.1669588327719826</v>
      </c>
      <c r="H299" s="9">
        <f t="shared" si="69"/>
        <v>2.9021428974183321</v>
      </c>
      <c r="I299" s="9">
        <f t="shared" si="70"/>
        <v>3.7190140803587193</v>
      </c>
      <c r="J299" s="9">
        <f t="shared" si="71"/>
        <v>2.587064012569896</v>
      </c>
      <c r="K299" s="11">
        <f t="shared" si="72"/>
        <v>0.38022813688212931</v>
      </c>
      <c r="L299" s="11">
        <f t="shared" si="73"/>
        <v>0.3003003003003003</v>
      </c>
      <c r="M299" s="11">
        <f t="shared" si="74"/>
        <v>0.42372881355932207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-0.24990241256272061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0.25739472797538143</v>
      </c>
      <c r="Q299" s="11">
        <f>2*'OddsRatio_working_3-way'!K299*'OddsRatio_working_3-way'!L299*'OddsRatio_working_3-way'!M299</f>
        <v>9.6764935329090779E-2</v>
      </c>
      <c r="R299" s="11">
        <f t="shared" si="75"/>
        <v>0</v>
      </c>
      <c r="S299" s="11">
        <f t="shared" si="76"/>
        <v>-1.0299809647126972</v>
      </c>
      <c r="T299" s="11">
        <f t="shared" si="77"/>
        <v>-0.38721088898973582</v>
      </c>
      <c r="U299" s="11">
        <f>'OddsRatio_working_3-way'!S299-'OddsRatio_working_3-way'!R299^2/3</f>
        <v>-1.0299809647126972</v>
      </c>
      <c r="V299" s="11">
        <f>'OddsRatio_working_3-way'!S299*'OddsRatio_working_3-way'!R299/3-2*'OddsRatio_working_3-way'!R299^3/27-'OddsRatio_working_3-way'!T299</f>
        <v>0.38721088898973582</v>
      </c>
      <c r="W299" s="11">
        <f>'OddsRatio_working_3-way'!V299^2+4*'OddsRatio_working_3-way'!U299^3/27</f>
        <v>-1.194423374566464E-2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0.2011693977086762</v>
      </c>
      <c r="Y299" s="11">
        <f>IF('OddsRatio_working_3-way'!W299&gt;=0,IF('OddsRatio_working_3-way'!V299+SQRT('OddsRatio_working_3-way'!W299)&gt;0,0,PI()),ACOS('OddsRatio_working_3-way'!V299/(2*'OddsRatio_working_3-way'!X299)))</f>
        <v>0.27509248228566774</v>
      </c>
      <c r="Z299" s="11">
        <f>'OddsRatio_working_3-way'!X299^(1/3)*COS('OddsRatio_working_3-way'!Y299/3)</f>
        <v>0.58347941638599132</v>
      </c>
      <c r="AA299" s="11">
        <f>'OddsRatio_working_3-way'!X299^(1/3)*COS(('OddsRatio_working_3-way'!Y299+2*PI())/3)</f>
        <v>-0.33820549311665182</v>
      </c>
      <c r="AB299" s="11">
        <f>'OddsRatio_working_3-way'!X299^(1/3)*COS(('OddsRatio_working_3-way'!Y299+4*PI())/3)</f>
        <v>-0.24527392326933936</v>
      </c>
      <c r="AC299" s="11">
        <f>'OddsRatio_working_3-way'!X299^(1/3)*SIN('OddsRatio_working_3-way'!Y299/3)</f>
        <v>5.3654066867560253E-2</v>
      </c>
      <c r="AD299" s="11">
        <f>'OddsRatio_working_3-way'!X299^(1/3)*SIN(('OddsRatio_working_3-way'!Y299+2*PI())/3)</f>
        <v>0.4784809637418066</v>
      </c>
      <c r="AE299" s="11">
        <f>'OddsRatio_working_3-way'!X299^(1/3)*SIN(('OddsRatio_working_3-way'!Y299+4*PI())/3)</f>
        <v>-0.53213503060936695</v>
      </c>
      <c r="AF299" s="11">
        <f>-'OddsRatio_working_3-way'!U299/(3*'OddsRatio_working_3-way'!X299^(1/3))*COS(('OddsRatio_working_3-way'!Y299)/3)</f>
        <v>0.58347941638599143</v>
      </c>
      <c r="AG299" s="11">
        <f>-'OddsRatio_working_3-way'!U299/(3*'OddsRatio_working_3-way'!X299^(1/3))*COS(('OddsRatio_working_3-way'!Y299+2*PI())/3)</f>
        <v>-0.33820549311665188</v>
      </c>
      <c r="AH299" s="11">
        <f>-'OddsRatio_working_3-way'!U299/(3*'OddsRatio_working_3-way'!X299^(1/3))*COS(('OddsRatio_working_3-way'!Y299+4*PI())/3)</f>
        <v>-0.24527392326933939</v>
      </c>
      <c r="AI299" s="11">
        <f>'OddsRatio_working_3-way'!U299/(3*'OddsRatio_working_3-way'!X299^(1/3))*SIN(('OddsRatio_working_3-way'!Y299)/3)</f>
        <v>-5.365406686756026E-2</v>
      </c>
      <c r="AJ299" s="11">
        <f>'OddsRatio_working_3-way'!U299/(3*'OddsRatio_working_3-way'!X299^(1/3))*SIN(('OddsRatio_working_3-way'!Y299+2*PI())/3)</f>
        <v>-0.47848096374180671</v>
      </c>
      <c r="AK299" s="11">
        <f>'OddsRatio_working_3-way'!U299/(3*'OddsRatio_working_3-way'!X299^(1/3))*SIN(('OddsRatio_working_3-way'!Y299+4*PI())/3)</f>
        <v>0.53213503060936707</v>
      </c>
      <c r="AL299" s="11">
        <f>'OddsRatio_working_3-way'!Z299+'OddsRatio_working_3-way'!AF299</f>
        <v>1.1669588327719826</v>
      </c>
      <c r="AM299" s="11">
        <f>'OddsRatio_working_3-way'!AA299+'OddsRatio_working_3-way'!AG299</f>
        <v>-0.67641098623330365</v>
      </c>
      <c r="AN299" s="11">
        <f>'OddsRatio_working_3-way'!AB299+'OddsRatio_working_3-way'!AH299</f>
        <v>-0.49054784653867878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1.1669588327719826</v>
      </c>
      <c r="AS299" s="11">
        <f>IF(('OddsRatio_working_3-way'!X299=0),IF(Q299&gt;0,-Q299^(1/3),(-Q299)^(1/3)),'OddsRatio_working_3-way'!AM299-'OddsRatio_working_3-way'!R299/3)</f>
        <v>-0.67641098623330365</v>
      </c>
      <c r="AT299" s="11">
        <f>IF(('OddsRatio_working_3-way'!X299=0),IF(Q299&gt;0,-Q299^(1/3),(-Q299)^(1/3)),'OddsRatio_working_3-way'!AN299-'OddsRatio_working_3-way'!R299/3)</f>
        <v>-0.49054784653867878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2.4</v>
      </c>
      <c r="B300" s="4">
        <f>IF('True_Odds_Calculator_3-way'!B301="","",'True_Odds_Calculator_3-way'!B301)</f>
        <v>3.34</v>
      </c>
      <c r="C300" s="4">
        <f>IF('True_Odds_Calculator_3-way'!C301="","",'True_Odds_Calculator_3-way'!C301)</f>
        <v>2.57</v>
      </c>
      <c r="D300" s="9">
        <f t="shared" si="65"/>
        <v>0.37939280155124533</v>
      </c>
      <c r="E300" s="9">
        <f t="shared" si="66"/>
        <v>0.26780162899035131</v>
      </c>
      <c r="F300" s="9">
        <f t="shared" si="67"/>
        <v>0.35280556945840363</v>
      </c>
      <c r="G300" s="9">
        <f t="shared" si="68"/>
        <v>1.1684218947284073</v>
      </c>
      <c r="H300" s="9">
        <f t="shared" si="69"/>
        <v>2.6357906526197703</v>
      </c>
      <c r="I300" s="9">
        <f t="shared" si="70"/>
        <v>3.7341072336644721</v>
      </c>
      <c r="J300" s="9">
        <f t="shared" si="71"/>
        <v>2.8344223747235988</v>
      </c>
      <c r="K300" s="11">
        <f t="shared" si="72"/>
        <v>0.41666666666666669</v>
      </c>
      <c r="L300" s="11">
        <f t="shared" si="73"/>
        <v>0.29940119760479045</v>
      </c>
      <c r="M300" s="11">
        <f t="shared" si="74"/>
        <v>0.38910505836575876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-0.24966215429064065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0.25775297653719803</v>
      </c>
      <c r="Q300" s="11">
        <f>2*'OddsRatio_working_3-way'!K300*'OddsRatio_working_3-way'!L300*'OddsRatio_working_3-way'!M300</f>
        <v>9.7082100390658385E-2</v>
      </c>
      <c r="R300" s="11">
        <f t="shared" si="75"/>
        <v>0</v>
      </c>
      <c r="S300" s="11">
        <f t="shared" si="76"/>
        <v>-1.032407083362497</v>
      </c>
      <c r="T300" s="11">
        <f t="shared" si="77"/>
        <v>-0.38885389203860526</v>
      </c>
      <c r="U300" s="11">
        <f>'OddsRatio_working_3-way'!S300-'OddsRatio_working_3-way'!R300^2/3</f>
        <v>-1.032407083362497</v>
      </c>
      <c r="V300" s="11">
        <f>'OddsRatio_working_3-way'!S300*'OddsRatio_working_3-way'!R300/3-2*'OddsRatio_working_3-way'!R300^3/27-'OddsRatio_working_3-way'!T300</f>
        <v>0.38885389203860526</v>
      </c>
      <c r="W300" s="11">
        <f>'OddsRatio_working_3-way'!V300^2+4*'OddsRatio_working_3-way'!U300^3/27</f>
        <v>-1.18157531323623E-2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0.2018805974369092</v>
      </c>
      <c r="Y300" s="11">
        <f>IF('OddsRatio_working_3-way'!W300&gt;=0,IF('OddsRatio_working_3-way'!V300+SQRT('OddsRatio_working_3-way'!W300)&gt;0,0,PI()),ACOS('OddsRatio_working_3-way'!V300/(2*'OddsRatio_working_3-way'!X300)))</f>
        <v>0.27258226941437536</v>
      </c>
      <c r="Z300" s="11">
        <f>'OddsRatio_working_3-way'!X300^(1/3)*COS('OddsRatio_working_3-way'!Y300/3)</f>
        <v>0.58421094736420376</v>
      </c>
      <c r="AA300" s="11">
        <f>'OddsRatio_working_3-way'!X300^(1/3)*COS(('OddsRatio_working_3-way'!Y300+2*PI())/3)</f>
        <v>-0.33820262734140022</v>
      </c>
      <c r="AB300" s="11">
        <f>'OddsRatio_working_3-way'!X300^(1/3)*COS(('OddsRatio_working_3-way'!Y300+4*PI())/3)</f>
        <v>-0.24600832002280343</v>
      </c>
      <c r="AC300" s="11">
        <f>'OddsRatio_working_3-way'!X300^(1/3)*SIN('OddsRatio_working_3-way'!Y300/3)</f>
        <v>5.3228408148142961E-2</v>
      </c>
      <c r="AD300" s="11">
        <f>'OddsRatio_working_3-way'!X300^(1/3)*SIN(('OddsRatio_working_3-way'!Y300+2*PI())/3)</f>
        <v>0.47932731751230251</v>
      </c>
      <c r="AE300" s="11">
        <f>'OddsRatio_working_3-way'!X300^(1/3)*SIN(('OddsRatio_working_3-way'!Y300+4*PI())/3)</f>
        <v>-0.53255572566044551</v>
      </c>
      <c r="AF300" s="11">
        <f>-'OddsRatio_working_3-way'!U300/(3*'OddsRatio_working_3-way'!X300^(1/3))*COS(('OddsRatio_working_3-way'!Y300)/3)</f>
        <v>0.58421094736420365</v>
      </c>
      <c r="AG300" s="11">
        <f>-'OddsRatio_working_3-way'!U300/(3*'OddsRatio_working_3-way'!X300^(1/3))*COS(('OddsRatio_working_3-way'!Y300+2*PI())/3)</f>
        <v>-0.33820262734140016</v>
      </c>
      <c r="AH300" s="11">
        <f>-'OddsRatio_working_3-way'!U300/(3*'OddsRatio_working_3-way'!X300^(1/3))*COS(('OddsRatio_working_3-way'!Y300+4*PI())/3)</f>
        <v>-0.24600832002280337</v>
      </c>
      <c r="AI300" s="11">
        <f>'OddsRatio_working_3-way'!U300/(3*'OddsRatio_working_3-way'!X300^(1/3))*SIN(('OddsRatio_working_3-way'!Y300)/3)</f>
        <v>-5.3228408148142954E-2</v>
      </c>
      <c r="AJ300" s="11">
        <f>'OddsRatio_working_3-way'!U300/(3*'OddsRatio_working_3-way'!X300^(1/3))*SIN(('OddsRatio_working_3-way'!Y300+2*PI())/3)</f>
        <v>-0.47932731751230245</v>
      </c>
      <c r="AK300" s="11">
        <f>'OddsRatio_working_3-way'!U300/(3*'OddsRatio_working_3-way'!X300^(1/3))*SIN(('OddsRatio_working_3-way'!Y300+4*PI())/3)</f>
        <v>0.5325557256604454</v>
      </c>
      <c r="AL300" s="11">
        <f>'OddsRatio_working_3-way'!Z300+'OddsRatio_working_3-way'!AF300</f>
        <v>1.1684218947284073</v>
      </c>
      <c r="AM300" s="11">
        <f>'OddsRatio_working_3-way'!AA300+'OddsRatio_working_3-way'!AG300</f>
        <v>-0.67640525468280033</v>
      </c>
      <c r="AN300" s="11">
        <f>'OddsRatio_working_3-way'!AB300+'OddsRatio_working_3-way'!AH300</f>
        <v>-0.4920166400456068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1.1684218947284073</v>
      </c>
      <c r="AS300" s="11">
        <f>IF(('OddsRatio_working_3-way'!X300=0),IF(Q300&gt;0,-Q300^(1/3),(-Q300)^(1/3)),'OddsRatio_working_3-way'!AM300-'OddsRatio_working_3-way'!R300/3)</f>
        <v>-0.67640525468280033</v>
      </c>
      <c r="AT300" s="11">
        <f>IF(('OddsRatio_working_3-way'!X300=0),IF(Q300&gt;0,-Q300^(1/3),(-Q300)^(1/3)),'OddsRatio_working_3-way'!AN300-'OddsRatio_working_3-way'!R300/3)</f>
        <v>-0.4920166400456068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1.42</v>
      </c>
      <c r="B301" s="4">
        <f>IF('True_Odds_Calculator_3-way'!B302="","",'True_Odds_Calculator_3-way'!B302)</f>
        <v>4.54</v>
      </c>
      <c r="C301" s="4">
        <f>IF('True_Odds_Calculator_3-way'!C302="","",'True_Odds_Calculator_3-way'!C302)</f>
        <v>6.54</v>
      </c>
      <c r="D301" s="9">
        <f t="shared" si="65"/>
        <v>0.67111362199260483</v>
      </c>
      <c r="E301" s="9">
        <f t="shared" si="66"/>
        <v>0.19491235121511982</v>
      </c>
      <c r="F301" s="9">
        <f t="shared" si="67"/>
        <v>0.13397402679227502</v>
      </c>
      <c r="G301" s="9">
        <f t="shared" si="68"/>
        <v>1.1668110721020963</v>
      </c>
      <c r="H301" s="9">
        <f t="shared" si="69"/>
        <v>1.4900606502828806</v>
      </c>
      <c r="I301" s="9">
        <f t="shared" si="70"/>
        <v>5.1305111952414206</v>
      </c>
      <c r="J301" s="9">
        <f t="shared" si="71"/>
        <v>7.4641333394456151</v>
      </c>
      <c r="K301" s="11">
        <f t="shared" si="72"/>
        <v>0.70422535211267612</v>
      </c>
      <c r="L301" s="11">
        <f t="shared" si="73"/>
        <v>0.22026431718061673</v>
      </c>
      <c r="M301" s="11">
        <f t="shared" si="74"/>
        <v>0.1529051987767584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-0.19536212546669884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0.22532099466079369</v>
      </c>
      <c r="Q301" s="11">
        <f>2*'OddsRatio_working_3-way'!K301*'OddsRatio_working_3-way'!L301*'OddsRatio_working_3-way'!M301</f>
        <v>4.7435998875956564E-2</v>
      </c>
      <c r="R301" s="11">
        <f t="shared" si="75"/>
        <v>0</v>
      </c>
      <c r="S301" s="11">
        <f t="shared" si="76"/>
        <v>-1.1533504466258564</v>
      </c>
      <c r="T301" s="11">
        <f t="shared" si="77"/>
        <v>-0.24281062034228554</v>
      </c>
      <c r="U301" s="11">
        <f>'OddsRatio_working_3-way'!S301-'OddsRatio_working_3-way'!R301^2/3</f>
        <v>-1.1533504466258564</v>
      </c>
      <c r="V301" s="11">
        <f>'OddsRatio_working_3-way'!S301*'OddsRatio_working_3-way'!R301/3-2*'OddsRatio_working_3-way'!R301^3/27-'OddsRatio_working_3-way'!T301</f>
        <v>0.24281062034228554</v>
      </c>
      <c r="W301" s="11">
        <f>'OddsRatio_working_3-way'!V301^2+4*'OddsRatio_working_3-way'!U301^3/27</f>
        <v>-0.16833287858202317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0.23837463997509714</v>
      </c>
      <c r="Y301" s="11">
        <f>IF('OddsRatio_working_3-way'!W301&gt;=0,IF('OddsRatio_working_3-way'!V301+SQRT('OddsRatio_working_3-way'!W301)&gt;0,0,PI()),ACOS('OddsRatio_working_3-way'!V301/(2*'OddsRatio_working_3-way'!X301)))</f>
        <v>1.0364197373016766</v>
      </c>
      <c r="Z301" s="11">
        <f>'OddsRatio_working_3-way'!X301^(1/3)*COS('OddsRatio_working_3-way'!Y301/3)</f>
        <v>0.58340553605104817</v>
      </c>
      <c r="AA301" s="11">
        <f>'OddsRatio_working_3-way'!X301^(1/3)*COS(('OddsRatio_working_3-way'!Y301+2*PI())/3)</f>
        <v>-0.4735436243675627</v>
      </c>
      <c r="AB301" s="11">
        <f>'OddsRatio_working_3-way'!X301^(1/3)*COS(('OddsRatio_working_3-way'!Y301+4*PI())/3)</f>
        <v>-0.10986191168348562</v>
      </c>
      <c r="AC301" s="11">
        <f>'OddsRatio_working_3-way'!X301^(1/3)*SIN('OddsRatio_working_3-way'!Y301/3)</f>
        <v>0.20997173471749636</v>
      </c>
      <c r="AD301" s="11">
        <f>'OddsRatio_working_3-way'!X301^(1/3)*SIN(('OddsRatio_working_3-way'!Y301+2*PI())/3)</f>
        <v>0.40025814756993783</v>
      </c>
      <c r="AE301" s="11">
        <f>'OddsRatio_working_3-way'!X301^(1/3)*SIN(('OddsRatio_working_3-way'!Y301+4*PI())/3)</f>
        <v>-0.61022988228743391</v>
      </c>
      <c r="AF301" s="11">
        <f>-'OddsRatio_working_3-way'!U301/(3*'OddsRatio_working_3-way'!X301^(1/3))*COS(('OddsRatio_working_3-way'!Y301)/3)</f>
        <v>0.58340553605104817</v>
      </c>
      <c r="AG301" s="11">
        <f>-'OddsRatio_working_3-way'!U301/(3*'OddsRatio_working_3-way'!X301^(1/3))*COS(('OddsRatio_working_3-way'!Y301+2*PI())/3)</f>
        <v>-0.4735436243675627</v>
      </c>
      <c r="AH301" s="11">
        <f>-'OddsRatio_working_3-way'!U301/(3*'OddsRatio_working_3-way'!X301^(1/3))*COS(('OddsRatio_working_3-way'!Y301+4*PI())/3)</f>
        <v>-0.10986191168348562</v>
      </c>
      <c r="AI301" s="11">
        <f>'OddsRatio_working_3-way'!U301/(3*'OddsRatio_working_3-way'!X301^(1/3))*SIN(('OddsRatio_working_3-way'!Y301)/3)</f>
        <v>-0.20997173471749636</v>
      </c>
      <c r="AJ301" s="11">
        <f>'OddsRatio_working_3-way'!U301/(3*'OddsRatio_working_3-way'!X301^(1/3))*SIN(('OddsRatio_working_3-way'!Y301+2*PI())/3)</f>
        <v>-0.40025814756993783</v>
      </c>
      <c r="AK301" s="11">
        <f>'OddsRatio_working_3-way'!U301/(3*'OddsRatio_working_3-way'!X301^(1/3))*SIN(('OddsRatio_working_3-way'!Y301+4*PI())/3)</f>
        <v>0.61022988228743391</v>
      </c>
      <c r="AL301" s="11">
        <f>'OddsRatio_working_3-way'!Z301+'OddsRatio_working_3-way'!AF301</f>
        <v>1.1668110721020963</v>
      </c>
      <c r="AM301" s="11">
        <f>'OddsRatio_working_3-way'!AA301+'OddsRatio_working_3-way'!AG301</f>
        <v>-0.9470872487351254</v>
      </c>
      <c r="AN301" s="11">
        <f>'OddsRatio_working_3-way'!AB301+'OddsRatio_working_3-way'!AH301</f>
        <v>-0.21972382336697124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1.1668110721020963</v>
      </c>
      <c r="AS301" s="11">
        <f>IF(('OddsRatio_working_3-way'!X301=0),IF(Q301&gt;0,-Q301^(1/3),(-Q301)^(1/3)),'OddsRatio_working_3-way'!AM301-'OddsRatio_working_3-way'!R301/3)</f>
        <v>-0.9470872487351254</v>
      </c>
      <c r="AT301" s="11">
        <f>IF(('OddsRatio_working_3-way'!X301=0),IF(Q301&gt;0,-Q301^(1/3),(-Q301)^(1/3)),'OddsRatio_working_3-way'!AN301-'OddsRatio_working_3-way'!R301/3)</f>
        <v>-0.21972382336697124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2.16</v>
      </c>
      <c r="B302" s="4">
        <f>IF('True_Odds_Calculator_3-way'!B303="","",'True_Odds_Calculator_3-way'!B303)</f>
        <v>3.45</v>
      </c>
      <c r="C302" s="4">
        <f>IF('True_Odds_Calculator_3-way'!C303="","",'True_Odds_Calculator_3-way'!C303)</f>
        <v>3.07</v>
      </c>
      <c r="D302" s="9">
        <f t="shared" si="65"/>
        <v>0.43366009473980582</v>
      </c>
      <c r="E302" s="9">
        <f t="shared" si="66"/>
        <v>0.26608031129570969</v>
      </c>
      <c r="F302" s="9">
        <f t="shared" si="67"/>
        <v>0.30025959396448459</v>
      </c>
      <c r="G302" s="9">
        <f t="shared" si="68"/>
        <v>1.1258219563682021</v>
      </c>
      <c r="H302" s="9">
        <f t="shared" si="69"/>
        <v>2.3059534693871147</v>
      </c>
      <c r="I302" s="9">
        <f t="shared" si="70"/>
        <v>3.7582637931020946</v>
      </c>
      <c r="J302" s="9">
        <f t="shared" si="71"/>
        <v>3.3304514496821787</v>
      </c>
      <c r="K302" s="11">
        <f t="shared" si="72"/>
        <v>0.46296296296296291</v>
      </c>
      <c r="L302" s="11">
        <f t="shared" si="73"/>
        <v>0.28985507246376813</v>
      </c>
      <c r="M302" s="11">
        <f t="shared" si="74"/>
        <v>0.32573289902280134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-0.2571480275063337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0.2482773572798592</v>
      </c>
      <c r="Q302" s="11">
        <f>2*'OddsRatio_working_3-way'!K302*'OddsRatio_working_3-way'!L302*'OddsRatio_working_3-way'!M302</f>
        <v>8.7421604676006792E-2</v>
      </c>
      <c r="R302" s="11">
        <f t="shared" si="75"/>
        <v>0</v>
      </c>
      <c r="S302" s="11">
        <f t="shared" si="76"/>
        <v>-0.9655036427364545</v>
      </c>
      <c r="T302" s="11">
        <f t="shared" si="77"/>
        <v>-0.33996607138607565</v>
      </c>
      <c r="U302" s="11">
        <f>'OddsRatio_working_3-way'!S302-'OddsRatio_working_3-way'!R302^2/3</f>
        <v>-0.9655036427364545</v>
      </c>
      <c r="V302" s="11">
        <f>'OddsRatio_working_3-way'!S302*'OddsRatio_working_3-way'!R302/3-2*'OddsRatio_working_3-way'!R302^3/27-'OddsRatio_working_3-way'!T302</f>
        <v>0.33996607138607565</v>
      </c>
      <c r="W302" s="11">
        <f>'OddsRatio_working_3-way'!V302^2+4*'OddsRatio_working_3-way'!U302^3/27</f>
        <v>-1.7762310837229386E-2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0.18257823017196742</v>
      </c>
      <c r="Y302" s="11">
        <f>IF('OddsRatio_working_3-way'!W302&gt;=0,IF('OddsRatio_working_3-way'!V302+SQRT('OddsRatio_working_3-way'!W302)&gt;0,0,PI()),ACOS('OddsRatio_working_3-way'!V302/(2*'OddsRatio_working_3-way'!X302)))</f>
        <v>0.37361283529808764</v>
      </c>
      <c r="Z302" s="11">
        <f>'OddsRatio_working_3-way'!X302^(1/3)*COS('OddsRatio_working_3-way'!Y302/3)</f>
        <v>0.56291097818410096</v>
      </c>
      <c r="AA302" s="11">
        <f>'OddsRatio_working_3-way'!X302^(1/3)*COS(('OddsRatio_working_3-way'!Y302+2*PI())/3)</f>
        <v>-0.34248280808918086</v>
      </c>
      <c r="AB302" s="11">
        <f>'OddsRatio_working_3-way'!X302^(1/3)*COS(('OddsRatio_working_3-way'!Y302+4*PI())/3)</f>
        <v>-0.22042817009492</v>
      </c>
      <c r="AC302" s="11">
        <f>'OddsRatio_working_3-way'!X302^(1/3)*SIN('OddsRatio_working_3-way'!Y302/3)</f>
        <v>7.0468278101828721E-2</v>
      </c>
      <c r="AD302" s="11">
        <f>'OddsRatio_working_3-way'!X302^(1/3)*SIN(('OddsRatio_working_3-way'!Y302+2*PI())/3)</f>
        <v>0.45226106812566502</v>
      </c>
      <c r="AE302" s="11">
        <f>'OddsRatio_working_3-way'!X302^(1/3)*SIN(('OddsRatio_working_3-way'!Y302+4*PI())/3)</f>
        <v>-0.5227293462274939</v>
      </c>
      <c r="AF302" s="11">
        <f>-'OddsRatio_working_3-way'!U302/(3*'OddsRatio_working_3-way'!X302^(1/3))*COS(('OddsRatio_working_3-way'!Y302)/3)</f>
        <v>0.56291097818410107</v>
      </c>
      <c r="AG302" s="11">
        <f>-'OddsRatio_working_3-way'!U302/(3*'OddsRatio_working_3-way'!X302^(1/3))*COS(('OddsRatio_working_3-way'!Y302+2*PI())/3)</f>
        <v>-0.34248280808918097</v>
      </c>
      <c r="AH302" s="11">
        <f>-'OddsRatio_working_3-way'!U302/(3*'OddsRatio_working_3-way'!X302^(1/3))*COS(('OddsRatio_working_3-way'!Y302+4*PI())/3)</f>
        <v>-0.22042817009492005</v>
      </c>
      <c r="AI302" s="11">
        <f>'OddsRatio_working_3-way'!U302/(3*'OddsRatio_working_3-way'!X302^(1/3))*SIN(('OddsRatio_working_3-way'!Y302)/3)</f>
        <v>-7.0468278101828735E-2</v>
      </c>
      <c r="AJ302" s="11">
        <f>'OddsRatio_working_3-way'!U302/(3*'OddsRatio_working_3-way'!X302^(1/3))*SIN(('OddsRatio_working_3-way'!Y302+2*PI())/3)</f>
        <v>-0.45226106812566513</v>
      </c>
      <c r="AK302" s="11">
        <f>'OddsRatio_working_3-way'!U302/(3*'OddsRatio_working_3-way'!X302^(1/3))*SIN(('OddsRatio_working_3-way'!Y302+4*PI())/3)</f>
        <v>0.5227293462274939</v>
      </c>
      <c r="AL302" s="11">
        <f>'OddsRatio_working_3-way'!Z302+'OddsRatio_working_3-way'!AF302</f>
        <v>1.1258219563682021</v>
      </c>
      <c r="AM302" s="11">
        <f>'OddsRatio_working_3-way'!AA302+'OddsRatio_working_3-way'!AG302</f>
        <v>-0.68496561617836182</v>
      </c>
      <c r="AN302" s="11">
        <f>'OddsRatio_working_3-way'!AB302+'OddsRatio_working_3-way'!AH302</f>
        <v>-0.44085634018984005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1.1258219563682021</v>
      </c>
      <c r="AS302" s="11">
        <f>IF(('OddsRatio_working_3-way'!X302=0),IF(Q302&gt;0,-Q302^(1/3),(-Q302)^(1/3)),'OddsRatio_working_3-way'!AM302-'OddsRatio_working_3-way'!R302/3)</f>
        <v>-0.68496561617836182</v>
      </c>
      <c r="AT302" s="11">
        <f>IF(('OddsRatio_working_3-way'!X302=0),IF(Q302&gt;0,-Q302^(1/3),(-Q302)^(1/3)),'OddsRatio_working_3-way'!AN302-'OddsRatio_working_3-way'!R302/3)</f>
        <v>-0.44085634018984005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2.29</v>
      </c>
      <c r="B303" s="4">
        <f>IF('True_Odds_Calculator_3-way'!B304="","",'True_Odds_Calculator_3-way'!B304)</f>
        <v>3.35</v>
      </c>
      <c r="C303" s="4">
        <f>IF('True_Odds_Calculator_3-way'!C304="","",'True_Odds_Calculator_3-way'!C304)</f>
        <v>2.92</v>
      </c>
      <c r="D303" s="9">
        <f t="shared" si="65"/>
        <v>0.40837662703920857</v>
      </c>
      <c r="E303" s="9">
        <f t="shared" si="66"/>
        <v>0.27479012050640322</v>
      </c>
      <c r="F303" s="9">
        <f t="shared" si="67"/>
        <v>0.31683325245438831</v>
      </c>
      <c r="G303" s="9">
        <f t="shared" si="68"/>
        <v>1.1230387328043998</v>
      </c>
      <c r="H303" s="9">
        <f t="shared" si="69"/>
        <v>2.4487199653176752</v>
      </c>
      <c r="I303" s="9">
        <f t="shared" si="70"/>
        <v>3.6391410220903402</v>
      </c>
      <c r="J303" s="9">
        <f t="shared" si="71"/>
        <v>3.1562343669844477</v>
      </c>
      <c r="K303" s="11">
        <f t="shared" si="72"/>
        <v>0.4366812227074236</v>
      </c>
      <c r="L303" s="11">
        <f t="shared" si="73"/>
        <v>0.29850746268656714</v>
      </c>
      <c r="M303" s="11">
        <f t="shared" si="74"/>
        <v>0.34246575342465752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-0.25983380935842415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0.24820564283922258</v>
      </c>
      <c r="Q303" s="11">
        <f>2*'OddsRatio_working_3-way'!K303*'OddsRatio_working_3-way'!L303*'OddsRatio_working_3-way'!M303</f>
        <v>8.9282605337849846E-2</v>
      </c>
      <c r="R303" s="11">
        <f t="shared" si="75"/>
        <v>0</v>
      </c>
      <c r="S303" s="11">
        <f t="shared" si="76"/>
        <v>-0.95524767716751879</v>
      </c>
      <c r="T303" s="11">
        <f t="shared" si="77"/>
        <v>-0.34361427236241682</v>
      </c>
      <c r="U303" s="11">
        <f>'OddsRatio_working_3-way'!S303-'OddsRatio_working_3-way'!R303^2/3</f>
        <v>-0.95524767716751879</v>
      </c>
      <c r="V303" s="11">
        <f>'OddsRatio_working_3-way'!S303*'OddsRatio_working_3-way'!R303/3-2*'OddsRatio_working_3-way'!R303^3/27-'OddsRatio_working_3-way'!T303</f>
        <v>0.34361427236241682</v>
      </c>
      <c r="W303" s="11">
        <f>'OddsRatio_working_3-way'!V303^2+4*'OddsRatio_working_3-way'!U303^3/27</f>
        <v>-1.106430058022656E-2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0.17967684098916289</v>
      </c>
      <c r="Y303" s="11">
        <f>IF('OddsRatio_working_3-way'!W303&gt;=0,IF('OddsRatio_working_3-way'!V303+SQRT('OddsRatio_working_3-way'!W303)&gt;0,0,PI()),ACOS('OddsRatio_working_3-way'!V303/(2*'OddsRatio_working_3-way'!X303)))</f>
        <v>0.29706138269485693</v>
      </c>
      <c r="Z303" s="11">
        <f>'OddsRatio_working_3-way'!X303^(1/3)*COS('OddsRatio_working_3-way'!Y303/3)</f>
        <v>0.5615193664021999</v>
      </c>
      <c r="AA303" s="11">
        <f>'OddsRatio_working_3-way'!X303^(1/3)*COS(('OddsRatio_working_3-way'!Y303+2*PI())/3)</f>
        <v>-0.32907034618903269</v>
      </c>
      <c r="AB303" s="11">
        <f>'OddsRatio_working_3-way'!X303^(1/3)*COS(('OddsRatio_working_3-way'!Y303+4*PI())/3)</f>
        <v>-0.23244902021316713</v>
      </c>
      <c r="AC303" s="11">
        <f>'OddsRatio_working_3-way'!X303^(1/3)*SIN('OddsRatio_working_3-way'!Y303/3)</f>
        <v>5.5784348561624647E-2</v>
      </c>
      <c r="AD303" s="11">
        <f>'OddsRatio_working_3-way'!X303^(1/3)*SIN(('OddsRatio_working_3-way'!Y303+2*PI())/3)</f>
        <v>0.45839786174043512</v>
      </c>
      <c r="AE303" s="11">
        <f>'OddsRatio_working_3-way'!X303^(1/3)*SIN(('OddsRatio_working_3-way'!Y303+4*PI())/3)</f>
        <v>-0.51418221030205968</v>
      </c>
      <c r="AF303" s="11">
        <f>-'OddsRatio_working_3-way'!U303/(3*'OddsRatio_working_3-way'!X303^(1/3))*COS(('OddsRatio_working_3-way'!Y303)/3)</f>
        <v>0.5615193664021999</v>
      </c>
      <c r="AG303" s="11">
        <f>-'OddsRatio_working_3-way'!U303/(3*'OddsRatio_working_3-way'!X303^(1/3))*COS(('OddsRatio_working_3-way'!Y303+2*PI())/3)</f>
        <v>-0.32907034618903269</v>
      </c>
      <c r="AH303" s="11">
        <f>-'OddsRatio_working_3-way'!U303/(3*'OddsRatio_working_3-way'!X303^(1/3))*COS(('OddsRatio_working_3-way'!Y303+4*PI())/3)</f>
        <v>-0.23244902021316713</v>
      </c>
      <c r="AI303" s="11">
        <f>'OddsRatio_working_3-way'!U303/(3*'OddsRatio_working_3-way'!X303^(1/3))*SIN(('OddsRatio_working_3-way'!Y303)/3)</f>
        <v>-5.5784348561624647E-2</v>
      </c>
      <c r="AJ303" s="11">
        <f>'OddsRatio_working_3-way'!U303/(3*'OddsRatio_working_3-way'!X303^(1/3))*SIN(('OddsRatio_working_3-way'!Y303+2*PI())/3)</f>
        <v>-0.45839786174043512</v>
      </c>
      <c r="AK303" s="11">
        <f>'OddsRatio_working_3-way'!U303/(3*'OddsRatio_working_3-way'!X303^(1/3))*SIN(('OddsRatio_working_3-way'!Y303+4*PI())/3)</f>
        <v>0.51418221030205968</v>
      </c>
      <c r="AL303" s="11">
        <f>'OddsRatio_working_3-way'!Z303+'OddsRatio_working_3-way'!AF303</f>
        <v>1.1230387328043998</v>
      </c>
      <c r="AM303" s="11">
        <f>'OddsRatio_working_3-way'!AA303+'OddsRatio_working_3-way'!AG303</f>
        <v>-0.65814069237806538</v>
      </c>
      <c r="AN303" s="11">
        <f>'OddsRatio_working_3-way'!AB303+'OddsRatio_working_3-way'!AH303</f>
        <v>-0.46489804042633426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1.1230387328043998</v>
      </c>
      <c r="AS303" s="11">
        <f>IF(('OddsRatio_working_3-way'!X303=0),IF(Q303&gt;0,-Q303^(1/3),(-Q303)^(1/3)),'OddsRatio_working_3-way'!AM303-'OddsRatio_working_3-way'!R303/3)</f>
        <v>-0.65814069237806538</v>
      </c>
      <c r="AT303" s="11">
        <f>IF(('OddsRatio_working_3-way'!X303=0),IF(Q303&gt;0,-Q303^(1/3),(-Q303)^(1/3)),'OddsRatio_working_3-way'!AN303-'OddsRatio_working_3-way'!R303/3)</f>
        <v>-0.46489804042633426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3.26</v>
      </c>
      <c r="C304" s="4">
        <f>IF('True_Odds_Calculator_3-way'!C305="","",'True_Odds_Calculator_3-way'!C305)</f>
        <v>3.51</v>
      </c>
      <c r="D304" s="9">
        <f t="shared" si="65"/>
        <v>0.42260206078781387</v>
      </c>
      <c r="E304" s="9">
        <f t="shared" si="66"/>
        <v>0.29946772435626834</v>
      </c>
      <c r="F304" s="9">
        <f t="shared" si="67"/>
        <v>0.27793021485591796</v>
      </c>
      <c r="G304" s="9">
        <f t="shared" si="68"/>
        <v>1.0350699199287168</v>
      </c>
      <c r="H304" s="9">
        <f t="shared" si="69"/>
        <v>2.3662922943059059</v>
      </c>
      <c r="I304" s="9">
        <f t="shared" si="70"/>
        <v>3.3392580190389003</v>
      </c>
      <c r="J304" s="9">
        <f t="shared" si="71"/>
        <v>3.5980254990210794</v>
      </c>
      <c r="K304" s="11">
        <f t="shared" si="72"/>
        <v>0.43103448275862072</v>
      </c>
      <c r="L304" s="11">
        <f t="shared" si="73"/>
        <v>0.30674846625766872</v>
      </c>
      <c r="M304" s="11">
        <f t="shared" si="74"/>
        <v>0.28490028490028491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-0.28206122674072753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0.22940590425253005</v>
      </c>
      <c r="Q304" s="11">
        <f>2*'OddsRatio_working_3-way'!K304*'OddsRatio_working_3-way'!L304*'OddsRatio_working_3-way'!M304</f>
        <v>7.5338556404771773E-2</v>
      </c>
      <c r="R304" s="11">
        <f t="shared" si="75"/>
        <v>0</v>
      </c>
      <c r="S304" s="11">
        <f t="shared" si="76"/>
        <v>-0.81331952960483078</v>
      </c>
      <c r="T304" s="11">
        <f t="shared" si="77"/>
        <v>-0.26710000972244036</v>
      </c>
      <c r="U304" s="11">
        <f>'OddsRatio_working_3-way'!S304-'OddsRatio_working_3-way'!R304^2/3</f>
        <v>-0.81331952960483078</v>
      </c>
      <c r="V304" s="11">
        <f>'OddsRatio_working_3-way'!S304*'OddsRatio_working_3-way'!R304/3-2*'OddsRatio_working_3-way'!R304^3/27-'OddsRatio_working_3-way'!T304</f>
        <v>0.26710000972244036</v>
      </c>
      <c r="W304" s="11">
        <f>'OddsRatio_working_3-way'!V304^2+4*'OddsRatio_working_3-way'!U304^3/27</f>
        <v>-8.3615319977717456E-3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0.14115943750906232</v>
      </c>
      <c r="Y304" s="11">
        <f>IF('OddsRatio_working_3-way'!W304&gt;=0,IF('OddsRatio_working_3-way'!V304+SQRT('OddsRatio_working_3-way'!W304)&gt;0,0,PI()),ACOS('OddsRatio_working_3-way'!V304/(2*'OddsRatio_working_3-way'!X304)))</f>
        <v>0.32984256293328129</v>
      </c>
      <c r="Z304" s="11">
        <f>'OddsRatio_working_3-way'!X304^(1/3)*COS('OddsRatio_working_3-way'!Y304/3)</f>
        <v>0.5175349599643585</v>
      </c>
      <c r="AA304" s="11">
        <f>'OddsRatio_working_3-way'!X304^(1/3)*COS(('OddsRatio_working_3-way'!Y304+2*PI())/3)</f>
        <v>-0.30824531655801468</v>
      </c>
      <c r="AB304" s="11">
        <f>'OddsRatio_working_3-way'!X304^(1/3)*COS(('OddsRatio_working_3-way'!Y304+4*PI())/3)</f>
        <v>-0.20928964340634398</v>
      </c>
      <c r="AC304" s="11">
        <f>'OddsRatio_working_3-way'!X304^(1/3)*SIN('OddsRatio_working_3-way'!Y304/3)</f>
        <v>5.7132084531957832E-2</v>
      </c>
      <c r="AD304" s="11">
        <f>'OddsRatio_working_3-way'!X304^(1/3)*SIN(('OddsRatio_working_3-way'!Y304+2*PI())/3)</f>
        <v>0.41963238040971801</v>
      </c>
      <c r="AE304" s="11">
        <f>'OddsRatio_working_3-way'!X304^(1/3)*SIN(('OddsRatio_working_3-way'!Y304+4*PI())/3)</f>
        <v>-0.47676446494167574</v>
      </c>
      <c r="AF304" s="11">
        <f>-'OddsRatio_working_3-way'!U304/(3*'OddsRatio_working_3-way'!X304^(1/3))*COS(('OddsRatio_working_3-way'!Y304)/3)</f>
        <v>0.51753495996435839</v>
      </c>
      <c r="AG304" s="11">
        <f>-'OddsRatio_working_3-way'!U304/(3*'OddsRatio_working_3-way'!X304^(1/3))*COS(('OddsRatio_working_3-way'!Y304+2*PI())/3)</f>
        <v>-0.30824531655801463</v>
      </c>
      <c r="AH304" s="11">
        <f>-'OddsRatio_working_3-way'!U304/(3*'OddsRatio_working_3-way'!X304^(1/3))*COS(('OddsRatio_working_3-way'!Y304+4*PI())/3)</f>
        <v>-0.20928964340634396</v>
      </c>
      <c r="AI304" s="11">
        <f>'OddsRatio_working_3-way'!U304/(3*'OddsRatio_working_3-way'!X304^(1/3))*SIN(('OddsRatio_working_3-way'!Y304)/3)</f>
        <v>-5.7132084531957818E-2</v>
      </c>
      <c r="AJ304" s="11">
        <f>'OddsRatio_working_3-way'!U304/(3*'OddsRatio_working_3-way'!X304^(1/3))*SIN(('OddsRatio_working_3-way'!Y304+2*PI())/3)</f>
        <v>-0.4196323804097179</v>
      </c>
      <c r="AK304" s="11">
        <f>'OddsRatio_working_3-way'!U304/(3*'OddsRatio_working_3-way'!X304^(1/3))*SIN(('OddsRatio_working_3-way'!Y304+4*PI())/3)</f>
        <v>0.47676446494167563</v>
      </c>
      <c r="AL304" s="11">
        <f>'OddsRatio_working_3-way'!Z304+'OddsRatio_working_3-way'!AF304</f>
        <v>1.0350699199287168</v>
      </c>
      <c r="AM304" s="11">
        <f>'OddsRatio_working_3-way'!AA304+'OddsRatio_working_3-way'!AG304</f>
        <v>-0.61649063311602936</v>
      </c>
      <c r="AN304" s="11">
        <f>'OddsRatio_working_3-way'!AB304+'OddsRatio_working_3-way'!AH304</f>
        <v>-0.41857928681268797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1.0350699199287168</v>
      </c>
      <c r="AS304" s="11">
        <f>IF(('OddsRatio_working_3-way'!X304=0),IF(Q304&gt;0,-Q304^(1/3),(-Q304)^(1/3)),'OddsRatio_working_3-way'!AM304-'OddsRatio_working_3-way'!R304/3)</f>
        <v>-0.61649063311602936</v>
      </c>
      <c r="AT304" s="11">
        <f>IF(('OddsRatio_working_3-way'!X304=0),IF(Q304&gt;0,-Q304^(1/3),(-Q304)^(1/3)),'OddsRatio_working_3-way'!AN304-'OddsRatio_working_3-way'!R304/3)</f>
        <v>-0.41857928681268797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3.15</v>
      </c>
      <c r="B305" s="4">
        <f>IF('True_Odds_Calculator_3-way'!B306="","",'True_Odds_Calculator_3-way'!B306)</f>
        <v>3.51</v>
      </c>
      <c r="C305" s="4">
        <f>IF('True_Odds_Calculator_3-way'!C306="","",'True_Odds_Calculator_3-way'!C306)</f>
        <v>2.38</v>
      </c>
      <c r="D305" s="9">
        <f t="shared" si="65"/>
        <v>0.31011601997105948</v>
      </c>
      <c r="E305" s="9">
        <f t="shared" si="66"/>
        <v>0.27800244092663123</v>
      </c>
      <c r="F305" s="9">
        <f t="shared" si="67"/>
        <v>0.41188153910230929</v>
      </c>
      <c r="G305" s="9">
        <f t="shared" si="68"/>
        <v>1.0346974974425611</v>
      </c>
      <c r="H305" s="9">
        <f t="shared" si="69"/>
        <v>3.2245996195015065</v>
      </c>
      <c r="I305" s="9">
        <f t="shared" si="70"/>
        <v>3.5970907185808274</v>
      </c>
      <c r="J305" s="9">
        <f t="shared" si="71"/>
        <v>2.4278825464707343</v>
      </c>
      <c r="K305" s="11">
        <f t="shared" si="72"/>
        <v>0.31746031746031744</v>
      </c>
      <c r="L305" s="11">
        <f t="shared" si="73"/>
        <v>0.28490028490028491</v>
      </c>
      <c r="M305" s="11">
        <f t="shared" si="74"/>
        <v>0.42016806722689076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-0.28300664995342861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0.22953150870984673</v>
      </c>
      <c r="Q305" s="11">
        <f>2*'OddsRatio_working_3-way'!K305*'OddsRatio_working_3-way'!L305*'OddsRatio_working_3-way'!M305</f>
        <v>7.6003810831075061E-2</v>
      </c>
      <c r="R305" s="11">
        <f t="shared" si="75"/>
        <v>0</v>
      </c>
      <c r="S305" s="11">
        <f t="shared" si="76"/>
        <v>-0.81104634377891216</v>
      </c>
      <c r="T305" s="11">
        <f t="shared" si="77"/>
        <v>-0.26855839197977222</v>
      </c>
      <c r="U305" s="11">
        <f>'OddsRatio_working_3-way'!S305-'OddsRatio_working_3-way'!R305^2/3</f>
        <v>-0.81104634377891216</v>
      </c>
      <c r="V305" s="11">
        <f>'OddsRatio_working_3-way'!S305*'OddsRatio_working_3-way'!R305/3-2*'OddsRatio_working_3-way'!R305^3/27-'OddsRatio_working_3-way'!T305</f>
        <v>0.26855839197977222</v>
      </c>
      <c r="W305" s="11">
        <f>'OddsRatio_working_3-way'!V305^2+4*'OddsRatio_working_3-way'!U305^3/27</f>
        <v>-6.9138982535938004E-3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0.14056805127442257</v>
      </c>
      <c r="Y305" s="11">
        <f>IF('OddsRatio_working_3-way'!W305&gt;=0,IF('OddsRatio_working_3-way'!V305+SQRT('OddsRatio_working_3-way'!W305)&gt;0,0,PI()),ACOS('OddsRatio_working_3-way'!V305/(2*'OddsRatio_working_3-way'!X305)))</f>
        <v>0.30025488823743141</v>
      </c>
      <c r="Z305" s="11">
        <f>'OddsRatio_working_3-way'!X305^(1/3)*COS('OddsRatio_working_3-way'!Y305/3)</f>
        <v>0.51734874872128056</v>
      </c>
      <c r="AA305" s="11">
        <f>'OddsRatio_working_3-way'!X305^(1/3)*COS(('OddsRatio_working_3-way'!Y305+2*PI())/3)</f>
        <v>-0.30366648580389227</v>
      </c>
      <c r="AB305" s="11">
        <f>'OddsRatio_working_3-way'!X305^(1/3)*COS(('OddsRatio_working_3-way'!Y305+4*PI())/3)</f>
        <v>-0.2136822629173882</v>
      </c>
      <c r="AC305" s="11">
        <f>'OddsRatio_working_3-way'!X305^(1/3)*SIN('OddsRatio_working_3-way'!Y305/3)</f>
        <v>5.1952415306342467E-2</v>
      </c>
      <c r="AD305" s="11">
        <f>'OddsRatio_working_3-way'!X305^(1/3)*SIN(('OddsRatio_working_3-way'!Y305+2*PI())/3)</f>
        <v>0.42206095135554994</v>
      </c>
      <c r="AE305" s="11">
        <f>'OddsRatio_working_3-way'!X305^(1/3)*SIN(('OddsRatio_working_3-way'!Y305+4*PI())/3)</f>
        <v>-0.47401336666189231</v>
      </c>
      <c r="AF305" s="11">
        <f>-'OddsRatio_working_3-way'!U305/(3*'OddsRatio_working_3-way'!X305^(1/3))*COS(('OddsRatio_working_3-way'!Y305)/3)</f>
        <v>0.51734874872128056</v>
      </c>
      <c r="AG305" s="11">
        <f>-'OddsRatio_working_3-way'!U305/(3*'OddsRatio_working_3-way'!X305^(1/3))*COS(('OddsRatio_working_3-way'!Y305+2*PI())/3)</f>
        <v>-0.30366648580389227</v>
      </c>
      <c r="AH305" s="11">
        <f>-'OddsRatio_working_3-way'!U305/(3*'OddsRatio_working_3-way'!X305^(1/3))*COS(('OddsRatio_working_3-way'!Y305+4*PI())/3)</f>
        <v>-0.2136822629173882</v>
      </c>
      <c r="AI305" s="11">
        <f>'OddsRatio_working_3-way'!U305/(3*'OddsRatio_working_3-way'!X305^(1/3))*SIN(('OddsRatio_working_3-way'!Y305)/3)</f>
        <v>-5.1952415306342467E-2</v>
      </c>
      <c r="AJ305" s="11">
        <f>'OddsRatio_working_3-way'!U305/(3*'OddsRatio_working_3-way'!X305^(1/3))*SIN(('OddsRatio_working_3-way'!Y305+2*PI())/3)</f>
        <v>-0.42206095135554994</v>
      </c>
      <c r="AK305" s="11">
        <f>'OddsRatio_working_3-way'!U305/(3*'OddsRatio_working_3-way'!X305^(1/3))*SIN(('OddsRatio_working_3-way'!Y305+4*PI())/3)</f>
        <v>0.47401336666189231</v>
      </c>
      <c r="AL305" s="11">
        <f>'OddsRatio_working_3-way'!Z305+'OddsRatio_working_3-way'!AF305</f>
        <v>1.0346974974425611</v>
      </c>
      <c r="AM305" s="11">
        <f>'OddsRatio_working_3-way'!AA305+'OddsRatio_working_3-way'!AG305</f>
        <v>-0.60733297160778454</v>
      </c>
      <c r="AN305" s="11">
        <f>'OddsRatio_working_3-way'!AB305+'OddsRatio_working_3-way'!AH305</f>
        <v>-0.42736452583477641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1.0346974974425611</v>
      </c>
      <c r="AS305" s="11">
        <f>IF(('OddsRatio_working_3-way'!X305=0),IF(Q305&gt;0,-Q305^(1/3),(-Q305)^(1/3)),'OddsRatio_working_3-way'!AM305-'OddsRatio_working_3-way'!R305/3)</f>
        <v>-0.60733297160778454</v>
      </c>
      <c r="AT305" s="11">
        <f>IF(('OddsRatio_working_3-way'!X305=0),IF(Q305&gt;0,-Q305^(1/3),(-Q305)^(1/3)),'OddsRatio_working_3-way'!AN305-'OddsRatio_working_3-way'!R305/3)</f>
        <v>-0.42736452583477641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2.59</v>
      </c>
      <c r="B306" s="4">
        <f>IF('True_Odds_Calculator_3-way'!B307="","",'True_Odds_Calculator_3-way'!B307)</f>
        <v>3.33</v>
      </c>
      <c r="C306" s="4">
        <f>IF('True_Odds_Calculator_3-way'!C307="","",'True_Odds_Calculator_3-way'!C307)</f>
        <v>2.98</v>
      </c>
      <c r="D306" s="9">
        <f t="shared" si="65"/>
        <v>0.37831774741215046</v>
      </c>
      <c r="E306" s="9">
        <f t="shared" si="66"/>
        <v>0.29342051390832202</v>
      </c>
      <c r="F306" s="9">
        <f t="shared" si="67"/>
        <v>0.32826173867952774</v>
      </c>
      <c r="G306" s="9">
        <f t="shared" si="68"/>
        <v>1.0335098738780029</v>
      </c>
      <c r="H306" s="9">
        <f t="shared" si="69"/>
        <v>2.643280699466025</v>
      </c>
      <c r="I306" s="9">
        <f t="shared" si="70"/>
        <v>3.4080780061357459</v>
      </c>
      <c r="J306" s="9">
        <f t="shared" si="71"/>
        <v>3.0463495502784457</v>
      </c>
      <c r="K306" s="11">
        <f t="shared" si="72"/>
        <v>0.38610038610038611</v>
      </c>
      <c r="L306" s="11">
        <f t="shared" si="73"/>
        <v>0.3003003003003003</v>
      </c>
      <c r="M306" s="11">
        <f t="shared" si="74"/>
        <v>0.33557046979865773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-0.28540263203785798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0.22955763931639137</v>
      </c>
      <c r="Q306" s="11">
        <f>2*'OddsRatio_working_3-way'!K306*'OddsRatio_working_3-way'!L306*'OddsRatio_working_3-way'!M306</f>
        <v>7.7816148920810638E-2</v>
      </c>
      <c r="R306" s="11">
        <f t="shared" si="75"/>
        <v>0</v>
      </c>
      <c r="S306" s="11">
        <f t="shared" si="76"/>
        <v>-0.80432909002023878</v>
      </c>
      <c r="T306" s="11">
        <f t="shared" si="77"/>
        <v>-0.27265392882041994</v>
      </c>
      <c r="U306" s="11">
        <f>'OddsRatio_working_3-way'!S306-'OddsRatio_working_3-way'!R306^2/3</f>
        <v>-0.80432909002023878</v>
      </c>
      <c r="V306" s="11">
        <f>'OddsRatio_working_3-way'!S306*'OddsRatio_working_3-way'!R306/3-2*'OddsRatio_working_3-way'!R306^3/27-'OddsRatio_working_3-way'!T306</f>
        <v>0.27265392882041994</v>
      </c>
      <c r="W306" s="11">
        <f>'OddsRatio_working_3-way'!V306^2+4*'OddsRatio_working_3-way'!U306^3/27</f>
        <v>-2.7497480498102495E-3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0.13882535156719472</v>
      </c>
      <c r="Y306" s="11">
        <f>IF('OddsRatio_working_3-way'!W306&gt;=0,IF('OddsRatio_working_3-way'!V306+SQRT('OddsRatio_working_3-way'!W306)&gt;0,0,PI()),ACOS('OddsRatio_working_3-way'!V306/(2*'OddsRatio_working_3-way'!X306)))</f>
        <v>0.19000452998692396</v>
      </c>
      <c r="Z306" s="11">
        <f>'OddsRatio_working_3-way'!X306^(1/3)*COS('OddsRatio_working_3-way'!Y306/3)</f>
        <v>0.51675493693900154</v>
      </c>
      <c r="AA306" s="11">
        <f>'OddsRatio_working_3-way'!X306^(1/3)*COS(('OddsRatio_working_3-way'!Y306+2*PI())/3)</f>
        <v>-0.28675922082794625</v>
      </c>
      <c r="AB306" s="11">
        <f>'OddsRatio_working_3-way'!X306^(1/3)*COS(('OddsRatio_working_3-way'!Y306+4*PI())/3)</f>
        <v>-0.2299957161110554</v>
      </c>
      <c r="AC306" s="11">
        <f>'OddsRatio_working_3-way'!X306^(1/3)*SIN('OddsRatio_working_3-way'!Y306/3)</f>
        <v>3.2772424728443585E-2</v>
      </c>
      <c r="AD306" s="11">
        <f>'OddsRatio_working_3-way'!X306^(1/3)*SIN(('OddsRatio_working_3-way'!Y306+2*PI())/3)</f>
        <v>0.43113669055597914</v>
      </c>
      <c r="AE306" s="11">
        <f>'OddsRatio_working_3-way'!X306^(1/3)*SIN(('OddsRatio_working_3-way'!Y306+4*PI())/3)</f>
        <v>-0.46390911528442269</v>
      </c>
      <c r="AF306" s="11">
        <f>-'OddsRatio_working_3-way'!U306/(3*'OddsRatio_working_3-way'!X306^(1/3))*COS(('OddsRatio_working_3-way'!Y306)/3)</f>
        <v>0.51675493693900143</v>
      </c>
      <c r="AG306" s="11">
        <f>-'OddsRatio_working_3-way'!U306/(3*'OddsRatio_working_3-way'!X306^(1/3))*COS(('OddsRatio_working_3-way'!Y306+2*PI())/3)</f>
        <v>-0.28675922082794619</v>
      </c>
      <c r="AH306" s="11">
        <f>-'OddsRatio_working_3-way'!U306/(3*'OddsRatio_working_3-way'!X306^(1/3))*COS(('OddsRatio_working_3-way'!Y306+4*PI())/3)</f>
        <v>-0.22999571611105535</v>
      </c>
      <c r="AI306" s="11">
        <f>'OddsRatio_working_3-way'!U306/(3*'OddsRatio_working_3-way'!X306^(1/3))*SIN(('OddsRatio_working_3-way'!Y306)/3)</f>
        <v>-3.2772424728443578E-2</v>
      </c>
      <c r="AJ306" s="11">
        <f>'OddsRatio_working_3-way'!U306/(3*'OddsRatio_working_3-way'!X306^(1/3))*SIN(('OddsRatio_working_3-way'!Y306+2*PI())/3)</f>
        <v>-0.43113669055597903</v>
      </c>
      <c r="AK306" s="11">
        <f>'OddsRatio_working_3-way'!U306/(3*'OddsRatio_working_3-way'!X306^(1/3))*SIN(('OddsRatio_working_3-way'!Y306+4*PI())/3)</f>
        <v>0.46390911528442258</v>
      </c>
      <c r="AL306" s="11">
        <f>'OddsRatio_working_3-way'!Z306+'OddsRatio_working_3-way'!AF306</f>
        <v>1.0335098738780029</v>
      </c>
      <c r="AM306" s="11">
        <f>'OddsRatio_working_3-way'!AA306+'OddsRatio_working_3-way'!AG306</f>
        <v>-0.5735184416558925</v>
      </c>
      <c r="AN306" s="11">
        <f>'OddsRatio_working_3-way'!AB306+'OddsRatio_working_3-way'!AH306</f>
        <v>-0.45999143222211075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1.0335098738780029</v>
      </c>
      <c r="AS306" s="11">
        <f>IF(('OddsRatio_working_3-way'!X306=0),IF(Q306&gt;0,-Q306^(1/3),(-Q306)^(1/3)),'OddsRatio_working_3-way'!AM306-'OddsRatio_working_3-way'!R306/3)</f>
        <v>-0.5735184416558925</v>
      </c>
      <c r="AT306" s="11">
        <f>IF(('OddsRatio_working_3-way'!X306=0),IF(Q306&gt;0,-Q306^(1/3),(-Q306)^(1/3)),'OddsRatio_working_3-way'!AN306-'OddsRatio_working_3-way'!R306/3)</f>
        <v>-0.45999143222211075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4.33</v>
      </c>
      <c r="B307" s="4">
        <f>IF('True_Odds_Calculator_3-way'!B308="","",'True_Odds_Calculator_3-way'!B308)</f>
        <v>3.66</v>
      </c>
      <c r="C307" s="4">
        <f>IF('True_Odds_Calculator_3-way'!C308="","",'True_Odds_Calculator_3-way'!C308)</f>
        <v>1.93</v>
      </c>
      <c r="D307" s="9">
        <f t="shared" si="65"/>
        <v>0.2246456697382278</v>
      </c>
      <c r="E307" s="9">
        <f t="shared" si="66"/>
        <v>0.26616855607328238</v>
      </c>
      <c r="F307" s="9">
        <f t="shared" si="67"/>
        <v>0.50918577418848987</v>
      </c>
      <c r="G307" s="9">
        <f t="shared" si="68"/>
        <v>1.0364728529513529</v>
      </c>
      <c r="H307" s="9">
        <f t="shared" si="69"/>
        <v>4.451454600328006</v>
      </c>
      <c r="I307" s="9">
        <f t="shared" si="70"/>
        <v>3.7570177888505989</v>
      </c>
      <c r="J307" s="9">
        <f t="shared" si="71"/>
        <v>1.9639197532447579</v>
      </c>
      <c r="K307" s="11">
        <f t="shared" si="72"/>
        <v>0.23094688221709006</v>
      </c>
      <c r="L307" s="11">
        <f t="shared" si="73"/>
        <v>0.27322404371584696</v>
      </c>
      <c r="M307" s="11">
        <f t="shared" si="74"/>
        <v>0.5181347150259068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-0.26932863370584703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0.2262454238430113</v>
      </c>
      <c r="Q307" s="11">
        <f>2*'OddsRatio_working_3-way'!K307*'OddsRatio_working_3-way'!L307*'OddsRatio_working_3-way'!M307</f>
        <v>6.538885082167957E-2</v>
      </c>
      <c r="R307" s="11">
        <f t="shared" si="75"/>
        <v>0</v>
      </c>
      <c r="S307" s="11">
        <f t="shared" si="76"/>
        <v>-0.84003479589218144</v>
      </c>
      <c r="T307" s="11">
        <f t="shared" si="77"/>
        <v>-0.24278462309022586</v>
      </c>
      <c r="U307" s="11">
        <f>'OddsRatio_working_3-way'!S307-'OddsRatio_working_3-way'!R307^2/3</f>
        <v>-0.84003479589218144</v>
      </c>
      <c r="V307" s="11">
        <f>'OddsRatio_working_3-way'!S307*'OddsRatio_working_3-way'!R307/3-2*'OddsRatio_working_3-way'!R307^3/27-'OddsRatio_working_3-way'!T307</f>
        <v>0.24278462309022586</v>
      </c>
      <c r="W307" s="11">
        <f>'OddsRatio_working_3-way'!V307^2+4*'OddsRatio_working_3-way'!U307^3/27</f>
        <v>-2.8874539234746165E-2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0.1481712796426902</v>
      </c>
      <c r="Y307" s="11">
        <f>IF('OddsRatio_working_3-way'!W307&gt;=0,IF('OddsRatio_working_3-way'!V307+SQRT('OddsRatio_working_3-way'!W307)&gt;0,0,PI()),ACOS('OddsRatio_working_3-way'!V307/(2*'OddsRatio_working_3-way'!X307)))</f>
        <v>0.61065923749058404</v>
      </c>
      <c r="Z307" s="11">
        <f>'OddsRatio_working_3-way'!X307^(1/3)*COS('OddsRatio_working_3-way'!Y307/3)</f>
        <v>0.51823642647567658</v>
      </c>
      <c r="AA307" s="11">
        <f>'OddsRatio_working_3-way'!X307^(1/3)*COS(('OddsRatio_working_3-way'!Y307+2*PI())/3)</f>
        <v>-0.35175704785019679</v>
      </c>
      <c r="AB307" s="11">
        <f>'OddsRatio_working_3-way'!X307^(1/3)*COS(('OddsRatio_working_3-way'!Y307+4*PI())/3)</f>
        <v>-0.16647937862547968</v>
      </c>
      <c r="AC307" s="11">
        <f>'OddsRatio_working_3-way'!X307^(1/3)*SIN('OddsRatio_working_3-way'!Y307/3)</f>
        <v>0.1069701122017169</v>
      </c>
      <c r="AD307" s="11">
        <f>'OddsRatio_working_3-way'!X307^(1/3)*SIN(('OddsRatio_working_3-way'!Y307+2*PI())/3)</f>
        <v>0.39532085439354392</v>
      </c>
      <c r="AE307" s="11">
        <f>'OddsRatio_working_3-way'!X307^(1/3)*SIN(('OddsRatio_working_3-way'!Y307+4*PI())/3)</f>
        <v>-0.50229096659526073</v>
      </c>
      <c r="AF307" s="11">
        <f>-'OddsRatio_working_3-way'!U307/(3*'OddsRatio_working_3-way'!X307^(1/3))*COS(('OddsRatio_working_3-way'!Y307)/3)</f>
        <v>0.51823642647567647</v>
      </c>
      <c r="AG307" s="11">
        <f>-'OddsRatio_working_3-way'!U307/(3*'OddsRatio_working_3-way'!X307^(1/3))*COS(('OddsRatio_working_3-way'!Y307+2*PI())/3)</f>
        <v>-0.35175704785019668</v>
      </c>
      <c r="AH307" s="11">
        <f>-'OddsRatio_working_3-way'!U307/(3*'OddsRatio_working_3-way'!X307^(1/3))*COS(('OddsRatio_working_3-way'!Y307+4*PI())/3)</f>
        <v>-0.16647937862547965</v>
      </c>
      <c r="AI307" s="11">
        <f>'OddsRatio_working_3-way'!U307/(3*'OddsRatio_working_3-way'!X307^(1/3))*SIN(('OddsRatio_working_3-way'!Y307)/3)</f>
        <v>-0.10697011220171687</v>
      </c>
      <c r="AJ307" s="11">
        <f>'OddsRatio_working_3-way'!U307/(3*'OddsRatio_working_3-way'!X307^(1/3))*SIN(('OddsRatio_working_3-way'!Y307+2*PI())/3)</f>
        <v>-0.39532085439354386</v>
      </c>
      <c r="AK307" s="11">
        <f>'OddsRatio_working_3-way'!U307/(3*'OddsRatio_working_3-way'!X307^(1/3))*SIN(('OddsRatio_working_3-way'!Y307+4*PI())/3)</f>
        <v>0.50229096659526062</v>
      </c>
      <c r="AL307" s="11">
        <f>'OddsRatio_working_3-way'!Z307+'OddsRatio_working_3-way'!AF307</f>
        <v>1.0364728529513529</v>
      </c>
      <c r="AM307" s="11">
        <f>'OddsRatio_working_3-way'!AA307+'OddsRatio_working_3-way'!AG307</f>
        <v>-0.70351409570039347</v>
      </c>
      <c r="AN307" s="11">
        <f>'OddsRatio_working_3-way'!AB307+'OddsRatio_working_3-way'!AH307</f>
        <v>-0.33295875725095936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1.0364728529513529</v>
      </c>
      <c r="AS307" s="11">
        <f>IF(('OddsRatio_working_3-way'!X307=0),IF(Q307&gt;0,-Q307^(1/3),(-Q307)^(1/3)),'OddsRatio_working_3-way'!AM307-'OddsRatio_working_3-way'!R307/3)</f>
        <v>-0.70351409570039347</v>
      </c>
      <c r="AT307" s="11">
        <f>IF(('OddsRatio_working_3-way'!X307=0),IF(Q307&gt;0,-Q307^(1/3),(-Q307)^(1/3)),'OddsRatio_working_3-way'!AN307-'OddsRatio_working_3-way'!R307/3)</f>
        <v>-0.33295875725095936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2.64</v>
      </c>
      <c r="B308" s="4">
        <f>IF('True_Odds_Calculator_3-way'!B309="","",'True_Odds_Calculator_3-way'!B309)</f>
        <v>2.97</v>
      </c>
      <c r="C308" s="4">
        <f>IF('True_Odds_Calculator_3-way'!C309="","",'True_Odds_Calculator_3-way'!C309)</f>
        <v>3.15</v>
      </c>
      <c r="D308" s="9">
        <f t="shared" si="65"/>
        <v>0.36728850592980289</v>
      </c>
      <c r="E308" s="9">
        <f t="shared" si="66"/>
        <v>0.32580854943527154</v>
      </c>
      <c r="F308" s="9">
        <f t="shared" si="67"/>
        <v>0.30690294463492568</v>
      </c>
      <c r="G308" s="9">
        <f t="shared" si="68"/>
        <v>1.0503995776550459</v>
      </c>
      <c r="H308" s="9">
        <f t="shared" si="69"/>
        <v>2.722655307354275</v>
      </c>
      <c r="I308" s="9">
        <f t="shared" si="70"/>
        <v>3.0692871679804408</v>
      </c>
      <c r="J308" s="9">
        <f t="shared" si="71"/>
        <v>3.2583590919583494</v>
      </c>
      <c r="K308" s="11">
        <f t="shared" si="72"/>
        <v>0.37878787878787878</v>
      </c>
      <c r="L308" s="11">
        <f t="shared" si="73"/>
        <v>0.33670033670033667</v>
      </c>
      <c r="M308" s="11">
        <f t="shared" si="74"/>
        <v>0.31746031746031744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-0.28124033342888577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0.23321235442447563</v>
      </c>
      <c r="Q308" s="11">
        <f>2*'OddsRatio_working_3-way'!K308*'OddsRatio_working_3-way'!L308*'OddsRatio_working_3-way'!M308</f>
        <v>8.097651195294292E-2</v>
      </c>
      <c r="R308" s="11">
        <f t="shared" si="75"/>
        <v>0</v>
      </c>
      <c r="S308" s="11">
        <f t="shared" si="76"/>
        <v>-0.82922798298930878</v>
      </c>
      <c r="T308" s="11">
        <f t="shared" si="77"/>
        <v>-0.28792638298239887</v>
      </c>
      <c r="U308" s="11">
        <f>'OddsRatio_working_3-way'!S308-'OddsRatio_working_3-way'!R308^2/3</f>
        <v>-0.82922798298930878</v>
      </c>
      <c r="V308" s="11">
        <f>'OddsRatio_working_3-way'!S308*'OddsRatio_working_3-way'!R308/3-2*'OddsRatio_working_3-way'!R308^3/27-'OddsRatio_working_3-way'!T308</f>
        <v>0.28792638298239887</v>
      </c>
      <c r="W308" s="11">
        <f>'OddsRatio_working_3-way'!V308^2+4*'OddsRatio_working_3-way'!U308^3/27</f>
        <v>-1.5714285085150076E-3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0.14532122223357644</v>
      </c>
      <c r="Y308" s="11">
        <f>IF('OddsRatio_working_3-way'!W308&gt;=0,IF('OddsRatio_working_3-way'!V308+SQRT('OddsRatio_working_3-way'!W308)&gt;0,0,PI()),ACOS('OddsRatio_working_3-way'!V308/(2*'OddsRatio_working_3-way'!X308)))</f>
        <v>0.13681826106703654</v>
      </c>
      <c r="Z308" s="11">
        <f>'OddsRatio_working_3-way'!X308^(1/3)*COS('OddsRatio_working_3-way'!Y308/3)</f>
        <v>0.52519978882752294</v>
      </c>
      <c r="AA308" s="11">
        <f>'OddsRatio_working_3-way'!X308^(1/3)*COS(('OddsRatio_working_3-way'!Y308+2*PI())/3)</f>
        <v>-0.2833575944060816</v>
      </c>
      <c r="AB308" s="11">
        <f>'OddsRatio_working_3-way'!X308^(1/3)*COS(('OddsRatio_working_3-way'!Y308+4*PI())/3)</f>
        <v>-0.24184219442144123</v>
      </c>
      <c r="AC308" s="11">
        <f>'OddsRatio_working_3-way'!X308^(1/3)*SIN('OddsRatio_working_3-way'!Y308/3)</f>
        <v>2.396892735664714E-2</v>
      </c>
      <c r="AD308" s="11">
        <f>'OddsRatio_working_3-way'!X308^(1/3)*SIN(('OddsRatio_working_3-way'!Y308+2*PI())/3)</f>
        <v>0.44285189550853393</v>
      </c>
      <c r="AE308" s="11">
        <f>'OddsRatio_working_3-way'!X308^(1/3)*SIN(('OddsRatio_working_3-way'!Y308+4*PI())/3)</f>
        <v>-0.46682082286518106</v>
      </c>
      <c r="AF308" s="11">
        <f>-'OddsRatio_working_3-way'!U308/(3*'OddsRatio_working_3-way'!X308^(1/3))*COS(('OddsRatio_working_3-way'!Y308)/3)</f>
        <v>0.52519978882752294</v>
      </c>
      <c r="AG308" s="11">
        <f>-'OddsRatio_working_3-way'!U308/(3*'OddsRatio_working_3-way'!X308^(1/3))*COS(('OddsRatio_working_3-way'!Y308+2*PI())/3)</f>
        <v>-0.2833575944060816</v>
      </c>
      <c r="AH308" s="11">
        <f>-'OddsRatio_working_3-way'!U308/(3*'OddsRatio_working_3-way'!X308^(1/3))*COS(('OddsRatio_working_3-way'!Y308+4*PI())/3)</f>
        <v>-0.24184219442144123</v>
      </c>
      <c r="AI308" s="11">
        <f>'OddsRatio_working_3-way'!U308/(3*'OddsRatio_working_3-way'!X308^(1/3))*SIN(('OddsRatio_working_3-way'!Y308)/3)</f>
        <v>-2.396892735664714E-2</v>
      </c>
      <c r="AJ308" s="11">
        <f>'OddsRatio_working_3-way'!U308/(3*'OddsRatio_working_3-way'!X308^(1/3))*SIN(('OddsRatio_working_3-way'!Y308+2*PI())/3)</f>
        <v>-0.44285189550853393</v>
      </c>
      <c r="AK308" s="11">
        <f>'OddsRatio_working_3-way'!U308/(3*'OddsRatio_working_3-way'!X308^(1/3))*SIN(('OddsRatio_working_3-way'!Y308+4*PI())/3)</f>
        <v>0.46682082286518106</v>
      </c>
      <c r="AL308" s="11">
        <f>'OddsRatio_working_3-way'!Z308+'OddsRatio_working_3-way'!AF308</f>
        <v>1.0503995776550459</v>
      </c>
      <c r="AM308" s="11">
        <f>'OddsRatio_working_3-way'!AA308+'OddsRatio_working_3-way'!AG308</f>
        <v>-0.56671518881216321</v>
      </c>
      <c r="AN308" s="11">
        <f>'OddsRatio_working_3-way'!AB308+'OddsRatio_working_3-way'!AH308</f>
        <v>-0.48368438884288245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1.0503995776550459</v>
      </c>
      <c r="AS308" s="11">
        <f>IF(('OddsRatio_working_3-way'!X308=0),IF(Q308&gt;0,-Q308^(1/3),(-Q308)^(1/3)),'OddsRatio_working_3-way'!AM308-'OddsRatio_working_3-way'!R308/3)</f>
        <v>-0.56671518881216321</v>
      </c>
      <c r="AT308" s="11">
        <f>IF(('OddsRatio_working_3-way'!X308=0),IF(Q308&gt;0,-Q308^(1/3),(-Q308)^(1/3)),'OddsRatio_working_3-way'!AN308-'OddsRatio_working_3-way'!R308/3)</f>
        <v>-0.48368438884288245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2.5299999999999998</v>
      </c>
      <c r="B309" s="4">
        <f>IF('True_Odds_Calculator_3-way'!B310="","",'True_Odds_Calculator_3-way'!B310)</f>
        <v>2.89</v>
      </c>
      <c r="C309" s="4">
        <f>IF('True_Odds_Calculator_3-way'!C310="","",'True_Odds_Calculator_3-way'!C310)</f>
        <v>3.43</v>
      </c>
      <c r="D309" s="9">
        <f t="shared" si="65"/>
        <v>0.38355190115045545</v>
      </c>
      <c r="E309" s="9">
        <f t="shared" si="66"/>
        <v>0.33496619028461416</v>
      </c>
      <c r="F309" s="9">
        <f t="shared" si="67"/>
        <v>0.28148190856493038</v>
      </c>
      <c r="G309" s="9">
        <f t="shared" si="68"/>
        <v>1.0504634521208673</v>
      </c>
      <c r="H309" s="9">
        <f t="shared" si="69"/>
        <v>2.6072090817449269</v>
      </c>
      <c r="I309" s="9">
        <f t="shared" si="70"/>
        <v>2.9853759245084399</v>
      </c>
      <c r="J309" s="9">
        <f t="shared" si="71"/>
        <v>3.5526261886537074</v>
      </c>
      <c r="K309" s="11">
        <f t="shared" si="72"/>
        <v>0.39525691699604748</v>
      </c>
      <c r="L309" s="11">
        <f t="shared" si="73"/>
        <v>0.34602076124567471</v>
      </c>
      <c r="M309" s="11">
        <f t="shared" si="74"/>
        <v>0.29154518950437314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-0.2801863828535367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0.23326167082902513</v>
      </c>
      <c r="Q309" s="11">
        <f>2*'OddsRatio_working_3-way'!K309*'OddsRatio_working_3-way'!L309*'OddsRatio_working_3-way'!M309</f>
        <v>7.9747579770606869E-2</v>
      </c>
      <c r="R309" s="11">
        <f t="shared" si="75"/>
        <v>0</v>
      </c>
      <c r="S309" s="11">
        <f t="shared" si="76"/>
        <v>-0.8325232241959426</v>
      </c>
      <c r="T309" s="11">
        <f t="shared" si="77"/>
        <v>-0.2846233245114333</v>
      </c>
      <c r="U309" s="11">
        <f>'OddsRatio_working_3-way'!S309-'OddsRatio_working_3-way'!R309^2/3</f>
        <v>-0.8325232241959426</v>
      </c>
      <c r="V309" s="11">
        <f>'OddsRatio_working_3-way'!S309*'OddsRatio_working_3-way'!R309/3-2*'OddsRatio_working_3-way'!R309^3/27-'OddsRatio_working_3-way'!T309</f>
        <v>0.2846233245114333</v>
      </c>
      <c r="W309" s="11">
        <f>'OddsRatio_working_3-way'!V309^2+4*'OddsRatio_working_3-way'!U309^3/27</f>
        <v>-4.4736544765808101E-3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0.14618831291567178</v>
      </c>
      <c r="Y309" s="11">
        <f>IF('OddsRatio_working_3-way'!W309&gt;=0,IF('OddsRatio_working_3-way'!V309+SQRT('OddsRatio_working_3-way'!W309)&gt;0,0,PI()),ACOS('OddsRatio_working_3-way'!V309/(2*'OddsRatio_working_3-way'!X309)))</f>
        <v>0.23080830413275621</v>
      </c>
      <c r="Z309" s="11">
        <f>'OddsRatio_working_3-way'!X309^(1/3)*COS('OddsRatio_working_3-way'!Y309/3)</f>
        <v>0.52523172606043367</v>
      </c>
      <c r="AA309" s="11">
        <f>'OddsRatio_working_3-way'!X309^(1/3)*COS(('OddsRatio_working_3-way'!Y309+2*PI())/3)</f>
        <v>-0.29768053903996766</v>
      </c>
      <c r="AB309" s="11">
        <f>'OddsRatio_working_3-way'!X309^(1/3)*COS(('OddsRatio_working_3-way'!Y309+4*PI())/3)</f>
        <v>-0.22755118702046609</v>
      </c>
      <c r="AC309" s="11">
        <f>'OddsRatio_working_3-way'!X309^(1/3)*SIN('OddsRatio_working_3-way'!Y309/3)</f>
        <v>4.0489200266553477E-2</v>
      </c>
      <c r="AD309" s="11">
        <f>'OddsRatio_working_3-way'!X309^(1/3)*SIN(('OddsRatio_working_3-way'!Y309+2*PI())/3)</f>
        <v>0.43461941750860805</v>
      </c>
      <c r="AE309" s="11">
        <f>'OddsRatio_working_3-way'!X309^(1/3)*SIN(('OddsRatio_working_3-way'!Y309+4*PI())/3)</f>
        <v>-0.47510861777516133</v>
      </c>
      <c r="AF309" s="11">
        <f>-'OddsRatio_working_3-way'!U309/(3*'OddsRatio_working_3-way'!X309^(1/3))*COS(('OddsRatio_working_3-way'!Y309)/3)</f>
        <v>0.52523172606043367</v>
      </c>
      <c r="AG309" s="11">
        <f>-'OddsRatio_working_3-way'!U309/(3*'OddsRatio_working_3-way'!X309^(1/3))*COS(('OddsRatio_working_3-way'!Y309+2*PI())/3)</f>
        <v>-0.29768053903996766</v>
      </c>
      <c r="AH309" s="11">
        <f>-'OddsRatio_working_3-way'!U309/(3*'OddsRatio_working_3-way'!X309^(1/3))*COS(('OddsRatio_working_3-way'!Y309+4*PI())/3)</f>
        <v>-0.22755118702046609</v>
      </c>
      <c r="AI309" s="11">
        <f>'OddsRatio_working_3-way'!U309/(3*'OddsRatio_working_3-way'!X309^(1/3))*SIN(('OddsRatio_working_3-way'!Y309)/3)</f>
        <v>-4.0489200266553477E-2</v>
      </c>
      <c r="AJ309" s="11">
        <f>'OddsRatio_working_3-way'!U309/(3*'OddsRatio_working_3-way'!X309^(1/3))*SIN(('OddsRatio_working_3-way'!Y309+2*PI())/3)</f>
        <v>-0.43461941750860805</v>
      </c>
      <c r="AK309" s="11">
        <f>'OddsRatio_working_3-way'!U309/(3*'OddsRatio_working_3-way'!X309^(1/3))*SIN(('OddsRatio_working_3-way'!Y309+4*PI())/3)</f>
        <v>0.47510861777516133</v>
      </c>
      <c r="AL309" s="11">
        <f>'OddsRatio_working_3-way'!Z309+'OddsRatio_working_3-way'!AF309</f>
        <v>1.0504634521208673</v>
      </c>
      <c r="AM309" s="11">
        <f>'OddsRatio_working_3-way'!AA309+'OddsRatio_working_3-way'!AG309</f>
        <v>-0.59536107807993532</v>
      </c>
      <c r="AN309" s="11">
        <f>'OddsRatio_working_3-way'!AB309+'OddsRatio_working_3-way'!AH309</f>
        <v>-0.45510237404093218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1.0504634521208673</v>
      </c>
      <c r="AS309" s="11">
        <f>IF(('OddsRatio_working_3-way'!X309=0),IF(Q309&gt;0,-Q309^(1/3),(-Q309)^(1/3)),'OddsRatio_working_3-way'!AM309-'OddsRatio_working_3-way'!R309/3)</f>
        <v>-0.59536107807993532</v>
      </c>
      <c r="AT309" s="11">
        <f>IF(('OddsRatio_working_3-way'!X309=0),IF(Q309&gt;0,-Q309^(1/3),(-Q309)^(1/3)),'OddsRatio_working_3-way'!AN309-'OddsRatio_working_3-way'!R309/3)</f>
        <v>-0.45510237404093218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2.61</v>
      </c>
      <c r="B310" s="4">
        <f>IF('True_Odds_Calculator_3-way'!B311="","",'True_Odds_Calculator_3-way'!B311)</f>
        <v>2.84</v>
      </c>
      <c r="C310" s="4">
        <f>IF('True_Odds_Calculator_3-way'!C311="","",'True_Odds_Calculator_3-way'!C311)</f>
        <v>3.35</v>
      </c>
      <c r="D310" s="9">
        <f t="shared" si="65"/>
        <v>0.37127880072619507</v>
      </c>
      <c r="E310" s="9">
        <f t="shared" si="66"/>
        <v>0.34067985147114382</v>
      </c>
      <c r="F310" s="9">
        <f t="shared" si="67"/>
        <v>0.288041347802661</v>
      </c>
      <c r="G310" s="9">
        <f t="shared" si="68"/>
        <v>1.0517973579340869</v>
      </c>
      <c r="H310" s="9">
        <f t="shared" si="69"/>
        <v>2.6933937462738804</v>
      </c>
      <c r="I310" s="9">
        <f t="shared" si="70"/>
        <v>2.9353071385987195</v>
      </c>
      <c r="J310" s="9">
        <f t="shared" si="71"/>
        <v>3.4717237911451049</v>
      </c>
      <c r="K310" s="11">
        <f t="shared" si="72"/>
        <v>0.38314176245210729</v>
      </c>
      <c r="L310" s="11">
        <f t="shared" si="73"/>
        <v>0.35211267605633806</v>
      </c>
      <c r="M310" s="11">
        <f t="shared" si="74"/>
        <v>0.29850746268656714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-0.28035474239616232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0.23357391446523251</v>
      </c>
      <c r="Q310" s="11">
        <f>2*'OddsRatio_working_3-way'!K310*'OddsRatio_working_3-way'!L310*'OddsRatio_working_3-way'!M310</f>
        <v>8.054272912594225E-2</v>
      </c>
      <c r="R310" s="11">
        <f t="shared" si="75"/>
        <v>0</v>
      </c>
      <c r="S310" s="11">
        <f t="shared" si="76"/>
        <v>-0.83313701943794849</v>
      </c>
      <c r="T310" s="11">
        <f t="shared" si="77"/>
        <v>-0.28728862739239602</v>
      </c>
      <c r="U310" s="11">
        <f>'OddsRatio_working_3-way'!S310-'OddsRatio_working_3-way'!R310^2/3</f>
        <v>-0.83313701943794849</v>
      </c>
      <c r="V310" s="11">
        <f>'OddsRatio_working_3-way'!S310*'OddsRatio_working_3-way'!R310/3-2*'OddsRatio_working_3-way'!R310^3/27-'OddsRatio_working_3-way'!T310</f>
        <v>0.28728862739239602</v>
      </c>
      <c r="W310" s="11">
        <f>'OddsRatio_working_3-way'!V310^2+4*'OddsRatio_working_3-way'!U310^3/27</f>
        <v>-3.1385501653559966E-3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0.14635001331940745</v>
      </c>
      <c r="Y310" s="11">
        <f>IF('OddsRatio_working_3-way'!W310&gt;=0,IF('OddsRatio_working_3-way'!V310+SQRT('OddsRatio_working_3-way'!W310)&gt;0,0,PI()),ACOS('OddsRatio_working_3-way'!V310/(2*'OddsRatio_working_3-way'!X310)))</f>
        <v>0.19258824828485799</v>
      </c>
      <c r="Z310" s="11">
        <f>'OddsRatio_working_3-way'!X310^(1/3)*COS('OddsRatio_working_3-way'!Y310/3)</f>
        <v>0.52589867896704345</v>
      </c>
      <c r="AA310" s="11">
        <f>'OddsRatio_working_3-way'!X310^(1/3)*COS(('OddsRatio_working_3-way'!Y310+2*PI())/3)</f>
        <v>-0.29222713747152063</v>
      </c>
      <c r="AB310" s="11">
        <f>'OddsRatio_working_3-way'!X310^(1/3)*COS(('OddsRatio_working_3-way'!Y310+4*PI())/3)</f>
        <v>-0.23367154149552291</v>
      </c>
      <c r="AC310" s="11">
        <f>'OddsRatio_working_3-way'!X310^(1/3)*SIN('OddsRatio_working_3-way'!Y310/3)</f>
        <v>3.380708909930126E-2</v>
      </c>
      <c r="AD310" s="11">
        <f>'OddsRatio_working_3-way'!X310^(1/3)*SIN(('OddsRatio_working_3-way'!Y310+2*PI())/3)</f>
        <v>0.43853807125248606</v>
      </c>
      <c r="AE310" s="11">
        <f>'OddsRatio_working_3-way'!X310^(1/3)*SIN(('OddsRatio_working_3-way'!Y310+4*PI())/3)</f>
        <v>-0.47234516035178736</v>
      </c>
      <c r="AF310" s="11">
        <f>-'OddsRatio_working_3-way'!U310/(3*'OddsRatio_working_3-way'!X310^(1/3))*COS(('OddsRatio_working_3-way'!Y310)/3)</f>
        <v>0.52589867896704334</v>
      </c>
      <c r="AG310" s="11">
        <f>-'OddsRatio_working_3-way'!U310/(3*'OddsRatio_working_3-way'!X310^(1/3))*COS(('OddsRatio_working_3-way'!Y310+2*PI())/3)</f>
        <v>-0.29222713747152057</v>
      </c>
      <c r="AH310" s="11">
        <f>-'OddsRatio_working_3-way'!U310/(3*'OddsRatio_working_3-way'!X310^(1/3))*COS(('OddsRatio_working_3-way'!Y310+4*PI())/3)</f>
        <v>-0.23367154149552288</v>
      </c>
      <c r="AI310" s="11">
        <f>'OddsRatio_working_3-way'!U310/(3*'OddsRatio_working_3-way'!X310^(1/3))*SIN(('OddsRatio_working_3-way'!Y310)/3)</f>
        <v>-3.3807089099301253E-2</v>
      </c>
      <c r="AJ310" s="11">
        <f>'OddsRatio_working_3-way'!U310/(3*'OddsRatio_working_3-way'!X310^(1/3))*SIN(('OddsRatio_working_3-way'!Y310+2*PI())/3)</f>
        <v>-0.43853807125248595</v>
      </c>
      <c r="AK310" s="11">
        <f>'OddsRatio_working_3-way'!U310/(3*'OddsRatio_working_3-way'!X310^(1/3))*SIN(('OddsRatio_working_3-way'!Y310+4*PI())/3)</f>
        <v>0.47234516035178725</v>
      </c>
      <c r="AL310" s="11">
        <f>'OddsRatio_working_3-way'!Z310+'OddsRatio_working_3-way'!AF310</f>
        <v>1.0517973579340869</v>
      </c>
      <c r="AM310" s="11">
        <f>'OddsRatio_working_3-way'!AA310+'OddsRatio_working_3-way'!AG310</f>
        <v>-0.58445427494304125</v>
      </c>
      <c r="AN310" s="11">
        <f>'OddsRatio_working_3-way'!AB310+'OddsRatio_working_3-way'!AH310</f>
        <v>-0.46734308299104577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1.0517973579340869</v>
      </c>
      <c r="AS310" s="11">
        <f>IF(('OddsRatio_working_3-way'!X310=0),IF(Q310&gt;0,-Q310^(1/3),(-Q310)^(1/3)),'OddsRatio_working_3-way'!AM310-'OddsRatio_working_3-way'!R310/3)</f>
        <v>-0.58445427494304125</v>
      </c>
      <c r="AT310" s="11">
        <f>IF(('OddsRatio_working_3-way'!X310=0),IF(Q310&gt;0,-Q310^(1/3),(-Q310)^(1/3)),'OddsRatio_working_3-way'!AN310-'OddsRatio_working_3-way'!R310/3)</f>
        <v>-0.46734308299104577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2.11</v>
      </c>
      <c r="B311" s="4">
        <f>IF('True_Odds_Calculator_3-way'!B312="","",'True_Odds_Calculator_3-way'!B312)</f>
        <v>3.38</v>
      </c>
      <c r="C311" s="4">
        <f>IF('True_Odds_Calculator_3-way'!C312="","",'True_Odds_Calculator_3-way'!C312)</f>
        <v>3.78</v>
      </c>
      <c r="D311" s="9">
        <f t="shared" si="65"/>
        <v>0.46072307333376761</v>
      </c>
      <c r="E311" s="9">
        <f t="shared" si="66"/>
        <v>0.28492274019697073</v>
      </c>
      <c r="F311" s="9">
        <f t="shared" si="67"/>
        <v>0.25435418646926178</v>
      </c>
      <c r="G311" s="9">
        <f t="shared" si="68"/>
        <v>1.0545056177742547</v>
      </c>
      <c r="H311" s="9">
        <f t="shared" si="69"/>
        <v>2.1705012357294224</v>
      </c>
      <c r="I311" s="9">
        <f t="shared" si="70"/>
        <v>3.5097233703027255</v>
      </c>
      <c r="J311" s="9">
        <f t="shared" si="71"/>
        <v>3.9315256174124271</v>
      </c>
      <c r="K311" s="11">
        <f t="shared" si="72"/>
        <v>0.47393364928909953</v>
      </c>
      <c r="L311" s="11">
        <f t="shared" si="73"/>
        <v>0.29585798816568049</v>
      </c>
      <c r="M311" s="11">
        <f t="shared" si="74"/>
        <v>0.26455026455026459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-0.27242927607491951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0.23258225956002115</v>
      </c>
      <c r="Q311" s="11">
        <f>2*'OddsRatio_working_3-way'!K311*'OddsRatio_working_3-way'!L311*'OddsRatio_working_3-way'!M311</f>
        <v>7.418891851994297E-2</v>
      </c>
      <c r="R311" s="11">
        <f t="shared" si="75"/>
        <v>0</v>
      </c>
      <c r="S311" s="11">
        <f t="shared" si="76"/>
        <v>-0.85373445508866597</v>
      </c>
      <c r="T311" s="11">
        <f t="shared" si="77"/>
        <v>-0.27232359013992541</v>
      </c>
      <c r="U311" s="11">
        <f>'OddsRatio_working_3-way'!S311-'OddsRatio_working_3-way'!R311^2/3</f>
        <v>-0.85373445508866597</v>
      </c>
      <c r="V311" s="11">
        <f>'OddsRatio_working_3-way'!S311*'OddsRatio_working_3-way'!R311/3-2*'OddsRatio_working_3-way'!R311^3/27-'OddsRatio_working_3-way'!T311</f>
        <v>0.27232359013992541</v>
      </c>
      <c r="W311" s="11">
        <f>'OddsRatio_working_3-way'!V311^2+4*'OddsRatio_working_3-way'!U311^3/27</f>
        <v>-1.8025795020818344E-2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0.15181068207434911</v>
      </c>
      <c r="Y311" s="11">
        <f>IF('OddsRatio_working_3-way'!W311&gt;=0,IF('OddsRatio_working_3-way'!V311+SQRT('OddsRatio_working_3-way'!W311)&gt;0,0,PI()),ACOS('OddsRatio_working_3-way'!V311/(2*'OddsRatio_working_3-way'!X311)))</f>
        <v>0.45804567065662316</v>
      </c>
      <c r="Z311" s="11">
        <f>'OddsRatio_working_3-way'!X311^(1/3)*COS('OddsRatio_working_3-way'!Y311/3)</f>
        <v>0.52725280888712744</v>
      </c>
      <c r="AA311" s="11">
        <f>'OddsRatio_working_3-way'!X311^(1/3)*COS(('OddsRatio_working_3-way'!Y311+2*PI())/3)</f>
        <v>-0.33388998258076236</v>
      </c>
      <c r="AB311" s="11">
        <f>'OddsRatio_working_3-way'!X311^(1/3)*COS(('OddsRatio_working_3-way'!Y311+4*PI())/3)</f>
        <v>-0.19336282630636498</v>
      </c>
      <c r="AC311" s="11">
        <f>'OddsRatio_working_3-way'!X311^(1/3)*SIN('OddsRatio_working_3-way'!Y311/3)</f>
        <v>8.1133391503475941E-2</v>
      </c>
      <c r="AD311" s="11">
        <f>'OddsRatio_working_3-way'!X311^(1/3)*SIN(('OddsRatio_working_3-way'!Y311+2*PI())/3)</f>
        <v>0.41604763096121605</v>
      </c>
      <c r="AE311" s="11">
        <f>'OddsRatio_working_3-way'!X311^(1/3)*SIN(('OddsRatio_working_3-way'!Y311+4*PI())/3)</f>
        <v>-0.49718102246469198</v>
      </c>
      <c r="AF311" s="11">
        <f>-'OddsRatio_working_3-way'!U311/(3*'OddsRatio_working_3-way'!X311^(1/3))*COS(('OddsRatio_working_3-way'!Y311)/3)</f>
        <v>0.52725280888712733</v>
      </c>
      <c r="AG311" s="11">
        <f>-'OddsRatio_working_3-way'!U311/(3*'OddsRatio_working_3-way'!X311^(1/3))*COS(('OddsRatio_working_3-way'!Y311+2*PI())/3)</f>
        <v>-0.3338899825807623</v>
      </c>
      <c r="AH311" s="11">
        <f>-'OddsRatio_working_3-way'!U311/(3*'OddsRatio_working_3-way'!X311^(1/3))*COS(('OddsRatio_working_3-way'!Y311+4*PI())/3)</f>
        <v>-0.19336282630636492</v>
      </c>
      <c r="AI311" s="11">
        <f>'OddsRatio_working_3-way'!U311/(3*'OddsRatio_working_3-way'!X311^(1/3))*SIN(('OddsRatio_working_3-way'!Y311)/3)</f>
        <v>-8.1133391503475927E-2</v>
      </c>
      <c r="AJ311" s="11">
        <f>'OddsRatio_working_3-way'!U311/(3*'OddsRatio_working_3-way'!X311^(1/3))*SIN(('OddsRatio_working_3-way'!Y311+2*PI())/3)</f>
        <v>-0.416047630961216</v>
      </c>
      <c r="AK311" s="11">
        <f>'OddsRatio_working_3-way'!U311/(3*'OddsRatio_working_3-way'!X311^(1/3))*SIN(('OddsRatio_working_3-way'!Y311+4*PI())/3)</f>
        <v>0.49718102246469187</v>
      </c>
      <c r="AL311" s="11">
        <f>'OddsRatio_working_3-way'!Z311+'OddsRatio_working_3-way'!AF311</f>
        <v>1.0545056177742547</v>
      </c>
      <c r="AM311" s="11">
        <f>'OddsRatio_working_3-way'!AA311+'OddsRatio_working_3-way'!AG311</f>
        <v>-0.6677799651615246</v>
      </c>
      <c r="AN311" s="11">
        <f>'OddsRatio_working_3-way'!AB311+'OddsRatio_working_3-way'!AH311</f>
        <v>-0.3867256526127299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1.0545056177742547</v>
      </c>
      <c r="AS311" s="11">
        <f>IF(('OddsRatio_working_3-way'!X311=0),IF(Q311&gt;0,-Q311^(1/3),(-Q311)^(1/3)),'OddsRatio_working_3-way'!AM311-'OddsRatio_working_3-way'!R311/3)</f>
        <v>-0.6677799651615246</v>
      </c>
      <c r="AT311" s="11">
        <f>IF(('OddsRatio_working_3-way'!X311=0),IF(Q311&gt;0,-Q311^(1/3),(-Q311)^(1/3)),'OddsRatio_working_3-way'!AN311-'OddsRatio_working_3-way'!R311/3)</f>
        <v>-0.3867256526127299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2.69</v>
      </c>
      <c r="B312" s="4">
        <f>IF('True_Odds_Calculator_3-way'!B313="","",'True_Odds_Calculator_3-way'!B313)</f>
        <v>3.31</v>
      </c>
      <c r="C312" s="4">
        <f>IF('True_Odds_Calculator_3-way'!C313="","",'True_Odds_Calculator_3-way'!C313)</f>
        <v>2.79</v>
      </c>
      <c r="D312" s="9">
        <f t="shared" si="65"/>
        <v>0.36055168680106831</v>
      </c>
      <c r="E312" s="9">
        <f t="shared" si="66"/>
        <v>0.29204151920344101</v>
      </c>
      <c r="F312" s="9">
        <f t="shared" si="67"/>
        <v>0.34740679399549046</v>
      </c>
      <c r="G312" s="9">
        <f t="shared" si="68"/>
        <v>1.0494245258286963</v>
      </c>
      <c r="H312" s="9">
        <f t="shared" si="69"/>
        <v>2.7735274486504968</v>
      </c>
      <c r="I312" s="9">
        <f t="shared" si="70"/>
        <v>3.4241706546642887</v>
      </c>
      <c r="J312" s="9">
        <f t="shared" si="71"/>
        <v>2.8784699012333665</v>
      </c>
      <c r="K312" s="11">
        <f t="shared" si="72"/>
        <v>0.37174721189591081</v>
      </c>
      <c r="L312" s="11">
        <f t="shared" si="73"/>
        <v>0.30211480362537763</v>
      </c>
      <c r="M312" s="11">
        <f t="shared" si="74"/>
        <v>0.35842293906810035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-0.28129838477207092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0.23307413798496179</v>
      </c>
      <c r="Q312" s="11">
        <f>2*'OddsRatio_working_3-way'!K312*'OddsRatio_working_3-way'!L312*'OddsRatio_working_3-way'!M312</f>
        <v>8.0509201376498016E-2</v>
      </c>
      <c r="R312" s="11">
        <f t="shared" si="75"/>
        <v>0</v>
      </c>
      <c r="S312" s="11">
        <f t="shared" si="76"/>
        <v>-0.82856550411342023</v>
      </c>
      <c r="T312" s="11">
        <f t="shared" si="77"/>
        <v>-0.28620570090273578</v>
      </c>
      <c r="U312" s="11">
        <f>'OddsRatio_working_3-way'!S312-'OddsRatio_working_3-way'!R312^2/3</f>
        <v>-0.82856550411342023</v>
      </c>
      <c r="V312" s="11">
        <f>'OddsRatio_working_3-way'!S312*'OddsRatio_working_3-way'!R312/3-2*'OddsRatio_working_3-way'!R312^3/27-'OddsRatio_working_3-way'!T312</f>
        <v>0.28620570090273578</v>
      </c>
      <c r="W312" s="11">
        <f>'OddsRatio_working_3-way'!V312^2+4*'OddsRatio_working_3-way'!U312^3/27</f>
        <v>-2.357029847465289E-3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0.14514710906240222</v>
      </c>
      <c r="Y312" s="11">
        <f>IF('OddsRatio_working_3-way'!W312&gt;=0,IF('OddsRatio_working_3-way'!V312+SQRT('OddsRatio_working_3-way'!W312)&gt;0,0,PI()),ACOS('OddsRatio_working_3-way'!V312/(2*'OddsRatio_working_3-way'!X312)))</f>
        <v>0.16803113483180598</v>
      </c>
      <c r="Z312" s="11">
        <f>'OddsRatio_working_3-way'!X312^(1/3)*COS('OddsRatio_working_3-way'!Y312/3)</f>
        <v>0.52471226291434814</v>
      </c>
      <c r="AA312" s="11">
        <f>'OddsRatio_working_3-way'!X312^(1/3)*COS(('OddsRatio_working_3-way'!Y312+2*PI())/3)</f>
        <v>-0.28783468888951452</v>
      </c>
      <c r="AB312" s="11">
        <f>'OddsRatio_working_3-way'!X312^(1/3)*COS(('OddsRatio_working_3-way'!Y312+4*PI())/3)</f>
        <v>-0.23687757402483373</v>
      </c>
      <c r="AC312" s="11">
        <f>'OddsRatio_working_3-way'!X312^(1/3)*SIN('OddsRatio_working_3-way'!Y312/3)</f>
        <v>2.9420103984250288E-2</v>
      </c>
      <c r="AD312" s="11">
        <f>'OddsRatio_working_3-way'!X312^(1/3)*SIN(('OddsRatio_working_3-way'!Y312+2*PI())/3)</f>
        <v>0.43970409736891974</v>
      </c>
      <c r="AE312" s="11">
        <f>'OddsRatio_working_3-way'!X312^(1/3)*SIN(('OddsRatio_working_3-way'!Y312+4*PI())/3)</f>
        <v>-0.4691242013531699</v>
      </c>
      <c r="AF312" s="11">
        <f>-'OddsRatio_working_3-way'!U312/(3*'OddsRatio_working_3-way'!X312^(1/3))*COS(('OddsRatio_working_3-way'!Y312)/3)</f>
        <v>0.52471226291434814</v>
      </c>
      <c r="AG312" s="11">
        <f>-'OddsRatio_working_3-way'!U312/(3*'OddsRatio_working_3-way'!X312^(1/3))*COS(('OddsRatio_working_3-way'!Y312+2*PI())/3)</f>
        <v>-0.28783468888951452</v>
      </c>
      <c r="AH312" s="11">
        <f>-'OddsRatio_working_3-way'!U312/(3*'OddsRatio_working_3-way'!X312^(1/3))*COS(('OddsRatio_working_3-way'!Y312+4*PI())/3)</f>
        <v>-0.23687757402483373</v>
      </c>
      <c r="AI312" s="11">
        <f>'OddsRatio_working_3-way'!U312/(3*'OddsRatio_working_3-way'!X312^(1/3))*SIN(('OddsRatio_working_3-way'!Y312)/3)</f>
        <v>-2.9420103984250288E-2</v>
      </c>
      <c r="AJ312" s="11">
        <f>'OddsRatio_working_3-way'!U312/(3*'OddsRatio_working_3-way'!X312^(1/3))*SIN(('OddsRatio_working_3-way'!Y312+2*PI())/3)</f>
        <v>-0.43970409736891974</v>
      </c>
      <c r="AK312" s="11">
        <f>'OddsRatio_working_3-way'!U312/(3*'OddsRatio_working_3-way'!X312^(1/3))*SIN(('OddsRatio_working_3-way'!Y312+4*PI())/3)</f>
        <v>0.4691242013531699</v>
      </c>
      <c r="AL312" s="11">
        <f>'OddsRatio_working_3-way'!Z312+'OddsRatio_working_3-way'!AF312</f>
        <v>1.0494245258286963</v>
      </c>
      <c r="AM312" s="11">
        <f>'OddsRatio_working_3-way'!AA312+'OddsRatio_working_3-way'!AG312</f>
        <v>-0.57566937777902905</v>
      </c>
      <c r="AN312" s="11">
        <f>'OddsRatio_working_3-way'!AB312+'OddsRatio_working_3-way'!AH312</f>
        <v>-0.47375514804966745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1.0494245258286963</v>
      </c>
      <c r="AS312" s="11">
        <f>IF(('OddsRatio_working_3-way'!X312=0),IF(Q312&gt;0,-Q312^(1/3),(-Q312)^(1/3)),'OddsRatio_working_3-way'!AM312-'OddsRatio_working_3-way'!R312/3)</f>
        <v>-0.57566937777902905</v>
      </c>
      <c r="AT312" s="11">
        <f>IF(('OddsRatio_working_3-way'!X312=0),IF(Q312&gt;0,-Q312^(1/3),(-Q312)^(1/3)),'OddsRatio_working_3-way'!AN312-'OddsRatio_working_3-way'!R312/3)</f>
        <v>-0.47375514804966745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2.2000000000000002</v>
      </c>
      <c r="B313" s="4">
        <f>IF('True_Odds_Calculator_3-way'!B314="","",'True_Odds_Calculator_3-way'!B314)</f>
        <v>3.17</v>
      </c>
      <c r="C313" s="4">
        <f>IF('True_Odds_Calculator_3-way'!C314="","",'True_Odds_Calculator_3-way'!C314)</f>
        <v>3.78</v>
      </c>
      <c r="D313" s="9">
        <f t="shared" si="65"/>
        <v>0.44146497922970923</v>
      </c>
      <c r="E313" s="9">
        <f t="shared" si="66"/>
        <v>0.30414764683425127</v>
      </c>
      <c r="F313" s="9">
        <f t="shared" si="67"/>
        <v>0.25438737393603961</v>
      </c>
      <c r="G313" s="9">
        <f t="shared" si="68"/>
        <v>1.0543211184136116</v>
      </c>
      <c r="H313" s="9">
        <f t="shared" si="69"/>
        <v>2.2651853420963342</v>
      </c>
      <c r="I313" s="9">
        <f t="shared" si="70"/>
        <v>3.2878768269575382</v>
      </c>
      <c r="J313" s="9">
        <f t="shared" si="71"/>
        <v>3.9310127091898401</v>
      </c>
      <c r="K313" s="11">
        <f t="shared" si="72"/>
        <v>0.45454545454545453</v>
      </c>
      <c r="L313" s="11">
        <f t="shared" si="73"/>
        <v>0.31545741324921134</v>
      </c>
      <c r="M313" s="11">
        <f t="shared" si="74"/>
        <v>0.26455026455026459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-0.27460727145269748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0.23329282004360863</v>
      </c>
      <c r="Q313" s="11">
        <f>2*'OddsRatio_working_3-way'!K313*'OddsRatio_working_3-way'!L313*'OddsRatio_working_3-way'!M313</f>
        <v>7.5867583754019086E-2</v>
      </c>
      <c r="R313" s="11">
        <f t="shared" si="75"/>
        <v>0</v>
      </c>
      <c r="S313" s="11">
        <f t="shared" si="76"/>
        <v>-0.84955077412724134</v>
      </c>
      <c r="T313" s="11">
        <f t="shared" si="77"/>
        <v>-0.27627667451292409</v>
      </c>
      <c r="U313" s="11">
        <f>'OddsRatio_working_3-way'!S313-'OddsRatio_working_3-way'!R313^2/3</f>
        <v>-0.84955077412724134</v>
      </c>
      <c r="V313" s="11">
        <f>'OddsRatio_working_3-way'!S313*'OddsRatio_working_3-way'!R313/3-2*'OddsRatio_working_3-way'!R313^3/27-'OddsRatio_working_3-way'!T313</f>
        <v>0.27627667451292409</v>
      </c>
      <c r="W313" s="11">
        <f>'OddsRatio_working_3-way'!V313^2+4*'OddsRatio_working_3-way'!U313^3/27</f>
        <v>-1.4508505406012576E-2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0.15069613986921893</v>
      </c>
      <c r="Y313" s="11">
        <f>IF('OddsRatio_working_3-way'!W313&gt;=0,IF('OddsRatio_working_3-way'!V313+SQRT('OddsRatio_working_3-way'!W313)&gt;0,0,PI()),ACOS('OddsRatio_working_3-way'!V313/(2*'OddsRatio_working_3-way'!X313)))</f>
        <v>0.41113439133858587</v>
      </c>
      <c r="Z313" s="11">
        <f>'OddsRatio_working_3-way'!X313^(1/3)*COS('OddsRatio_working_3-way'!Y313/3)</f>
        <v>0.52716055920680582</v>
      </c>
      <c r="AA313" s="11">
        <f>'OddsRatio_working_3-way'!X313^(1/3)*COS(('OddsRatio_working_3-way'!Y313+2*PI())/3)</f>
        <v>-0.32654060158785708</v>
      </c>
      <c r="AB313" s="11">
        <f>'OddsRatio_working_3-way'!X313^(1/3)*COS(('OddsRatio_working_3-way'!Y313+4*PI())/3)</f>
        <v>-0.2006199576189488</v>
      </c>
      <c r="AC313" s="11">
        <f>'OddsRatio_working_3-way'!X313^(1/3)*SIN('OddsRatio_working_3-way'!Y313/3)</f>
        <v>7.2700317691980237E-2</v>
      </c>
      <c r="AD313" s="11">
        <f>'OddsRatio_working_3-way'!X313^(1/3)*SIN(('OddsRatio_working_3-way'!Y313+2*PI())/3)</f>
        <v>0.42018427730031432</v>
      </c>
      <c r="AE313" s="11">
        <f>'OddsRatio_working_3-way'!X313^(1/3)*SIN(('OddsRatio_working_3-way'!Y313+4*PI())/3)</f>
        <v>-0.49288459499229459</v>
      </c>
      <c r="AF313" s="11">
        <f>-'OddsRatio_working_3-way'!U313/(3*'OddsRatio_working_3-way'!X313^(1/3))*COS(('OddsRatio_working_3-way'!Y313)/3)</f>
        <v>0.52716055920680593</v>
      </c>
      <c r="AG313" s="11">
        <f>-'OddsRatio_working_3-way'!U313/(3*'OddsRatio_working_3-way'!X313^(1/3))*COS(('OddsRatio_working_3-way'!Y313+2*PI())/3)</f>
        <v>-0.32654060158785719</v>
      </c>
      <c r="AH313" s="11">
        <f>-'OddsRatio_working_3-way'!U313/(3*'OddsRatio_working_3-way'!X313^(1/3))*COS(('OddsRatio_working_3-way'!Y313+4*PI())/3)</f>
        <v>-0.20061995761894885</v>
      </c>
      <c r="AI313" s="11">
        <f>'OddsRatio_working_3-way'!U313/(3*'OddsRatio_working_3-way'!X313^(1/3))*SIN(('OddsRatio_working_3-way'!Y313)/3)</f>
        <v>-7.2700317691980251E-2</v>
      </c>
      <c r="AJ313" s="11">
        <f>'OddsRatio_working_3-way'!U313/(3*'OddsRatio_working_3-way'!X313^(1/3))*SIN(('OddsRatio_working_3-way'!Y313+2*PI())/3)</f>
        <v>-0.42018427730031438</v>
      </c>
      <c r="AK313" s="11">
        <f>'OddsRatio_working_3-way'!U313/(3*'OddsRatio_working_3-way'!X313^(1/3))*SIN(('OddsRatio_working_3-way'!Y313+4*PI())/3)</f>
        <v>0.49288459499229464</v>
      </c>
      <c r="AL313" s="11">
        <f>'OddsRatio_working_3-way'!Z313+'OddsRatio_working_3-way'!AF313</f>
        <v>1.0543211184136116</v>
      </c>
      <c r="AM313" s="11">
        <f>'OddsRatio_working_3-way'!AA313+'OddsRatio_working_3-way'!AG313</f>
        <v>-0.65308120317571428</v>
      </c>
      <c r="AN313" s="11">
        <f>'OddsRatio_working_3-way'!AB313+'OddsRatio_working_3-way'!AH313</f>
        <v>-0.40123991523789765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1.0543211184136116</v>
      </c>
      <c r="AS313" s="11">
        <f>IF(('OddsRatio_working_3-way'!X313=0),IF(Q313&gt;0,-Q313^(1/3),(-Q313)^(1/3)),'OddsRatio_working_3-way'!AM313-'OddsRatio_working_3-way'!R313/3)</f>
        <v>-0.65308120317571428</v>
      </c>
      <c r="AT313" s="11">
        <f>IF(('OddsRatio_working_3-way'!X313=0),IF(Q313&gt;0,-Q313^(1/3),(-Q313)^(1/3)),'OddsRatio_working_3-way'!AN313-'OddsRatio_working_3-way'!R313/3)</f>
        <v>-0.40123991523789765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4.2300000000000004</v>
      </c>
      <c r="B314" s="4">
        <f>IF('True_Odds_Calculator_3-way'!B315="","",'True_Odds_Calculator_3-way'!B315)</f>
        <v>3.73</v>
      </c>
      <c r="C314" s="4">
        <f>IF('True_Odds_Calculator_3-way'!C315="","",'True_Odds_Calculator_3-way'!C315)</f>
        <v>1.88</v>
      </c>
      <c r="D314" s="9">
        <f t="shared" si="65"/>
        <v>0.22597819626864507</v>
      </c>
      <c r="E314" s="9">
        <f t="shared" si="66"/>
        <v>0.25674019447584867</v>
      </c>
      <c r="F314" s="9">
        <f t="shared" si="67"/>
        <v>0.51728160925550615</v>
      </c>
      <c r="G314" s="9">
        <f t="shared" si="68"/>
        <v>1.0604351982192122</v>
      </c>
      <c r="H314" s="9">
        <f t="shared" si="69"/>
        <v>4.4252056902480552</v>
      </c>
      <c r="I314" s="9">
        <f t="shared" si="70"/>
        <v>3.8949880911384489</v>
      </c>
      <c r="J314" s="9">
        <f t="shared" si="71"/>
        <v>1.9331829744329068</v>
      </c>
      <c r="K314" s="11">
        <f t="shared" si="72"/>
        <v>0.23640661938534277</v>
      </c>
      <c r="L314" s="11">
        <f t="shared" si="73"/>
        <v>0.26809651474530832</v>
      </c>
      <c r="M314" s="11">
        <f t="shared" si="74"/>
        <v>0.53191489361702127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-0.26160183925455649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0.23059455772570658</v>
      </c>
      <c r="Q314" s="11">
        <f>2*'OddsRatio_working_3-way'!K314*'OddsRatio_working_3-way'!L314*'OddsRatio_working_3-way'!M314</f>
        <v>6.7425309276522377E-2</v>
      </c>
      <c r="R314" s="11">
        <f t="shared" si="75"/>
        <v>0</v>
      </c>
      <c r="S314" s="11">
        <f t="shared" si="76"/>
        <v>-0.88147146970676415</v>
      </c>
      <c r="T314" s="11">
        <f t="shared" si="77"/>
        <v>-0.25774019582069124</v>
      </c>
      <c r="U314" s="11">
        <f>'OddsRatio_working_3-way'!S314-'OddsRatio_working_3-way'!R314^2/3</f>
        <v>-0.88147146970676415</v>
      </c>
      <c r="V314" s="11">
        <f>'OddsRatio_working_3-way'!S314*'OddsRatio_working_3-way'!R314/3-2*'OddsRatio_working_3-way'!R314^3/27-'OddsRatio_working_3-way'!T314</f>
        <v>0.25774019582069124</v>
      </c>
      <c r="W314" s="11">
        <f>'OddsRatio_working_3-way'!V314^2+4*'OddsRatio_working_3-way'!U314^3/27</f>
        <v>-3.5036100761688505E-2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0.15926872676656956</v>
      </c>
      <c r="Y314" s="11">
        <f>IF('OddsRatio_working_3-way'!W314&gt;=0,IF('OddsRatio_working_3-way'!V314+SQRT('OddsRatio_working_3-way'!W314)&gt;0,0,PI()),ACOS('OddsRatio_working_3-way'!V314/(2*'OddsRatio_working_3-way'!X314)))</f>
        <v>0.62811563831960604</v>
      </c>
      <c r="Z314" s="11">
        <f>'OddsRatio_working_3-way'!X314^(1/3)*COS('OddsRatio_working_3-way'!Y314/3)</f>
        <v>0.5302175991096062</v>
      </c>
      <c r="AA314" s="11">
        <f>'OddsRatio_working_3-way'!X314^(1/3)*COS(('OddsRatio_working_3-way'!Y314+2*PI())/3)</f>
        <v>-0.36267847016265553</v>
      </c>
      <c r="AB314" s="11">
        <f>'OddsRatio_working_3-way'!X314^(1/3)*COS(('OddsRatio_working_3-way'!Y314+4*PI())/3)</f>
        <v>-0.16753912894695044</v>
      </c>
      <c r="AC314" s="11">
        <f>'OddsRatio_working_3-way'!X314^(1/3)*SIN('OddsRatio_working_3-way'!Y314/3)</f>
        <v>0.11266375118037351</v>
      </c>
      <c r="AD314" s="11">
        <f>'OddsRatio_working_3-way'!X314^(1/3)*SIN(('OddsRatio_working_3-way'!Y314+2*PI())/3)</f>
        <v>0.4028500347723255</v>
      </c>
      <c r="AE314" s="11">
        <f>'OddsRatio_working_3-way'!X314^(1/3)*SIN(('OddsRatio_working_3-way'!Y314+4*PI())/3)</f>
        <v>-0.51551378595269903</v>
      </c>
      <c r="AF314" s="11">
        <f>-'OddsRatio_working_3-way'!U314/(3*'OddsRatio_working_3-way'!X314^(1/3))*COS(('OddsRatio_working_3-way'!Y314)/3)</f>
        <v>0.53021759910960609</v>
      </c>
      <c r="AG314" s="11">
        <f>-'OddsRatio_working_3-way'!U314/(3*'OddsRatio_working_3-way'!X314^(1/3))*COS(('OddsRatio_working_3-way'!Y314+2*PI())/3)</f>
        <v>-0.36267847016265548</v>
      </c>
      <c r="AH314" s="11">
        <f>-'OddsRatio_working_3-way'!U314/(3*'OddsRatio_working_3-way'!X314^(1/3))*COS(('OddsRatio_working_3-way'!Y314+4*PI())/3)</f>
        <v>-0.16753912894695042</v>
      </c>
      <c r="AI314" s="11">
        <f>'OddsRatio_working_3-way'!U314/(3*'OddsRatio_working_3-way'!X314^(1/3))*SIN(('OddsRatio_working_3-way'!Y314)/3)</f>
        <v>-0.1126637511803735</v>
      </c>
      <c r="AJ314" s="11">
        <f>'OddsRatio_working_3-way'!U314/(3*'OddsRatio_working_3-way'!X314^(1/3))*SIN(('OddsRatio_working_3-way'!Y314+2*PI())/3)</f>
        <v>-0.40285003477232539</v>
      </c>
      <c r="AK314" s="11">
        <f>'OddsRatio_working_3-way'!U314/(3*'OddsRatio_working_3-way'!X314^(1/3))*SIN(('OddsRatio_working_3-way'!Y314+4*PI())/3)</f>
        <v>0.51551378595269892</v>
      </c>
      <c r="AL314" s="11">
        <f>'OddsRatio_working_3-way'!Z314+'OddsRatio_working_3-way'!AF314</f>
        <v>1.0604351982192122</v>
      </c>
      <c r="AM314" s="11">
        <f>'OddsRatio_working_3-way'!AA314+'OddsRatio_working_3-way'!AG314</f>
        <v>-0.72535694032531106</v>
      </c>
      <c r="AN314" s="11">
        <f>'OddsRatio_working_3-way'!AB314+'OddsRatio_working_3-way'!AH314</f>
        <v>-0.33507825789390089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1.0604351982192122</v>
      </c>
      <c r="AS314" s="11">
        <f>IF(('OddsRatio_working_3-way'!X314=0),IF(Q314&gt;0,-Q314^(1/3),(-Q314)^(1/3)),'OddsRatio_working_3-way'!AM314-'OddsRatio_working_3-way'!R314/3)</f>
        <v>-0.72535694032531106</v>
      </c>
      <c r="AT314" s="11">
        <f>IF(('OddsRatio_working_3-way'!X314=0),IF(Q314&gt;0,-Q314^(1/3),(-Q314)^(1/3)),'OddsRatio_working_3-way'!AN314-'OddsRatio_working_3-way'!R314/3)</f>
        <v>-0.33507825789390089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2.99</v>
      </c>
      <c r="B315" s="4">
        <f>IF('True_Odds_Calculator_3-way'!B316="","",'True_Odds_Calculator_3-way'!B316)</f>
        <v>3.74</v>
      </c>
      <c r="C315" s="4">
        <f>IF('True_Odds_Calculator_3-way'!C316="","",'True_Odds_Calculator_3-way'!C316)</f>
        <v>2.29</v>
      </c>
      <c r="D315" s="9">
        <f t="shared" si="65"/>
        <v>0.32156163786803449</v>
      </c>
      <c r="E315" s="9">
        <f t="shared" si="66"/>
        <v>0.25608303643307195</v>
      </c>
      <c r="F315" s="9">
        <f t="shared" si="67"/>
        <v>0.42235532569889322</v>
      </c>
      <c r="G315" s="9">
        <f t="shared" si="68"/>
        <v>1.0602129107397626</v>
      </c>
      <c r="H315" s="9">
        <f t="shared" si="69"/>
        <v>3.1098236923721276</v>
      </c>
      <c r="I315" s="9">
        <f t="shared" si="70"/>
        <v>3.9049833754269501</v>
      </c>
      <c r="J315" s="9">
        <f t="shared" si="71"/>
        <v>2.367674654854294</v>
      </c>
      <c r="K315" s="11">
        <f t="shared" si="72"/>
        <v>0.33444816053511706</v>
      </c>
      <c r="L315" s="11">
        <f t="shared" si="73"/>
        <v>0.26737967914438499</v>
      </c>
      <c r="M315" s="11">
        <f t="shared" si="74"/>
        <v>0.4366812227074236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-0.27467243441288247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0.23508137290958186</v>
      </c>
      <c r="Q315" s="11">
        <f>2*'OddsRatio_working_3-way'!K315*'OddsRatio_working_3-way'!L315*'OddsRatio_working_3-way'!M315</f>
        <v>7.8100123890226511E-2</v>
      </c>
      <c r="R315" s="11">
        <f t="shared" si="75"/>
        <v>0</v>
      </c>
      <c r="S315" s="11">
        <f t="shared" si="76"/>
        <v>-0.85586081257870938</v>
      </c>
      <c r="T315" s="11">
        <f t="shared" si="77"/>
        <v>-0.28433914039159774</v>
      </c>
      <c r="U315" s="11">
        <f>'OddsRatio_working_3-way'!S315-'OddsRatio_working_3-way'!R315^2/3</f>
        <v>-0.85586081257870938</v>
      </c>
      <c r="V315" s="11">
        <f>'OddsRatio_working_3-way'!S315*'OddsRatio_working_3-way'!R315/3-2*'OddsRatio_working_3-way'!R315^3/27-'OddsRatio_working_3-way'!T315</f>
        <v>0.28433914039159774</v>
      </c>
      <c r="W315" s="11">
        <f>'OddsRatio_working_3-way'!V315^2+4*'OddsRatio_working_3-way'!U315^3/27</f>
        <v>-1.202771292204019E-2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0.15237819699736649</v>
      </c>
      <c r="Y315" s="11">
        <f>IF('OddsRatio_working_3-way'!W315&gt;=0,IF('OddsRatio_working_3-way'!V315+SQRT('OddsRatio_working_3-way'!W315)&gt;0,0,PI()),ACOS('OddsRatio_working_3-way'!V315/(2*'OddsRatio_working_3-way'!X315)))</f>
        <v>0.368122388179426</v>
      </c>
      <c r="Z315" s="11">
        <f>'OddsRatio_working_3-way'!X315^(1/3)*COS('OddsRatio_working_3-way'!Y315/3)</f>
        <v>0.53010645536988132</v>
      </c>
      <c r="AA315" s="11">
        <f>'OddsRatio_working_3-way'!X315^(1/3)*COS(('OddsRatio_working_3-way'!Y315+2*PI())/3)</f>
        <v>-0.32167091596397901</v>
      </c>
      <c r="AB315" s="11">
        <f>'OddsRatio_working_3-way'!X315^(1/3)*COS(('OddsRatio_working_3-way'!Y315+4*PI())/3)</f>
        <v>-0.20843553940590223</v>
      </c>
      <c r="AC315" s="11">
        <f>'OddsRatio_working_3-way'!X315^(1/3)*SIN('OddsRatio_working_3-way'!Y315/3)</f>
        <v>6.5376475137594259E-2</v>
      </c>
      <c r="AD315" s="11">
        <f>'OddsRatio_working_3-way'!X315^(1/3)*SIN(('OddsRatio_working_3-way'!Y315+2*PI())/3)</f>
        <v>0.42639741949164189</v>
      </c>
      <c r="AE315" s="11">
        <f>'OddsRatio_working_3-way'!X315^(1/3)*SIN(('OddsRatio_working_3-way'!Y315+4*PI())/3)</f>
        <v>-0.49177389462923615</v>
      </c>
      <c r="AF315" s="11">
        <f>-'OddsRatio_working_3-way'!U315/(3*'OddsRatio_working_3-way'!X315^(1/3))*COS(('OddsRatio_working_3-way'!Y315)/3)</f>
        <v>0.53010645536988132</v>
      </c>
      <c r="AG315" s="11">
        <f>-'OddsRatio_working_3-way'!U315/(3*'OddsRatio_working_3-way'!X315^(1/3))*COS(('OddsRatio_working_3-way'!Y315+2*PI())/3)</f>
        <v>-0.32167091596397901</v>
      </c>
      <c r="AH315" s="11">
        <f>-'OddsRatio_working_3-way'!U315/(3*'OddsRatio_working_3-way'!X315^(1/3))*COS(('OddsRatio_working_3-way'!Y315+4*PI())/3)</f>
        <v>-0.20843553940590223</v>
      </c>
      <c r="AI315" s="11">
        <f>'OddsRatio_working_3-way'!U315/(3*'OddsRatio_working_3-way'!X315^(1/3))*SIN(('OddsRatio_working_3-way'!Y315)/3)</f>
        <v>-6.5376475137594259E-2</v>
      </c>
      <c r="AJ315" s="11">
        <f>'OddsRatio_working_3-way'!U315/(3*'OddsRatio_working_3-way'!X315^(1/3))*SIN(('OddsRatio_working_3-way'!Y315+2*PI())/3)</f>
        <v>-0.42639741949164189</v>
      </c>
      <c r="AK315" s="11">
        <f>'OddsRatio_working_3-way'!U315/(3*'OddsRatio_working_3-way'!X315^(1/3))*SIN(('OddsRatio_working_3-way'!Y315+4*PI())/3)</f>
        <v>0.49177389462923615</v>
      </c>
      <c r="AL315" s="11">
        <f>'OddsRatio_working_3-way'!Z315+'OddsRatio_working_3-way'!AF315</f>
        <v>1.0602129107397626</v>
      </c>
      <c r="AM315" s="11">
        <f>'OddsRatio_working_3-way'!AA315+'OddsRatio_working_3-way'!AG315</f>
        <v>-0.64334183192795802</v>
      </c>
      <c r="AN315" s="11">
        <f>'OddsRatio_working_3-way'!AB315+'OddsRatio_working_3-way'!AH315</f>
        <v>-0.41687107881180446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1.0602129107397626</v>
      </c>
      <c r="AS315" s="11">
        <f>IF(('OddsRatio_working_3-way'!X315=0),IF(Q315&gt;0,-Q315^(1/3),(-Q315)^(1/3)),'OddsRatio_working_3-way'!AM315-'OddsRatio_working_3-way'!R315/3)</f>
        <v>-0.64334183192795802</v>
      </c>
      <c r="AT315" s="11">
        <f>IF(('OddsRatio_working_3-way'!X315=0),IF(Q315&gt;0,-Q315^(1/3),(-Q315)^(1/3)),'OddsRatio_working_3-way'!AN315-'OddsRatio_working_3-way'!R315/3)</f>
        <v>-0.41687107881180446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1.19</v>
      </c>
      <c r="B316" s="4">
        <f>IF('True_Odds_Calculator_3-way'!B317="","",'True_Odds_Calculator_3-way'!B317)</f>
        <v>7.33</v>
      </c>
      <c r="C316" s="4">
        <f>IF('True_Odds_Calculator_3-way'!C317="","",'True_Odds_Calculator_3-way'!C317)</f>
        <v>14.43</v>
      </c>
      <c r="D316" s="9">
        <f t="shared" si="65"/>
        <v>0.81960123236922633</v>
      </c>
      <c r="E316" s="9">
        <f t="shared" si="66"/>
        <v>0.12000494907529227</v>
      </c>
      <c r="F316" s="9">
        <f t="shared" si="67"/>
        <v>6.039381855548117E-2</v>
      </c>
      <c r="G316" s="9">
        <f t="shared" si="68"/>
        <v>1.1584501835265328</v>
      </c>
      <c r="H316" s="9">
        <f t="shared" si="69"/>
        <v>1.2201055348700414</v>
      </c>
      <c r="I316" s="9">
        <f t="shared" si="70"/>
        <v>8.3329896617229533</v>
      </c>
      <c r="J316" s="9">
        <f t="shared" si="71"/>
        <v>16.557985964761336</v>
      </c>
      <c r="K316" s="11">
        <f t="shared" si="72"/>
        <v>0.84033613445378152</v>
      </c>
      <c r="L316" s="11">
        <f t="shared" si="73"/>
        <v>0.13642564802182811</v>
      </c>
      <c r="M316" s="11">
        <f t="shared" si="74"/>
        <v>6.9300069300069295E-2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-0.1283264134560177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0.15849867386662184</v>
      </c>
      <c r="Q316" s="11">
        <f>2*'OddsRatio_working_3-way'!K316*'OddsRatio_working_3-way'!L316*'OddsRatio_working_3-way'!M316</f>
        <v>1.5889591365074871E-2</v>
      </c>
      <c r="R316" s="11">
        <f t="shared" si="75"/>
        <v>0</v>
      </c>
      <c r="S316" s="11">
        <f t="shared" si="76"/>
        <v>-1.2351212006789647</v>
      </c>
      <c r="T316" s="11">
        <f t="shared" si="77"/>
        <v>-0.1238216742535303</v>
      </c>
      <c r="U316" s="11">
        <f>'OddsRatio_working_3-way'!S316-'OddsRatio_working_3-way'!R316^2/3</f>
        <v>-1.2351212006789647</v>
      </c>
      <c r="V316" s="11">
        <f>'OddsRatio_working_3-way'!S316*'OddsRatio_working_3-way'!R316/3-2*'OddsRatio_working_3-way'!R316^3/27-'OddsRatio_working_3-way'!T316</f>
        <v>0.1238216742535303</v>
      </c>
      <c r="W316" s="11">
        <f>'OddsRatio_working_3-way'!V316^2+4*'OddsRatio_working_3-way'!U316^3/27</f>
        <v>-0.26381004548038406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0.26416938339601898</v>
      </c>
      <c r="Y316" s="11">
        <f>IF('OddsRatio_working_3-way'!W316&gt;=0,IF('OddsRatio_working_3-way'!V316+SQRT('OddsRatio_working_3-way'!W316)&gt;0,0,PI()),ACOS('OddsRatio_working_3-way'!V316/(2*'OddsRatio_working_3-way'!X316)))</f>
        <v>1.3342357546177761</v>
      </c>
      <c r="Z316" s="11">
        <f>'OddsRatio_working_3-way'!X316^(1/3)*COS('OddsRatio_working_3-way'!Y316/3)</f>
        <v>0.57922509176326642</v>
      </c>
      <c r="AA316" s="11">
        <f>'OddsRatio_working_3-way'!X316^(1/3)*COS(('OddsRatio_working_3-way'!Y316+2*PI())/3)</f>
        <v>-0.52868161534403313</v>
      </c>
      <c r="AB316" s="11">
        <f>'OddsRatio_working_3-way'!X316^(1/3)*COS(('OddsRatio_working_3-way'!Y316+4*PI())/3)</f>
        <v>-5.0543476419233388E-2</v>
      </c>
      <c r="AC316" s="11">
        <f>'OddsRatio_working_3-way'!X316^(1/3)*SIN('OddsRatio_working_3-way'!Y316/3)</f>
        <v>0.27605318321805994</v>
      </c>
      <c r="AD316" s="11">
        <f>'OddsRatio_working_3-way'!X316^(1/3)*SIN(('OddsRatio_working_3-way'!Y316+2*PI())/3)</f>
        <v>0.36359705236733136</v>
      </c>
      <c r="AE316" s="11">
        <f>'OddsRatio_working_3-way'!X316^(1/3)*SIN(('OddsRatio_working_3-way'!Y316+4*PI())/3)</f>
        <v>-0.63965023558539136</v>
      </c>
      <c r="AF316" s="11">
        <f>-'OddsRatio_working_3-way'!U316/(3*'OddsRatio_working_3-way'!X316^(1/3))*COS(('OddsRatio_working_3-way'!Y316)/3)</f>
        <v>0.57922509176326642</v>
      </c>
      <c r="AG316" s="11">
        <f>-'OddsRatio_working_3-way'!U316/(3*'OddsRatio_working_3-way'!X316^(1/3))*COS(('OddsRatio_working_3-way'!Y316+2*PI())/3)</f>
        <v>-0.52868161534403313</v>
      </c>
      <c r="AH316" s="11">
        <f>-'OddsRatio_working_3-way'!U316/(3*'OddsRatio_working_3-way'!X316^(1/3))*COS(('OddsRatio_working_3-way'!Y316+4*PI())/3)</f>
        <v>-5.0543476419233388E-2</v>
      </c>
      <c r="AI316" s="11">
        <f>'OddsRatio_working_3-way'!U316/(3*'OddsRatio_working_3-way'!X316^(1/3))*SIN(('OddsRatio_working_3-way'!Y316)/3)</f>
        <v>-0.27605318321805994</v>
      </c>
      <c r="AJ316" s="11">
        <f>'OddsRatio_working_3-way'!U316/(3*'OddsRatio_working_3-way'!X316^(1/3))*SIN(('OddsRatio_working_3-way'!Y316+2*PI())/3)</f>
        <v>-0.36359705236733136</v>
      </c>
      <c r="AK316" s="11">
        <f>'OddsRatio_working_3-way'!U316/(3*'OddsRatio_working_3-way'!X316^(1/3))*SIN(('OddsRatio_working_3-way'!Y316+4*PI())/3)</f>
        <v>0.63965023558539136</v>
      </c>
      <c r="AL316" s="11">
        <f>'OddsRatio_working_3-way'!Z316+'OddsRatio_working_3-way'!AF316</f>
        <v>1.1584501835265328</v>
      </c>
      <c r="AM316" s="11">
        <f>'OddsRatio_working_3-way'!AA316+'OddsRatio_working_3-way'!AG316</f>
        <v>-1.0573632306880663</v>
      </c>
      <c r="AN316" s="11">
        <f>'OddsRatio_working_3-way'!AB316+'OddsRatio_working_3-way'!AH316</f>
        <v>-0.10108695283846678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1.1584501835265328</v>
      </c>
      <c r="AS316" s="11">
        <f>IF(('OddsRatio_working_3-way'!X316=0),IF(Q316&gt;0,-Q316^(1/3),(-Q316)^(1/3)),'OddsRatio_working_3-way'!AM316-'OddsRatio_working_3-way'!R316/3)</f>
        <v>-1.0573632306880663</v>
      </c>
      <c r="AT316" s="11">
        <f>IF(('OddsRatio_working_3-way'!X316=0),IF(Q316&gt;0,-Q316^(1/3),(-Q316)^(1/3)),'OddsRatio_working_3-way'!AN316-'OddsRatio_working_3-way'!R316/3)</f>
        <v>-0.10108695283846678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3.6</v>
      </c>
      <c r="B317" s="4">
        <f>IF('True_Odds_Calculator_3-way'!B318="","",'True_Odds_Calculator_3-way'!B318)</f>
        <v>3.55</v>
      </c>
      <c r="C317" s="4">
        <f>IF('True_Odds_Calculator_3-way'!C318="","",'True_Odds_Calculator_3-way'!C318)</f>
        <v>2.08</v>
      </c>
      <c r="D317" s="9">
        <f t="shared" si="65"/>
        <v>0.26546846129921586</v>
      </c>
      <c r="E317" s="9">
        <f t="shared" si="66"/>
        <v>0.26927209292899112</v>
      </c>
      <c r="F317" s="9">
        <f t="shared" si="67"/>
        <v>0.4652594457717929</v>
      </c>
      <c r="G317" s="9">
        <f t="shared" si="68"/>
        <v>1.0642022366306862</v>
      </c>
      <c r="H317" s="9">
        <f t="shared" si="69"/>
        <v>3.7669258152397851</v>
      </c>
      <c r="I317" s="9">
        <f t="shared" si="70"/>
        <v>3.7137157034082504</v>
      </c>
      <c r="J317" s="9">
        <f t="shared" si="71"/>
        <v>2.1493384155611412</v>
      </c>
      <c r="K317" s="11">
        <f t="shared" si="72"/>
        <v>0.27777777777777779</v>
      </c>
      <c r="L317" s="11">
        <f t="shared" si="73"/>
        <v>0.28169014084507044</v>
      </c>
      <c r="M317" s="11">
        <f t="shared" si="74"/>
        <v>0.48076923076923073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-0.26936619718309851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0.23436559528108822</v>
      </c>
      <c r="Q317" s="11">
        <f>2*'OddsRatio_working_3-way'!K317*'OddsRatio_working_3-way'!L317*'OddsRatio_working_3-way'!M317</f>
        <v>7.5237751294089314E-2</v>
      </c>
      <c r="R317" s="11">
        <f t="shared" si="75"/>
        <v>0</v>
      </c>
      <c r="S317" s="11">
        <f t="shared" si="76"/>
        <v>-0.87006312496508598</v>
      </c>
      <c r="T317" s="11">
        <f t="shared" si="77"/>
        <v>-0.27931400480420093</v>
      </c>
      <c r="U317" s="11">
        <f>'OddsRatio_working_3-way'!S317-'OddsRatio_working_3-way'!R317^2/3</f>
        <v>-0.87006312496508598</v>
      </c>
      <c r="V317" s="11">
        <f>'OddsRatio_working_3-way'!S317*'OddsRatio_working_3-way'!R317/3-2*'OddsRatio_working_3-way'!R317^3/27-'OddsRatio_working_3-way'!T317</f>
        <v>0.27931400480420093</v>
      </c>
      <c r="W317" s="11">
        <f>'OddsRatio_working_3-way'!V317^2+4*'OddsRatio_working_3-way'!U317^3/27</f>
        <v>-1.9560923499305355E-2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0.15618677663223168</v>
      </c>
      <c r="Y317" s="11">
        <f>IF('OddsRatio_working_3-way'!W317&gt;=0,IF('OddsRatio_working_3-way'!V317+SQRT('OddsRatio_working_3-way'!W317)&gt;0,0,PI()),ACOS('OddsRatio_working_3-way'!V317/(2*'OddsRatio_working_3-way'!X317)))</f>
        <v>0.46422992080534198</v>
      </c>
      <c r="Z317" s="11">
        <f>'OddsRatio_working_3-way'!X317^(1/3)*COS('OddsRatio_working_3-way'!Y317/3)</f>
        <v>0.53210111831534312</v>
      </c>
      <c r="AA317" s="11">
        <f>'OddsRatio_working_3-way'!X317^(1/3)*COS(('OddsRatio_working_3-way'!Y317+2*PI())/3)</f>
        <v>-0.33793297117161547</v>
      </c>
      <c r="AB317" s="11">
        <f>'OddsRatio_working_3-way'!X317^(1/3)*COS(('OddsRatio_working_3-way'!Y317+4*PI())/3)</f>
        <v>-0.19416814714372754</v>
      </c>
      <c r="AC317" s="11">
        <f>'OddsRatio_working_3-way'!X317^(1/3)*SIN('OddsRatio_working_3-way'!Y317/3)</f>
        <v>8.3002659852500313E-2</v>
      </c>
      <c r="AD317" s="11">
        <f>'OddsRatio_working_3-way'!X317^(1/3)*SIN(('OddsRatio_working_3-way'!Y317+2*PI())/3)</f>
        <v>0.4193117559169463</v>
      </c>
      <c r="AE317" s="11">
        <f>'OddsRatio_working_3-way'!X317^(1/3)*SIN(('OddsRatio_working_3-way'!Y317+4*PI())/3)</f>
        <v>-0.50231441576944658</v>
      </c>
      <c r="AF317" s="11">
        <f>-'OddsRatio_working_3-way'!U317/(3*'OddsRatio_working_3-way'!X317^(1/3))*COS(('OddsRatio_working_3-way'!Y317)/3)</f>
        <v>0.53210111831534312</v>
      </c>
      <c r="AG317" s="11">
        <f>-'OddsRatio_working_3-way'!U317/(3*'OddsRatio_working_3-way'!X317^(1/3))*COS(('OddsRatio_working_3-way'!Y317+2*PI())/3)</f>
        <v>-0.33793297117161547</v>
      </c>
      <c r="AH317" s="11">
        <f>-'OddsRatio_working_3-way'!U317/(3*'OddsRatio_working_3-way'!X317^(1/3))*COS(('OddsRatio_working_3-way'!Y317+4*PI())/3)</f>
        <v>-0.19416814714372754</v>
      </c>
      <c r="AI317" s="11">
        <f>'OddsRatio_working_3-way'!U317/(3*'OddsRatio_working_3-way'!X317^(1/3))*SIN(('OddsRatio_working_3-way'!Y317)/3)</f>
        <v>-8.3002659852500313E-2</v>
      </c>
      <c r="AJ317" s="11">
        <f>'OddsRatio_working_3-way'!U317/(3*'OddsRatio_working_3-way'!X317^(1/3))*SIN(('OddsRatio_working_3-way'!Y317+2*PI())/3)</f>
        <v>-0.4193117559169463</v>
      </c>
      <c r="AK317" s="11">
        <f>'OddsRatio_working_3-way'!U317/(3*'OddsRatio_working_3-way'!X317^(1/3))*SIN(('OddsRatio_working_3-way'!Y317+4*PI())/3)</f>
        <v>0.50231441576944658</v>
      </c>
      <c r="AL317" s="11">
        <f>'OddsRatio_working_3-way'!Z317+'OddsRatio_working_3-way'!AF317</f>
        <v>1.0642022366306862</v>
      </c>
      <c r="AM317" s="11">
        <f>'OddsRatio_working_3-way'!AA317+'OddsRatio_working_3-way'!AG317</f>
        <v>-0.67586594234323094</v>
      </c>
      <c r="AN317" s="11">
        <f>'OddsRatio_working_3-way'!AB317+'OddsRatio_working_3-way'!AH317</f>
        <v>-0.38833629428745509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1.0642022366306862</v>
      </c>
      <c r="AS317" s="11">
        <f>IF(('OddsRatio_working_3-way'!X317=0),IF(Q317&gt;0,-Q317^(1/3),(-Q317)^(1/3)),'OddsRatio_working_3-way'!AM317-'OddsRatio_working_3-way'!R317/3)</f>
        <v>-0.67586594234323094</v>
      </c>
      <c r="AT317" s="11">
        <f>IF(('OddsRatio_working_3-way'!X317=0),IF(Q317&gt;0,-Q317^(1/3),(-Q317)^(1/3)),'OddsRatio_working_3-way'!AN317-'OddsRatio_working_3-way'!R317/3)</f>
        <v>-0.38833629428745509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2.06</v>
      </c>
      <c r="B318" s="4">
        <f>IF('True_Odds_Calculator_3-way'!B319="","",'True_Odds_Calculator_3-way'!B319)</f>
        <v>3.7</v>
      </c>
      <c r="C318" s="4">
        <f>IF('True_Odds_Calculator_3-way'!C319="","",'True_Odds_Calculator_3-way'!C319)</f>
        <v>3.75</v>
      </c>
      <c r="D318" s="9">
        <f t="shared" si="65"/>
        <v>0.47669919487308043</v>
      </c>
      <c r="E318" s="9">
        <f t="shared" si="66"/>
        <v>0.26342281183718902</v>
      </c>
      <c r="F318" s="9">
        <f t="shared" si="67"/>
        <v>0.25987799328973088</v>
      </c>
      <c r="G318" s="9">
        <f t="shared" si="68"/>
        <v>1.0356216459903131</v>
      </c>
      <c r="H318" s="9">
        <f t="shared" si="69"/>
        <v>2.097758944749732</v>
      </c>
      <c r="I318" s="9">
        <f t="shared" si="70"/>
        <v>3.796178444173846</v>
      </c>
      <c r="J318" s="9">
        <f t="shared" si="71"/>
        <v>3.8479595264733604</v>
      </c>
      <c r="K318" s="11">
        <f t="shared" si="72"/>
        <v>0.4854368932038835</v>
      </c>
      <c r="L318" s="11">
        <f t="shared" si="73"/>
        <v>0.27027027027027023</v>
      </c>
      <c r="M318" s="11">
        <f t="shared" si="74"/>
        <v>0.26666666666666666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-0.27536079769089494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0.22776174232484908</v>
      </c>
      <c r="Q318" s="11">
        <f>2*'OddsRatio_working_3-way'!K318*'OddsRatio_working_3-way'!L318*'OddsRatio_working_3-way'!M318</f>
        <v>6.9972885506866075E-2</v>
      </c>
      <c r="R318" s="11">
        <f t="shared" si="75"/>
        <v>0</v>
      </c>
      <c r="S318" s="11">
        <f t="shared" si="76"/>
        <v>-0.82713931770535476</v>
      </c>
      <c r="T318" s="11">
        <f t="shared" si="77"/>
        <v>-0.25411346166063126</v>
      </c>
      <c r="U318" s="11">
        <f>'OddsRatio_working_3-way'!S318-'OddsRatio_working_3-way'!R318^2/3</f>
        <v>-0.82713931770535476</v>
      </c>
      <c r="V318" s="11">
        <f>'OddsRatio_working_3-way'!S318*'OddsRatio_working_3-way'!R318/3-2*'OddsRatio_working_3-way'!R318^3/27-'OddsRatio_working_3-way'!T318</f>
        <v>0.25411346166063126</v>
      </c>
      <c r="W318" s="11">
        <f>'OddsRatio_working_3-way'!V318^2+4*'OddsRatio_working_3-way'!U318^3/27</f>
        <v>-1.9262671775324869E-2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0.14477251394211021</v>
      </c>
      <c r="Y318" s="11">
        <f>IF('OddsRatio_working_3-way'!W318&gt;=0,IF('OddsRatio_working_3-way'!V318+SQRT('OddsRatio_working_3-way'!W318)&gt;0,0,PI()),ACOS('OddsRatio_working_3-way'!V318/(2*'OddsRatio_working_3-way'!X318)))</f>
        <v>0.49990061928256213</v>
      </c>
      <c r="Z318" s="11">
        <f>'OddsRatio_working_3-way'!X318^(1/3)*COS('OddsRatio_working_3-way'!Y318/3)</f>
        <v>0.51781082299515668</v>
      </c>
      <c r="AA318" s="11">
        <f>'OddsRatio_working_3-way'!X318^(1/3)*COS(('OddsRatio_working_3-way'!Y318+2*PI())/3)</f>
        <v>-0.33432949994515332</v>
      </c>
      <c r="AB318" s="11">
        <f>'OddsRatio_working_3-way'!X318^(1/3)*COS(('OddsRatio_working_3-way'!Y318+4*PI())/3)</f>
        <v>-0.18348132305000367</v>
      </c>
      <c r="AC318" s="11">
        <f>'OddsRatio_working_3-way'!X318^(1/3)*SIN('OddsRatio_working_3-way'!Y318/3)</f>
        <v>8.7092235537179152E-2</v>
      </c>
      <c r="AD318" s="11">
        <f>'OddsRatio_working_3-way'!X318^(1/3)*SIN(('OddsRatio_working_3-way'!Y318+2*PI())/3)</f>
        <v>0.40489120929974343</v>
      </c>
      <c r="AE318" s="11">
        <f>'OddsRatio_working_3-way'!X318^(1/3)*SIN(('OddsRatio_working_3-way'!Y318+4*PI())/3)</f>
        <v>-0.49198344483692247</v>
      </c>
      <c r="AF318" s="11">
        <f>-'OddsRatio_working_3-way'!U318/(3*'OddsRatio_working_3-way'!X318^(1/3))*COS(('OddsRatio_working_3-way'!Y318)/3)</f>
        <v>0.51781082299515657</v>
      </c>
      <c r="AG318" s="11">
        <f>-'OddsRatio_working_3-way'!U318/(3*'OddsRatio_working_3-way'!X318^(1/3))*COS(('OddsRatio_working_3-way'!Y318+2*PI())/3)</f>
        <v>-0.33432949994515326</v>
      </c>
      <c r="AH318" s="11">
        <f>-'OddsRatio_working_3-way'!U318/(3*'OddsRatio_working_3-way'!X318^(1/3))*COS(('OddsRatio_working_3-way'!Y318+4*PI())/3)</f>
        <v>-0.18348132305000364</v>
      </c>
      <c r="AI318" s="11">
        <f>'OddsRatio_working_3-way'!U318/(3*'OddsRatio_working_3-way'!X318^(1/3))*SIN(('OddsRatio_working_3-way'!Y318)/3)</f>
        <v>-8.7092235537179138E-2</v>
      </c>
      <c r="AJ318" s="11">
        <f>'OddsRatio_working_3-way'!U318/(3*'OddsRatio_working_3-way'!X318^(1/3))*SIN(('OddsRatio_working_3-way'!Y318+2*PI())/3)</f>
        <v>-0.40489120929974337</v>
      </c>
      <c r="AK318" s="11">
        <f>'OddsRatio_working_3-way'!U318/(3*'OddsRatio_working_3-way'!X318^(1/3))*SIN(('OddsRatio_working_3-way'!Y318+4*PI())/3)</f>
        <v>0.49198344483692236</v>
      </c>
      <c r="AL318" s="11">
        <f>'OddsRatio_working_3-way'!Z318+'OddsRatio_working_3-way'!AF318</f>
        <v>1.0356216459903131</v>
      </c>
      <c r="AM318" s="11">
        <f>'OddsRatio_working_3-way'!AA318+'OddsRatio_working_3-way'!AG318</f>
        <v>-0.66865899989030653</v>
      </c>
      <c r="AN318" s="11">
        <f>'OddsRatio_working_3-way'!AB318+'OddsRatio_working_3-way'!AH318</f>
        <v>-0.36696264610000728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1.0356216459903131</v>
      </c>
      <c r="AS318" s="11">
        <f>IF(('OddsRatio_working_3-way'!X318=0),IF(Q318&gt;0,-Q318^(1/3),(-Q318)^(1/3)),'OddsRatio_working_3-way'!AM318-'OddsRatio_working_3-way'!R318/3)</f>
        <v>-0.66865899989030653</v>
      </c>
      <c r="AT318" s="11">
        <f>IF(('OddsRatio_working_3-way'!X318=0),IF(Q318&gt;0,-Q318^(1/3),(-Q318)^(1/3)),'OddsRatio_working_3-way'!AN318-'OddsRatio_working_3-way'!R318/3)</f>
        <v>-0.36696264610000728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1.1299999999999999</v>
      </c>
      <c r="B319" s="4">
        <f>IF('True_Odds_Calculator_3-way'!B320="","",'True_Odds_Calculator_3-way'!B320)</f>
        <v>9.8699999999999992</v>
      </c>
      <c r="C319" s="4">
        <f>IF('True_Odds_Calculator_3-way'!C320="","",'True_Odds_Calculator_3-way'!C320)</f>
        <v>23.59</v>
      </c>
      <c r="D319" s="9">
        <f t="shared" si="65"/>
        <v>0.87175458530443428</v>
      </c>
      <c r="E319" s="9">
        <f t="shared" si="66"/>
        <v>9.0599787295483417E-2</v>
      </c>
      <c r="F319" s="9">
        <f t="shared" si="67"/>
        <v>3.7645627400082246E-2</v>
      </c>
      <c r="G319" s="9">
        <f t="shared" si="68"/>
        <v>1.1316294821912329</v>
      </c>
      <c r="H319" s="9">
        <f t="shared" si="69"/>
        <v>1.1471118326848604</v>
      </c>
      <c r="I319" s="9">
        <f t="shared" si="70"/>
        <v>11.037553507036236</v>
      </c>
      <c r="J319" s="9">
        <f t="shared" si="71"/>
        <v>26.56351000269995</v>
      </c>
      <c r="K319" s="11">
        <f t="shared" si="72"/>
        <v>0.88495575221238942</v>
      </c>
      <c r="L319" s="11">
        <f t="shared" si="73"/>
        <v>0.10131712259371835</v>
      </c>
      <c r="M319" s="11">
        <f t="shared" si="74"/>
        <v>4.2390843577787198E-2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-9.9005578562951446E-2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0.12006767164486087</v>
      </c>
      <c r="Q319" s="11">
        <f>2*'OddsRatio_working_3-way'!K319*'OddsRatio_working_3-way'!L319*'OddsRatio_working_3-way'!M319</f>
        <v>7.6016253019854938E-3</v>
      </c>
      <c r="R319" s="11">
        <f t="shared" si="75"/>
        <v>0</v>
      </c>
      <c r="S319" s="11">
        <f t="shared" si="76"/>
        <v>-1.2127364274581494</v>
      </c>
      <c r="T319" s="11">
        <f t="shared" si="77"/>
        <v>-7.677976748706232E-2</v>
      </c>
      <c r="U319" s="11">
        <f>'OddsRatio_working_3-way'!S319-'OddsRatio_working_3-way'!R319^2/3</f>
        <v>-1.2127364274581494</v>
      </c>
      <c r="V319" s="11">
        <f>'OddsRatio_working_3-way'!S319*'OddsRatio_working_3-way'!R319/3-2*'OddsRatio_working_3-way'!R319^3/27-'OddsRatio_working_3-way'!T319</f>
        <v>7.677976748706232E-2</v>
      </c>
      <c r="W319" s="11">
        <f>'OddsRatio_working_3-way'!V319^2+4*'OddsRatio_working_3-way'!U319^3/27</f>
        <v>-0.25834300247245384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0.25702049294162382</v>
      </c>
      <c r="Y319" s="11">
        <f>IF('OddsRatio_working_3-way'!W319&gt;=0,IF('OddsRatio_working_3-way'!V319+SQRT('OddsRatio_working_3-way'!W319)&gt;0,0,PI()),ACOS('OddsRatio_working_3-way'!V319/(2*'OddsRatio_working_3-way'!X319)))</f>
        <v>1.4208702192788039</v>
      </c>
      <c r="Z319" s="11">
        <f>'OddsRatio_working_3-way'!X319^(1/3)*COS('OddsRatio_working_3-way'!Y319/3)</f>
        <v>0.56581474109561636</v>
      </c>
      <c r="AA319" s="11">
        <f>'OddsRatio_working_3-way'!X319^(1/3)*COS(('OddsRatio_working_3-way'!Y319+2*PI())/3)</f>
        <v>-0.53405347530301395</v>
      </c>
      <c r="AB319" s="11">
        <f>'OddsRatio_working_3-way'!X319^(1/3)*COS(('OddsRatio_working_3-way'!Y319+4*PI())/3)</f>
        <v>-3.1761265792602293E-2</v>
      </c>
      <c r="AC319" s="11">
        <f>'OddsRatio_working_3-way'!X319^(1/3)*SIN('OddsRatio_working_3-way'!Y319/3)</f>
        <v>0.28999854237268802</v>
      </c>
      <c r="AD319" s="11">
        <f>'OddsRatio_working_3-way'!X319^(1/3)*SIN(('OddsRatio_working_3-way'!Y319+2*PI())/3)</f>
        <v>0.34501066843817479</v>
      </c>
      <c r="AE319" s="11">
        <f>'OddsRatio_working_3-way'!X319^(1/3)*SIN(('OddsRatio_working_3-way'!Y319+4*PI())/3)</f>
        <v>-0.6350092108108627</v>
      </c>
      <c r="AF319" s="11">
        <f>-'OddsRatio_working_3-way'!U319/(3*'OddsRatio_working_3-way'!X319^(1/3))*COS(('OddsRatio_working_3-way'!Y319)/3)</f>
        <v>0.56581474109561647</v>
      </c>
      <c r="AG319" s="11">
        <f>-'OddsRatio_working_3-way'!U319/(3*'OddsRatio_working_3-way'!X319^(1/3))*COS(('OddsRatio_working_3-way'!Y319+2*PI())/3)</f>
        <v>-0.53405347530301406</v>
      </c>
      <c r="AH319" s="11">
        <f>-'OddsRatio_working_3-way'!U319/(3*'OddsRatio_working_3-way'!X319^(1/3))*COS(('OddsRatio_working_3-way'!Y319+4*PI())/3)</f>
        <v>-3.17612657926023E-2</v>
      </c>
      <c r="AI319" s="11">
        <f>'OddsRatio_working_3-way'!U319/(3*'OddsRatio_working_3-way'!X319^(1/3))*SIN(('OddsRatio_working_3-way'!Y319)/3)</f>
        <v>-0.28999854237268807</v>
      </c>
      <c r="AJ319" s="11">
        <f>'OddsRatio_working_3-way'!U319/(3*'OddsRatio_working_3-way'!X319^(1/3))*SIN(('OddsRatio_working_3-way'!Y319+2*PI())/3)</f>
        <v>-0.34501066843817485</v>
      </c>
      <c r="AK319" s="11">
        <f>'OddsRatio_working_3-way'!U319/(3*'OddsRatio_working_3-way'!X319^(1/3))*SIN(('OddsRatio_working_3-way'!Y319+4*PI())/3)</f>
        <v>0.63500921081086281</v>
      </c>
      <c r="AL319" s="11">
        <f>'OddsRatio_working_3-way'!Z319+'OddsRatio_working_3-way'!AF319</f>
        <v>1.1316294821912329</v>
      </c>
      <c r="AM319" s="11">
        <f>'OddsRatio_working_3-way'!AA319+'OddsRatio_working_3-way'!AG319</f>
        <v>-1.0681069506060279</v>
      </c>
      <c r="AN319" s="11">
        <f>'OddsRatio_working_3-way'!AB319+'OddsRatio_working_3-way'!AH319</f>
        <v>-6.35225315852046E-2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1.1316294821912329</v>
      </c>
      <c r="AS319" s="11">
        <f>IF(('OddsRatio_working_3-way'!X319=0),IF(Q319&gt;0,-Q319^(1/3),(-Q319)^(1/3)),'OddsRatio_working_3-way'!AM319-'OddsRatio_working_3-way'!R319/3)</f>
        <v>-1.0681069506060279</v>
      </c>
      <c r="AT319" s="11">
        <f>IF(('OddsRatio_working_3-way'!X319=0),IF(Q319&gt;0,-Q319^(1/3),(-Q319)^(1/3)),'OddsRatio_working_3-way'!AN319-'OddsRatio_working_3-way'!R319/3)</f>
        <v>-6.35225315852046E-2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</v>
      </c>
      <c r="B320" s="4">
        <f>IF('True_Odds_Calculator_3-way'!B321="","",'True_Odds_Calculator_3-way'!B321)</f>
        <v>3.44</v>
      </c>
      <c r="C320" s="4">
        <f>IF('True_Odds_Calculator_3-way'!C321="","",'True_Odds_Calculator_3-way'!C321)</f>
        <v>2.9</v>
      </c>
      <c r="D320" s="9">
        <f t="shared" si="65"/>
        <v>0.38526568630866415</v>
      </c>
      <c r="E320" s="9">
        <f t="shared" si="66"/>
        <v>0.28079033328437802</v>
      </c>
      <c r="F320" s="9">
        <f t="shared" si="67"/>
        <v>0.33394398040695811</v>
      </c>
      <c r="G320" s="9">
        <f t="shared" si="68"/>
        <v>1.0497443294489384</v>
      </c>
      <c r="H320" s="9">
        <f t="shared" si="69"/>
        <v>2.595611380762386</v>
      </c>
      <c r="I320" s="9">
        <f t="shared" si="70"/>
        <v>3.5613761638554089</v>
      </c>
      <c r="J320" s="9">
        <f t="shared" si="71"/>
        <v>2.9945142259529822</v>
      </c>
      <c r="K320" s="11">
        <f t="shared" si="72"/>
        <v>0.3968253968253968</v>
      </c>
      <c r="L320" s="11">
        <f t="shared" si="73"/>
        <v>0.29069767441860467</v>
      </c>
      <c r="M320" s="11">
        <f t="shared" si="74"/>
        <v>0.34482758620689657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-0.28030447677600845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0.23309912042871142</v>
      </c>
      <c r="Q320" s="11">
        <f>2*'OddsRatio_working_3-way'!K320*'OddsRatio_working_3-way'!L320*'OddsRatio_working_3-way'!M320</f>
        <v>7.9556013798195033E-2</v>
      </c>
      <c r="R320" s="11">
        <f t="shared" si="75"/>
        <v>0</v>
      </c>
      <c r="S320" s="11">
        <f t="shared" si="76"/>
        <v>-0.83159257072794146</v>
      </c>
      <c r="T320" s="11">
        <f t="shared" si="77"/>
        <v>-0.28381999000953634</v>
      </c>
      <c r="U320" s="11">
        <f>'OddsRatio_working_3-way'!S320-'OddsRatio_working_3-way'!R320^2/3</f>
        <v>-0.83159257072794146</v>
      </c>
      <c r="V320" s="11">
        <f>'OddsRatio_working_3-way'!S320*'OddsRatio_working_3-way'!R320/3-2*'OddsRatio_working_3-way'!R320^3/27-'OddsRatio_working_3-way'!T320</f>
        <v>0.28381999000953634</v>
      </c>
      <c r="W320" s="11">
        <f>'OddsRatio_working_3-way'!V320^2+4*'OddsRatio_working_3-way'!U320^3/27</f>
        <v>-4.6439444270811731E-3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0.14594325194754165</v>
      </c>
      <c r="Y320" s="11">
        <f>IF('OddsRatio_working_3-way'!W320&gt;=0,IF('OddsRatio_working_3-way'!V320+SQRT('OddsRatio_working_3-way'!W320)&gt;0,0,PI()),ACOS('OddsRatio_working_3-way'!V320/(2*'OddsRatio_working_3-way'!X320)))</f>
        <v>0.235643905640601</v>
      </c>
      <c r="Z320" s="11">
        <f>'OddsRatio_working_3-way'!X320^(1/3)*COS('OddsRatio_working_3-way'!Y320/3)</f>
        <v>0.52487216472446929</v>
      </c>
      <c r="AA320" s="11">
        <f>'OddsRatio_working_3-way'!X320^(1/3)*COS(('OddsRatio_working_3-way'!Y320+2*PI())/3)</f>
        <v>-0.29821387862014537</v>
      </c>
      <c r="AB320" s="11">
        <f>'OddsRatio_working_3-way'!X320^(1/3)*COS(('OddsRatio_working_3-way'!Y320+4*PI())/3)</f>
        <v>-0.22665828610432409</v>
      </c>
      <c r="AC320" s="11">
        <f>'OddsRatio_working_3-way'!X320^(1/3)*SIN('OddsRatio_working_3-way'!Y320/3)</f>
        <v>4.1312640601032728E-2</v>
      </c>
      <c r="AD320" s="11">
        <f>'OddsRatio_working_3-way'!X320^(1/3)*SIN(('OddsRatio_working_3-way'!Y320+2*PI())/3)</f>
        <v>0.43389630809020463</v>
      </c>
      <c r="AE320" s="11">
        <f>'OddsRatio_working_3-way'!X320^(1/3)*SIN(('OddsRatio_working_3-way'!Y320+4*PI())/3)</f>
        <v>-0.4752089486912372</v>
      </c>
      <c r="AF320" s="11">
        <f>-'OddsRatio_working_3-way'!U320/(3*'OddsRatio_working_3-way'!X320^(1/3))*COS(('OddsRatio_working_3-way'!Y320)/3)</f>
        <v>0.52487216472446918</v>
      </c>
      <c r="AG320" s="11">
        <f>-'OddsRatio_working_3-way'!U320/(3*'OddsRatio_working_3-way'!X320^(1/3))*COS(('OddsRatio_working_3-way'!Y320+2*PI())/3)</f>
        <v>-0.29821387862014531</v>
      </c>
      <c r="AH320" s="11">
        <f>-'OddsRatio_working_3-way'!U320/(3*'OddsRatio_working_3-way'!X320^(1/3))*COS(('OddsRatio_working_3-way'!Y320+4*PI())/3)</f>
        <v>-0.22665828610432404</v>
      </c>
      <c r="AI320" s="11">
        <f>'OddsRatio_working_3-way'!U320/(3*'OddsRatio_working_3-way'!X320^(1/3))*SIN(('OddsRatio_working_3-way'!Y320)/3)</f>
        <v>-4.1312640601032721E-2</v>
      </c>
      <c r="AJ320" s="11">
        <f>'OddsRatio_working_3-way'!U320/(3*'OddsRatio_working_3-way'!X320^(1/3))*SIN(('OddsRatio_working_3-way'!Y320+2*PI())/3)</f>
        <v>-0.43389630809020452</v>
      </c>
      <c r="AK320" s="11">
        <f>'OddsRatio_working_3-way'!U320/(3*'OddsRatio_working_3-way'!X320^(1/3))*SIN(('OddsRatio_working_3-way'!Y320+4*PI())/3)</f>
        <v>0.47520894869123709</v>
      </c>
      <c r="AL320" s="11">
        <f>'OddsRatio_working_3-way'!Z320+'OddsRatio_working_3-way'!AF320</f>
        <v>1.0497443294489384</v>
      </c>
      <c r="AM320" s="11">
        <f>'OddsRatio_working_3-way'!AA320+'OddsRatio_working_3-way'!AG320</f>
        <v>-0.59642775724029073</v>
      </c>
      <c r="AN320" s="11">
        <f>'OddsRatio_working_3-way'!AB320+'OddsRatio_working_3-way'!AH320</f>
        <v>-0.45331657220864813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1.0497443294489384</v>
      </c>
      <c r="AS320" s="11">
        <f>IF(('OddsRatio_working_3-way'!X320=0),IF(Q320&gt;0,-Q320^(1/3),(-Q320)^(1/3)),'OddsRatio_working_3-way'!AM320-'OddsRatio_working_3-way'!R320/3)</f>
        <v>-0.59642775724029073</v>
      </c>
      <c r="AT320" s="11">
        <f>IF(('OddsRatio_working_3-way'!X320=0),IF(Q320&gt;0,-Q320^(1/3),(-Q320)^(1/3)),'OddsRatio_working_3-way'!AN320-'OddsRatio_working_3-way'!R320/3)</f>
        <v>-0.45331657220864813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1.68</v>
      </c>
      <c r="B321" s="4">
        <f>IF('True_Odds_Calculator_3-way'!B322="","",'True_Odds_Calculator_3-way'!B322)</f>
        <v>3.94</v>
      </c>
      <c r="C321" s="4">
        <f>IF('True_Odds_Calculator_3-way'!C322="","",'True_Odds_Calculator_3-way'!C322)</f>
        <v>5.34</v>
      </c>
      <c r="D321" s="9">
        <f t="shared" si="65"/>
        <v>0.58001528887967901</v>
      </c>
      <c r="E321" s="9">
        <f t="shared" si="66"/>
        <v>0.24209351918954819</v>
      </c>
      <c r="F321" s="9">
        <f t="shared" si="67"/>
        <v>0.17789119193077274</v>
      </c>
      <c r="G321" s="9">
        <f t="shared" si="68"/>
        <v>1.0648418878231767</v>
      </c>
      <c r="H321" s="9">
        <f t="shared" si="69"/>
        <v>1.7240924837197602</v>
      </c>
      <c r="I321" s="9">
        <f t="shared" si="70"/>
        <v>4.1306351502001402</v>
      </c>
      <c r="J321" s="9">
        <f t="shared" si="71"/>
        <v>5.6214137931525867</v>
      </c>
      <c r="K321" s="11">
        <f t="shared" si="72"/>
        <v>0.59523809523809523</v>
      </c>
      <c r="L321" s="11">
        <f t="shared" si="73"/>
        <v>0.25380710659898476</v>
      </c>
      <c r="M321" s="11">
        <f t="shared" si="74"/>
        <v>0.18726591760299627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-0.24547044620620162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0.225198921942206</v>
      </c>
      <c r="Q321" s="11">
        <f>2*'OddsRatio_working_3-way'!K321*'OddsRatio_working_3-way'!L321*'OddsRatio_working_3-way'!M321</f>
        <v>5.6582643704071872E-2</v>
      </c>
      <c r="R321" s="11">
        <f t="shared" si="75"/>
        <v>0</v>
      </c>
      <c r="S321" s="11">
        <f t="shared" si="76"/>
        <v>-0.91741765830756261</v>
      </c>
      <c r="T321" s="11">
        <f t="shared" si="77"/>
        <v>-0.23050694932350824</v>
      </c>
      <c r="U321" s="11">
        <f>'OddsRatio_working_3-way'!S321-'OddsRatio_working_3-way'!R321^2/3</f>
        <v>-0.91741765830756261</v>
      </c>
      <c r="V321" s="11">
        <f>'OddsRatio_working_3-way'!S321*'OddsRatio_working_3-way'!R321/3-2*'OddsRatio_working_3-way'!R321^3/27-'OddsRatio_working_3-way'!T321</f>
        <v>0.23050694932350824</v>
      </c>
      <c r="W321" s="11">
        <f>'OddsRatio_working_3-way'!V321^2+4*'OddsRatio_working_3-way'!U321^3/27</f>
        <v>-6.1259036059173808E-2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0.16910979402861637</v>
      </c>
      <c r="Y321" s="11">
        <f>IF('OddsRatio_working_3-way'!W321&gt;=0,IF('OddsRatio_working_3-way'!V321+SQRT('OddsRatio_working_3-way'!W321)&gt;0,0,PI()),ACOS('OddsRatio_working_3-way'!V321/(2*'OddsRatio_working_3-way'!X321)))</f>
        <v>0.82094433886529017</v>
      </c>
      <c r="Z321" s="11">
        <f>'OddsRatio_working_3-way'!X321^(1/3)*COS('OddsRatio_working_3-way'!Y321/3)</f>
        <v>0.53242094391158845</v>
      </c>
      <c r="AA321" s="11">
        <f>'OddsRatio_working_3-way'!X321^(1/3)*COS(('OddsRatio_working_3-way'!Y321+2*PI())/3)</f>
        <v>-0.3956336864117434</v>
      </c>
      <c r="AB321" s="11">
        <f>'OddsRatio_working_3-way'!X321^(1/3)*COS(('OddsRatio_working_3-way'!Y321+4*PI())/3)</f>
        <v>-0.13678725749984488</v>
      </c>
      <c r="AC321" s="11">
        <f>'OddsRatio_working_3-way'!X321^(1/3)*SIN('OddsRatio_working_3-way'!Y321/3)</f>
        <v>0.14944505541105785</v>
      </c>
      <c r="AD321" s="11">
        <f>'OddsRatio_working_3-way'!X321^(1/3)*SIN(('OddsRatio_working_3-way'!Y321+2*PI())/3)</f>
        <v>0.38636753522879641</v>
      </c>
      <c r="AE321" s="11">
        <f>'OddsRatio_working_3-way'!X321^(1/3)*SIN(('OddsRatio_working_3-way'!Y321+4*PI())/3)</f>
        <v>-0.53581259063985431</v>
      </c>
      <c r="AF321" s="11">
        <f>-'OddsRatio_working_3-way'!U321/(3*'OddsRatio_working_3-way'!X321^(1/3))*COS(('OddsRatio_working_3-way'!Y321)/3)</f>
        <v>0.53242094391158834</v>
      </c>
      <c r="AG321" s="11">
        <f>-'OddsRatio_working_3-way'!U321/(3*'OddsRatio_working_3-way'!X321^(1/3))*COS(('OddsRatio_working_3-way'!Y321+2*PI())/3)</f>
        <v>-0.39563368641174329</v>
      </c>
      <c r="AH321" s="11">
        <f>-'OddsRatio_working_3-way'!U321/(3*'OddsRatio_working_3-way'!X321^(1/3))*COS(('OddsRatio_working_3-way'!Y321+4*PI())/3)</f>
        <v>-0.13678725749984486</v>
      </c>
      <c r="AI321" s="11">
        <f>'OddsRatio_working_3-way'!U321/(3*'OddsRatio_working_3-way'!X321^(1/3))*SIN(('OddsRatio_working_3-way'!Y321)/3)</f>
        <v>-0.14944505541105782</v>
      </c>
      <c r="AJ321" s="11">
        <f>'OddsRatio_working_3-way'!U321/(3*'OddsRatio_working_3-way'!X321^(1/3))*SIN(('OddsRatio_working_3-way'!Y321+2*PI())/3)</f>
        <v>-0.3863675352287963</v>
      </c>
      <c r="AK321" s="11">
        <f>'OddsRatio_working_3-way'!U321/(3*'OddsRatio_working_3-way'!X321^(1/3))*SIN(('OddsRatio_working_3-way'!Y321+4*PI())/3)</f>
        <v>0.5358125906398542</v>
      </c>
      <c r="AL321" s="11">
        <f>'OddsRatio_working_3-way'!Z321+'OddsRatio_working_3-way'!AF321</f>
        <v>1.0648418878231767</v>
      </c>
      <c r="AM321" s="11">
        <f>'OddsRatio_working_3-way'!AA321+'OddsRatio_working_3-way'!AG321</f>
        <v>-0.79126737282348669</v>
      </c>
      <c r="AN321" s="11">
        <f>'OddsRatio_working_3-way'!AB321+'OddsRatio_working_3-way'!AH321</f>
        <v>-0.27357451499968977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1.0648418878231767</v>
      </c>
      <c r="AS321" s="11">
        <f>IF(('OddsRatio_working_3-way'!X321=0),IF(Q321&gt;0,-Q321^(1/3),(-Q321)^(1/3)),'OddsRatio_working_3-way'!AM321-'OddsRatio_working_3-way'!R321/3)</f>
        <v>-0.79126737282348669</v>
      </c>
      <c r="AT321" s="11">
        <f>IF(('OddsRatio_working_3-way'!X321=0),IF(Q321&gt;0,-Q321^(1/3),(-Q321)^(1/3)),'OddsRatio_working_3-way'!AN321-'OddsRatio_working_3-way'!R321/3)</f>
        <v>-0.27357451499968977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3.72</v>
      </c>
      <c r="B322" s="4">
        <f>IF('True_Odds_Calculator_3-way'!B323="","",'True_Odds_Calculator_3-way'!B323)</f>
        <v>3.67</v>
      </c>
      <c r="C322" s="4">
        <f>IF('True_Odds_Calculator_3-way'!C323="","",'True_Odds_Calculator_3-way'!C323)</f>
        <v>2.0299999999999998</v>
      </c>
      <c r="D322" s="9">
        <f t="shared" si="65"/>
        <v>0.25852798014837458</v>
      </c>
      <c r="E322" s="9">
        <f t="shared" si="66"/>
        <v>0.26210040881618479</v>
      </c>
      <c r="F322" s="9">
        <f t="shared" si="67"/>
        <v>0.47937161103544046</v>
      </c>
      <c r="G322" s="9">
        <f t="shared" si="68"/>
        <v>1.0544313506876155</v>
      </c>
      <c r="H322" s="9">
        <f t="shared" si="69"/>
        <v>3.8680532738703146</v>
      </c>
      <c r="I322" s="9">
        <f t="shared" si="70"/>
        <v>3.8153317063359333</v>
      </c>
      <c r="J322" s="9">
        <f t="shared" si="71"/>
        <v>2.0860642912082437</v>
      </c>
      <c r="K322" s="11">
        <f t="shared" si="72"/>
        <v>0.26881720430107525</v>
      </c>
      <c r="L322" s="11">
        <f t="shared" si="73"/>
        <v>0.27247956403269757</v>
      </c>
      <c r="M322" s="11">
        <f t="shared" si="74"/>
        <v>0.49261083743842371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-0.26990588132395699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0.23164876332034517</v>
      </c>
      <c r="Q322" s="11">
        <f>2*'OddsRatio_working_3-way'!K322*'OddsRatio_working_3-way'!L322*'OddsRatio_working_3-way'!M322</f>
        <v>7.2164723775808473E-2</v>
      </c>
      <c r="R322" s="11">
        <f t="shared" si="75"/>
        <v>0</v>
      </c>
      <c r="S322" s="11">
        <f t="shared" si="76"/>
        <v>-0.85825756068763337</v>
      </c>
      <c r="T322" s="11">
        <f t="shared" si="77"/>
        <v>-0.26736995660050883</v>
      </c>
      <c r="U322" s="11">
        <f>'OddsRatio_working_3-way'!S322-'OddsRatio_working_3-way'!R322^2/3</f>
        <v>-0.85825756068763337</v>
      </c>
      <c r="V322" s="11">
        <f>'OddsRatio_working_3-way'!S322*'OddsRatio_working_3-way'!R322/3-2*'OddsRatio_working_3-way'!R322^3/27-'OddsRatio_working_3-way'!T322</f>
        <v>0.26736995660050883</v>
      </c>
      <c r="W322" s="11">
        <f>'OddsRatio_working_3-way'!V322^2+4*'OddsRatio_working_3-way'!U322^3/27</f>
        <v>-2.2172225342698901E-2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0.15301872355634855</v>
      </c>
      <c r="Y322" s="11">
        <f>IF('OddsRatio_working_3-way'!W322&gt;=0,IF('OddsRatio_working_3-way'!V322+SQRT('OddsRatio_working_3-way'!W322)&gt;0,0,PI()),ACOS('OddsRatio_working_3-way'!V322/(2*'OddsRatio_working_3-way'!X322)))</f>
        <v>0.50813978031734774</v>
      </c>
      <c r="Z322" s="11">
        <f>'OddsRatio_working_3-way'!X322^(1/3)*COS('OddsRatio_working_3-way'!Y322/3)</f>
        <v>0.52721567534380775</v>
      </c>
      <c r="AA322" s="11">
        <f>'OddsRatio_working_3-way'!X322^(1/3)*COS(('OddsRatio_working_3-way'!Y322+2*PI())/3)</f>
        <v>-0.34169185604786767</v>
      </c>
      <c r="AB322" s="11">
        <f>'OddsRatio_working_3-way'!X322^(1/3)*COS(('OddsRatio_working_3-way'!Y322+4*PI())/3)</f>
        <v>-0.18552381929593978</v>
      </c>
      <c r="AC322" s="11">
        <f>'OddsRatio_working_3-way'!X322^(1/3)*SIN('OddsRatio_working_3-way'!Y322/3)</f>
        <v>9.0163658057540924E-2</v>
      </c>
      <c r="AD322" s="11">
        <f>'OddsRatio_working_3-way'!X322^(1/3)*SIN(('OddsRatio_working_3-way'!Y322+2*PI())/3)</f>
        <v>0.4115003390923363</v>
      </c>
      <c r="AE322" s="11">
        <f>'OddsRatio_working_3-way'!X322^(1/3)*SIN(('OddsRatio_working_3-way'!Y322+4*PI())/3)</f>
        <v>-0.50166399714987719</v>
      </c>
      <c r="AF322" s="11">
        <f>-'OddsRatio_working_3-way'!U322/(3*'OddsRatio_working_3-way'!X322^(1/3))*COS(('OddsRatio_working_3-way'!Y322)/3)</f>
        <v>0.52721567534380764</v>
      </c>
      <c r="AG322" s="11">
        <f>-'OddsRatio_working_3-way'!U322/(3*'OddsRatio_working_3-way'!X322^(1/3))*COS(('OddsRatio_working_3-way'!Y322+2*PI())/3)</f>
        <v>-0.34169185604786761</v>
      </c>
      <c r="AH322" s="11">
        <f>-'OddsRatio_working_3-way'!U322/(3*'OddsRatio_working_3-way'!X322^(1/3))*COS(('OddsRatio_working_3-way'!Y322+4*PI())/3)</f>
        <v>-0.18552381929593975</v>
      </c>
      <c r="AI322" s="11">
        <f>'OddsRatio_working_3-way'!U322/(3*'OddsRatio_working_3-way'!X322^(1/3))*SIN(('OddsRatio_working_3-way'!Y322)/3)</f>
        <v>-9.016365805754091E-2</v>
      </c>
      <c r="AJ322" s="11">
        <f>'OddsRatio_working_3-way'!U322/(3*'OddsRatio_working_3-way'!X322^(1/3))*SIN(('OddsRatio_working_3-way'!Y322+2*PI())/3)</f>
        <v>-0.41150033909233619</v>
      </c>
      <c r="AK322" s="11">
        <f>'OddsRatio_working_3-way'!U322/(3*'OddsRatio_working_3-way'!X322^(1/3))*SIN(('OddsRatio_working_3-way'!Y322+4*PI())/3)</f>
        <v>0.50166399714987708</v>
      </c>
      <c r="AL322" s="11">
        <f>'OddsRatio_working_3-way'!Z322+'OddsRatio_working_3-way'!AF322</f>
        <v>1.0544313506876155</v>
      </c>
      <c r="AM322" s="11">
        <f>'OddsRatio_working_3-way'!AA322+'OddsRatio_working_3-way'!AG322</f>
        <v>-0.68338371209573534</v>
      </c>
      <c r="AN322" s="11">
        <f>'OddsRatio_working_3-way'!AB322+'OddsRatio_working_3-way'!AH322</f>
        <v>-0.3710476385918795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1.0544313506876155</v>
      </c>
      <c r="AS322" s="11">
        <f>IF(('OddsRatio_working_3-way'!X322=0),IF(Q322&gt;0,-Q322^(1/3),(-Q322)^(1/3)),'OddsRatio_working_3-way'!AM322-'OddsRatio_working_3-way'!R322/3)</f>
        <v>-0.68338371209573534</v>
      </c>
      <c r="AT322" s="11">
        <f>IF(('OddsRatio_working_3-way'!X322=0),IF(Q322&gt;0,-Q322^(1/3),(-Q322)^(1/3)),'OddsRatio_working_3-way'!AN322-'OddsRatio_working_3-way'!R322/3)</f>
        <v>-0.3710476385918795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5.32</v>
      </c>
      <c r="B323" s="4">
        <f>IF('True_Odds_Calculator_3-way'!B324="","",'True_Odds_Calculator_3-way'!B324)</f>
        <v>4.41</v>
      </c>
      <c r="C323" s="4">
        <f>IF('True_Odds_Calculator_3-way'!C324="","",'True_Odds_Calculator_3-way'!C324)</f>
        <v>1.64</v>
      </c>
      <c r="D323" s="9">
        <f t="shared" si="65"/>
        <v>0.18142062820401997</v>
      </c>
      <c r="E323" s="9">
        <f t="shared" si="66"/>
        <v>0.21922147588808394</v>
      </c>
      <c r="F323" s="9">
        <f t="shared" si="67"/>
        <v>0.59935789590789645</v>
      </c>
      <c r="G323" s="9">
        <f t="shared" si="68"/>
        <v>1.0444565624611546</v>
      </c>
      <c r="H323" s="9">
        <f t="shared" si="69"/>
        <v>5.5120523498321878</v>
      </c>
      <c r="I323" s="9">
        <f t="shared" si="70"/>
        <v>4.5615968779925371</v>
      </c>
      <c r="J323" s="9">
        <f t="shared" si="71"/>
        <v>1.6684521999751387</v>
      </c>
      <c r="K323" s="11">
        <f t="shared" si="72"/>
        <v>0.18796992481203006</v>
      </c>
      <c r="L323" s="11">
        <f t="shared" si="73"/>
        <v>0.22675736961451246</v>
      </c>
      <c r="M323" s="11">
        <f t="shared" si="74"/>
        <v>0.6097560975609756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-0.24503269123530602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0.2175361250313439</v>
      </c>
      <c r="Q323" s="11">
        <f>2*'OddsRatio_working_3-way'!K323*'OddsRatio_working_3-way'!L323*'OddsRatio_working_3-way'!M323</f>
        <v>5.1979958191480019E-2</v>
      </c>
      <c r="R323" s="11">
        <f t="shared" si="75"/>
        <v>0</v>
      </c>
      <c r="S323" s="11">
        <f t="shared" si="76"/>
        <v>-0.88778409090908994</v>
      </c>
      <c r="T323" s="11">
        <f t="shared" si="77"/>
        <v>-0.21213478874769173</v>
      </c>
      <c r="U323" s="11">
        <f>'OddsRatio_working_3-way'!S323-'OddsRatio_working_3-way'!R323^2/3</f>
        <v>-0.88778409090908994</v>
      </c>
      <c r="V323" s="11">
        <f>'OddsRatio_working_3-way'!S323*'OddsRatio_working_3-way'!R323/3-2*'OddsRatio_working_3-way'!R323^3/27-'OddsRatio_working_3-way'!T323</f>
        <v>0.21213478874769173</v>
      </c>
      <c r="W323" s="11">
        <f>'OddsRatio_working_3-way'!V323^2+4*'OddsRatio_working_3-way'!U323^3/27</f>
        <v>-5.8660525435916017E-2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0.16098268077105671</v>
      </c>
      <c r="Y323" s="11">
        <f>IF('OddsRatio_working_3-way'!W323&gt;=0,IF('OddsRatio_working_3-way'!V323+SQRT('OddsRatio_working_3-way'!W323)&gt;0,0,PI()),ACOS('OddsRatio_working_3-way'!V323/(2*'OddsRatio_working_3-way'!X323)))</f>
        <v>0.85147462907805271</v>
      </c>
      <c r="Z323" s="11">
        <f>'OddsRatio_working_3-way'!X323^(1/3)*COS('OddsRatio_working_3-way'!Y323/3)</f>
        <v>0.5222282812305773</v>
      </c>
      <c r="AA323" s="11">
        <f>'OddsRatio_working_3-way'!X323^(1/3)*COS(('OddsRatio_working_3-way'!Y323+2*PI())/3)</f>
        <v>-0.39303926877323386</v>
      </c>
      <c r="AB323" s="11">
        <f>'OddsRatio_working_3-way'!X323^(1/3)*COS(('OddsRatio_working_3-way'!Y323+4*PI())/3)</f>
        <v>-0.12918901245734338</v>
      </c>
      <c r="AC323" s="11">
        <f>'OddsRatio_working_3-way'!X323^(1/3)*SIN('OddsRatio_working_3-way'!Y323/3)</f>
        <v>0.15233401650973113</v>
      </c>
      <c r="AD323" s="11">
        <f>'OddsRatio_working_3-way'!X323^(1/3)*SIN(('OddsRatio_working_3-way'!Y323+2*PI())/3)</f>
        <v>0.3760959498654986</v>
      </c>
      <c r="AE323" s="11">
        <f>'OddsRatio_working_3-way'!X323^(1/3)*SIN(('OddsRatio_working_3-way'!Y323+4*PI())/3)</f>
        <v>-0.52842996637522965</v>
      </c>
      <c r="AF323" s="11">
        <f>-'OddsRatio_working_3-way'!U323/(3*'OddsRatio_working_3-way'!X323^(1/3))*COS(('OddsRatio_working_3-way'!Y323)/3)</f>
        <v>0.5222282812305773</v>
      </c>
      <c r="AG323" s="11">
        <f>-'OddsRatio_working_3-way'!U323/(3*'OddsRatio_working_3-way'!X323^(1/3))*COS(('OddsRatio_working_3-way'!Y323+2*PI())/3)</f>
        <v>-0.39303926877323386</v>
      </c>
      <c r="AH323" s="11">
        <f>-'OddsRatio_working_3-way'!U323/(3*'OddsRatio_working_3-way'!X323^(1/3))*COS(('OddsRatio_working_3-way'!Y323+4*PI())/3)</f>
        <v>-0.12918901245734338</v>
      </c>
      <c r="AI323" s="11">
        <f>'OddsRatio_working_3-way'!U323/(3*'OddsRatio_working_3-way'!X323^(1/3))*SIN(('OddsRatio_working_3-way'!Y323)/3)</f>
        <v>-0.15233401650973113</v>
      </c>
      <c r="AJ323" s="11">
        <f>'OddsRatio_working_3-way'!U323/(3*'OddsRatio_working_3-way'!X323^(1/3))*SIN(('OddsRatio_working_3-way'!Y323+2*PI())/3)</f>
        <v>-0.3760959498654986</v>
      </c>
      <c r="AK323" s="11">
        <f>'OddsRatio_working_3-way'!U323/(3*'OddsRatio_working_3-way'!X323^(1/3))*SIN(('OddsRatio_working_3-way'!Y323+4*PI())/3)</f>
        <v>0.52842996637522965</v>
      </c>
      <c r="AL323" s="11">
        <f>'OddsRatio_working_3-way'!Z323+'OddsRatio_working_3-way'!AF323</f>
        <v>1.0444565624611546</v>
      </c>
      <c r="AM323" s="11">
        <f>'OddsRatio_working_3-way'!AA323+'OddsRatio_working_3-way'!AG323</f>
        <v>-0.78607853754646773</v>
      </c>
      <c r="AN323" s="11">
        <f>'OddsRatio_working_3-way'!AB323+'OddsRatio_working_3-way'!AH323</f>
        <v>-0.25837802491468675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1.0444565624611546</v>
      </c>
      <c r="AS323" s="11">
        <f>IF(('OddsRatio_working_3-way'!X323=0),IF(Q323&gt;0,-Q323^(1/3),(-Q323)^(1/3)),'OddsRatio_working_3-way'!AM323-'OddsRatio_working_3-way'!R323/3)</f>
        <v>-0.78607853754646773</v>
      </c>
      <c r="AT323" s="11">
        <f>IF(('OddsRatio_working_3-way'!X323=0),IF(Q323&gt;0,-Q323^(1/3),(-Q323)^(1/3)),'OddsRatio_working_3-way'!AN323-'OddsRatio_working_3-way'!R323/3)</f>
        <v>-0.25837802491468675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3.25</v>
      </c>
      <c r="B324" s="4">
        <f>IF('True_Odds_Calculator_3-way'!B325="","",'True_Odds_Calculator_3-way'!B325)</f>
        <v>3.15</v>
      </c>
      <c r="C324" s="4">
        <f>IF('True_Odds_Calculator_3-way'!C325="","",'True_Odds_Calculator_3-way'!C325)</f>
        <v>2.52</v>
      </c>
      <c r="D324" s="9">
        <f t="shared" ref="D324:D387" si="78">(K324/(AR324+K324-(AR324*K324)))</f>
        <v>0.30070284193255664</v>
      </c>
      <c r="E324" s="9">
        <f t="shared" ref="E324:E387" si="79">(L324/(AR324+L324-(AR324*L324)))</f>
        <v>0.31034843199957851</v>
      </c>
      <c r="F324" s="9">
        <f t="shared" ref="F324:F387" si="80">(M324/(AR324+M324-(AR324*M324)))</f>
        <v>0.38894872606786496</v>
      </c>
      <c r="G324" s="9">
        <f t="shared" ref="G324:G387" si="81">AR324</f>
        <v>1.0335743251424656</v>
      </c>
      <c r="H324" s="9">
        <f t="shared" ref="H324:H387" si="82">IF(A324="","",1/D324)</f>
        <v>3.3255422315705476</v>
      </c>
      <c r="I324" s="9">
        <f t="shared" ref="I324:I387" si="83">IF(B324="","",1/E324)</f>
        <v>3.2221847990563011</v>
      </c>
      <c r="J324" s="9">
        <f t="shared" ref="J324:J387" si="84">IF(C324="","",1/F324)</f>
        <v>2.5710329742165472</v>
      </c>
      <c r="K324" s="11">
        <f t="shared" ref="K324:K387" si="85">1/A324</f>
        <v>0.30769230769230771</v>
      </c>
      <c r="L324" s="11">
        <f t="shared" ref="L324:L387" si="86">1/B324</f>
        <v>0.31746031746031744</v>
      </c>
      <c r="M324" s="11">
        <f t="shared" ref="M324:M387" si="87">1/C324</f>
        <v>0.3968253968253968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-0.28501657073085651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0.22947070566118188</v>
      </c>
      <c r="Q324" s="11">
        <f>2*'OddsRatio_working_3-way'!K324*'OddsRatio_working_3-way'!L324*'OddsRatio_working_3-way'!M324</f>
        <v>7.7523887047696569E-2</v>
      </c>
      <c r="R324" s="11">
        <f t="shared" ref="R324:R387" si="88">O324/N324</f>
        <v>0</v>
      </c>
      <c r="S324" s="11">
        <f t="shared" ref="S324:S387" si="89">P324/N324</f>
        <v>-0.80511355909152715</v>
      </c>
      <c r="T324" s="11">
        <f t="shared" ref="T324:T387" si="90">Q324/N324</f>
        <v>-0.2719978240174078</v>
      </c>
      <c r="U324" s="11">
        <f>'OddsRatio_working_3-way'!S324-'OddsRatio_working_3-way'!R324^2/3</f>
        <v>-0.80511355909152715</v>
      </c>
      <c r="V324" s="11">
        <f>'OddsRatio_working_3-way'!S324*'OddsRatio_working_3-way'!R324/3-2*'OddsRatio_working_3-way'!R324^3/27-'OddsRatio_working_3-way'!T324</f>
        <v>0.2719978240174078</v>
      </c>
      <c r="W324" s="11">
        <f>'OddsRatio_working_3-way'!V324^2+4*'OddsRatio_working_3-way'!U324^3/27</f>
        <v>-3.3328761054043782E-3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0.13902849741654508</v>
      </c>
      <c r="Y324" s="11">
        <f>IF('OddsRatio_working_3-way'!W324&gt;=0,IF('OddsRatio_working_3-way'!V324+SQRT('OddsRatio_working_3-way'!W324)&gt;0,0,PI()),ACOS('OddsRatio_working_3-way'!V324/(2*'OddsRatio_working_3-way'!X324)))</f>
        <v>0.20914452486753765</v>
      </c>
      <c r="Z324" s="11">
        <f>'OddsRatio_working_3-way'!X324^(1/3)*COS('OddsRatio_working_3-way'!Y324/3)</f>
        <v>0.51678716257123281</v>
      </c>
      <c r="AA324" s="11">
        <f>'OddsRatio_working_3-way'!X324^(1/3)*COS(('OddsRatio_working_3-way'!Y324+2*PI())/3)</f>
        <v>-0.28964516083069614</v>
      </c>
      <c r="AB324" s="11">
        <f>'OddsRatio_working_3-way'!X324^(1/3)*COS(('OddsRatio_working_3-way'!Y324+4*PI())/3)</f>
        <v>-0.22714200174053661</v>
      </c>
      <c r="AC324" s="11">
        <f>'OddsRatio_working_3-way'!X324^(1/3)*SIN('OddsRatio_working_3-way'!Y324/3)</f>
        <v>3.6086215725905521E-2</v>
      </c>
      <c r="AD324" s="11">
        <f>'OddsRatio_working_3-way'!X324^(1/3)*SIN(('OddsRatio_working_3-way'!Y324+2*PI())/3)</f>
        <v>0.42950770327341348</v>
      </c>
      <c r="AE324" s="11">
        <f>'OddsRatio_working_3-way'!X324^(1/3)*SIN(('OddsRatio_working_3-way'!Y324+4*PI())/3)</f>
        <v>-0.46559391899931907</v>
      </c>
      <c r="AF324" s="11">
        <f>-'OddsRatio_working_3-way'!U324/(3*'OddsRatio_working_3-way'!X324^(1/3))*COS(('OddsRatio_working_3-way'!Y324)/3)</f>
        <v>0.51678716257123269</v>
      </c>
      <c r="AG324" s="11">
        <f>-'OddsRatio_working_3-way'!U324/(3*'OddsRatio_working_3-way'!X324^(1/3))*COS(('OddsRatio_working_3-way'!Y324+2*PI())/3)</f>
        <v>-0.28964516083069608</v>
      </c>
      <c r="AH324" s="11">
        <f>-'OddsRatio_working_3-way'!U324/(3*'OddsRatio_working_3-way'!X324^(1/3))*COS(('OddsRatio_working_3-way'!Y324+4*PI())/3)</f>
        <v>-0.22714200174053656</v>
      </c>
      <c r="AI324" s="11">
        <f>'OddsRatio_working_3-way'!U324/(3*'OddsRatio_working_3-way'!X324^(1/3))*SIN(('OddsRatio_working_3-way'!Y324)/3)</f>
        <v>-3.6086215725905514E-2</v>
      </c>
      <c r="AJ324" s="11">
        <f>'OddsRatio_working_3-way'!U324/(3*'OddsRatio_working_3-way'!X324^(1/3))*SIN(('OddsRatio_working_3-way'!Y324+2*PI())/3)</f>
        <v>-0.42950770327341342</v>
      </c>
      <c r="AK324" s="11">
        <f>'OddsRatio_working_3-way'!U324/(3*'OddsRatio_working_3-way'!X324^(1/3))*SIN(('OddsRatio_working_3-way'!Y324+4*PI())/3)</f>
        <v>0.46559391899931896</v>
      </c>
      <c r="AL324" s="11">
        <f>'OddsRatio_working_3-way'!Z324+'OddsRatio_working_3-way'!AF324</f>
        <v>1.0335743251424656</v>
      </c>
      <c r="AM324" s="11">
        <f>'OddsRatio_working_3-way'!AA324+'OddsRatio_working_3-way'!AG324</f>
        <v>-0.57929032166139227</v>
      </c>
      <c r="AN324" s="11">
        <f>'OddsRatio_working_3-way'!AB324+'OddsRatio_working_3-way'!AH324</f>
        <v>-0.45428400348107317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1.0335743251424656</v>
      </c>
      <c r="AS324" s="11">
        <f>IF(('OddsRatio_working_3-way'!X324=0),IF(Q324&gt;0,-Q324^(1/3),(-Q324)^(1/3)),'OddsRatio_working_3-way'!AM324-'OddsRatio_working_3-way'!R324/3)</f>
        <v>-0.57929032166139227</v>
      </c>
      <c r="AT324" s="11">
        <f>IF(('OddsRatio_working_3-way'!X324=0),IF(Q324&gt;0,-Q324^(1/3),(-Q324)^(1/3)),'OddsRatio_working_3-way'!AN324-'OddsRatio_working_3-way'!R324/3)</f>
        <v>-0.45428400348107317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4.9000000000000004</v>
      </c>
      <c r="B325" s="4">
        <f>IF('True_Odds_Calculator_3-way'!B326="","",'True_Odds_Calculator_3-way'!B326)</f>
        <v>3.83</v>
      </c>
      <c r="C325" s="4">
        <f>IF('True_Odds_Calculator_3-way'!C326="","",'True_Odds_Calculator_3-way'!C326)</f>
        <v>1.79</v>
      </c>
      <c r="D325" s="9">
        <f t="shared" si="78"/>
        <v>0.19769053802423844</v>
      </c>
      <c r="E325" s="9">
        <f t="shared" si="79"/>
        <v>0.2534886663276058</v>
      </c>
      <c r="F325" s="9">
        <f t="shared" si="80"/>
        <v>0.548820795648156</v>
      </c>
      <c r="G325" s="9">
        <f t="shared" si="81"/>
        <v>1.0406182153257981</v>
      </c>
      <c r="H325" s="9">
        <f t="shared" si="82"/>
        <v>5.0584110397706139</v>
      </c>
      <c r="I325" s="9">
        <f t="shared" si="83"/>
        <v>3.9449495493720086</v>
      </c>
      <c r="J325" s="9">
        <f t="shared" si="84"/>
        <v>1.8220883901073801</v>
      </c>
      <c r="K325" s="11">
        <f t="shared" si="85"/>
        <v>0.2040816326530612</v>
      </c>
      <c r="L325" s="11">
        <f t="shared" si="86"/>
        <v>0.2610966057441253</v>
      </c>
      <c r="M325" s="11">
        <f t="shared" si="87"/>
        <v>0.55865921787709494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-0.25955550766188018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0.22385662697478304</v>
      </c>
      <c r="Q325" s="11">
        <f>2*'OddsRatio_working_3-way'!K325*'OddsRatio_working_3-way'!L325*'OddsRatio_working_3-way'!M325</f>
        <v>5.9536336961378465E-2</v>
      </c>
      <c r="R325" s="11">
        <f t="shared" si="88"/>
        <v>0</v>
      </c>
      <c r="S325" s="11">
        <f t="shared" si="89"/>
        <v>-0.86246147882324409</v>
      </c>
      <c r="T325" s="11">
        <f t="shared" si="90"/>
        <v>-0.22937805287852234</v>
      </c>
      <c r="U325" s="11">
        <f>'OddsRatio_working_3-way'!S325-'OddsRatio_working_3-way'!R325^2/3</f>
        <v>-0.86246147882324409</v>
      </c>
      <c r="V325" s="11">
        <f>'OddsRatio_working_3-way'!S325*'OddsRatio_working_3-way'!R325/3-2*'OddsRatio_working_3-way'!R325^3/27-'OddsRatio_working_3-way'!T325</f>
        <v>0.22937805287852234</v>
      </c>
      <c r="W325" s="11">
        <f>'OddsRatio_working_3-way'!V325^2+4*'OddsRatio_working_3-way'!U325^3/27</f>
        <v>-4.24276608624055E-2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0.15414437388755686</v>
      </c>
      <c r="Y325" s="11">
        <f>IF('OddsRatio_working_3-way'!W325&gt;=0,IF('OddsRatio_working_3-way'!V325+SQRT('OddsRatio_working_3-way'!W325)&gt;0,0,PI()),ACOS('OddsRatio_working_3-way'!V325/(2*'OddsRatio_working_3-way'!X325)))</f>
        <v>0.73170484717205886</v>
      </c>
      <c r="Z325" s="11">
        <f>'OddsRatio_working_3-way'!X325^(1/3)*COS('OddsRatio_working_3-way'!Y325/3)</f>
        <v>0.52030910766289906</v>
      </c>
      <c r="AA325" s="11">
        <f>'OddsRatio_working_3-way'!X325^(1/3)*COS(('OddsRatio_working_3-way'!Y325+2*PI())/3)</f>
        <v>-0.37228926776112137</v>
      </c>
      <c r="AB325" s="11">
        <f>'OddsRatio_working_3-way'!X325^(1/3)*COS(('OddsRatio_working_3-way'!Y325+4*PI())/3)</f>
        <v>-0.14801983990177756</v>
      </c>
      <c r="AC325" s="11">
        <f>'OddsRatio_working_3-way'!X325^(1/3)*SIN('OddsRatio_working_3-way'!Y325/3)</f>
        <v>0.12948201454559541</v>
      </c>
      <c r="AD325" s="11">
        <f>'OddsRatio_working_3-way'!X325^(1/3)*SIN(('OddsRatio_working_3-way'!Y325+2*PI())/3)</f>
        <v>0.3858598977836854</v>
      </c>
      <c r="AE325" s="11">
        <f>'OddsRatio_working_3-way'!X325^(1/3)*SIN(('OddsRatio_working_3-way'!Y325+4*PI())/3)</f>
        <v>-0.51534191232928084</v>
      </c>
      <c r="AF325" s="11">
        <f>-'OddsRatio_working_3-way'!U325/(3*'OddsRatio_working_3-way'!X325^(1/3))*COS(('OddsRatio_working_3-way'!Y325)/3)</f>
        <v>0.52030910766289906</v>
      </c>
      <c r="AG325" s="11">
        <f>-'OddsRatio_working_3-way'!U325/(3*'OddsRatio_working_3-way'!X325^(1/3))*COS(('OddsRatio_working_3-way'!Y325+2*PI())/3)</f>
        <v>-0.37228926776112137</v>
      </c>
      <c r="AH325" s="11">
        <f>-'OddsRatio_working_3-way'!U325/(3*'OddsRatio_working_3-way'!X325^(1/3))*COS(('OddsRatio_working_3-way'!Y325+4*PI())/3)</f>
        <v>-0.14801983990177756</v>
      </c>
      <c r="AI325" s="11">
        <f>'OddsRatio_working_3-way'!U325/(3*'OddsRatio_working_3-way'!X325^(1/3))*SIN(('OddsRatio_working_3-way'!Y325)/3)</f>
        <v>-0.12948201454559541</v>
      </c>
      <c r="AJ325" s="11">
        <f>'OddsRatio_working_3-way'!U325/(3*'OddsRatio_working_3-way'!X325^(1/3))*SIN(('OddsRatio_working_3-way'!Y325+2*PI())/3)</f>
        <v>-0.3858598977836854</v>
      </c>
      <c r="AK325" s="11">
        <f>'OddsRatio_working_3-way'!U325/(3*'OddsRatio_working_3-way'!X325^(1/3))*SIN(('OddsRatio_working_3-way'!Y325+4*PI())/3)</f>
        <v>0.51534191232928084</v>
      </c>
      <c r="AL325" s="11">
        <f>'OddsRatio_working_3-way'!Z325+'OddsRatio_working_3-way'!AF325</f>
        <v>1.0406182153257981</v>
      </c>
      <c r="AM325" s="11">
        <f>'OddsRatio_working_3-way'!AA325+'OddsRatio_working_3-way'!AG325</f>
        <v>-0.74457853552224273</v>
      </c>
      <c r="AN325" s="11">
        <f>'OddsRatio_working_3-way'!AB325+'OddsRatio_working_3-way'!AH325</f>
        <v>-0.29603967980355511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1.0406182153257981</v>
      </c>
      <c r="AS325" s="11">
        <f>IF(('OddsRatio_working_3-way'!X325=0),IF(Q325&gt;0,-Q325^(1/3),(-Q325)^(1/3)),'OddsRatio_working_3-way'!AM325-'OddsRatio_working_3-way'!R325/3)</f>
        <v>-0.74457853552224273</v>
      </c>
      <c r="AT325" s="11">
        <f>IF(('OddsRatio_working_3-way'!X325=0),IF(Q325&gt;0,-Q325^(1/3),(-Q325)^(1/3)),'OddsRatio_working_3-way'!AN325-'OddsRatio_working_3-way'!R325/3)</f>
        <v>-0.29603967980355511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4.29</v>
      </c>
      <c r="C326" s="4">
        <f>IF('True_Odds_Calculator_3-way'!C327="","",'True_Odds_Calculator_3-way'!C327)</f>
        <v>5.8</v>
      </c>
      <c r="D326" s="9">
        <f t="shared" si="78"/>
        <v>0.60973231519365911</v>
      </c>
      <c r="E326" s="9">
        <f t="shared" si="79"/>
        <v>0.22461066797659779</v>
      </c>
      <c r="F326" s="9">
        <f t="shared" si="80"/>
        <v>0.1656570168297431</v>
      </c>
      <c r="G326" s="9">
        <f t="shared" si="81"/>
        <v>1.0492851927050268</v>
      </c>
      <c r="H326" s="9">
        <f t="shared" si="82"/>
        <v>1.6400639675500661</v>
      </c>
      <c r="I326" s="9">
        <f t="shared" si="83"/>
        <v>4.4521482839995388</v>
      </c>
      <c r="J326" s="9">
        <f t="shared" si="84"/>
        <v>6.0365689249841283</v>
      </c>
      <c r="K326" s="11">
        <f t="shared" si="85"/>
        <v>0.6211180124223602</v>
      </c>
      <c r="L326" s="11">
        <f t="shared" si="86"/>
        <v>0.23310023310023309</v>
      </c>
      <c r="M326" s="11">
        <f t="shared" si="87"/>
        <v>0.17241379310344829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-0.24046717899791348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0.21717413021760845</v>
      </c>
      <c r="Q326" s="11">
        <f>2*'OddsRatio_working_3-way'!K326*'OddsRatio_working_3-way'!L326*'OddsRatio_working_3-way'!M326</f>
        <v>4.9925087406346776E-2</v>
      </c>
      <c r="R326" s="11">
        <f t="shared" si="88"/>
        <v>0</v>
      </c>
      <c r="S326" s="11">
        <f t="shared" si="89"/>
        <v>-0.90313418705466186</v>
      </c>
      <c r="T326" s="11">
        <f t="shared" si="90"/>
        <v>-0.20761705449532458</v>
      </c>
      <c r="U326" s="11">
        <f>'OddsRatio_working_3-way'!S326-'OddsRatio_working_3-way'!R326^2/3</f>
        <v>-0.90313418705466186</v>
      </c>
      <c r="V326" s="11">
        <f>'OddsRatio_working_3-way'!S326*'OddsRatio_working_3-way'!R326/3-2*'OddsRatio_working_3-way'!R326^3/27-'OddsRatio_working_3-way'!T326</f>
        <v>0.20761705449532458</v>
      </c>
      <c r="W326" s="11">
        <f>'OddsRatio_working_3-way'!V326^2+4*'OddsRatio_working_3-way'!U326^3/27</f>
        <v>-6.6027399834875544E-2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0.16517584656373802</v>
      </c>
      <c r="Y326" s="11">
        <f>IF('OddsRatio_working_3-way'!W326&gt;=0,IF('OddsRatio_working_3-way'!V326+SQRT('OddsRatio_working_3-way'!W326)&gt;0,0,PI()),ACOS('OddsRatio_working_3-way'!V326/(2*'OddsRatio_working_3-way'!X326)))</f>
        <v>0.89120807980443739</v>
      </c>
      <c r="Z326" s="11">
        <f>'OddsRatio_working_3-way'!X326^(1/3)*COS('OddsRatio_working_3-way'!Y326/3)</f>
        <v>0.52464259635251342</v>
      </c>
      <c r="AA326" s="11">
        <f>'OddsRatio_working_3-way'!X326^(1/3)*COS(('OddsRatio_working_3-way'!Y326+2*PI())/3)</f>
        <v>-0.40141175914693472</v>
      </c>
      <c r="AB326" s="11">
        <f>'OddsRatio_working_3-way'!X326^(1/3)*COS(('OddsRatio_working_3-way'!Y326+4*PI())/3)</f>
        <v>-0.12323083720557866</v>
      </c>
      <c r="AC326" s="11">
        <f>'OddsRatio_working_3-way'!X326^(1/3)*SIN('OddsRatio_working_3-way'!Y326/3)</f>
        <v>0.16060783016626015</v>
      </c>
      <c r="AD326" s="11">
        <f>'OddsRatio_working_3-way'!X326^(1/3)*SIN(('OddsRatio_working_3-way'!Y326+2*PI())/3)</f>
        <v>0.37404990126557169</v>
      </c>
      <c r="AE326" s="11">
        <f>'OddsRatio_working_3-way'!X326^(1/3)*SIN(('OddsRatio_working_3-way'!Y326+4*PI())/3)</f>
        <v>-0.53465773143183182</v>
      </c>
      <c r="AF326" s="11">
        <f>-'OddsRatio_working_3-way'!U326/(3*'OddsRatio_working_3-way'!X326^(1/3))*COS(('OddsRatio_working_3-way'!Y326)/3)</f>
        <v>0.52464259635251342</v>
      </c>
      <c r="AG326" s="11">
        <f>-'OddsRatio_working_3-way'!U326/(3*'OddsRatio_working_3-way'!X326^(1/3))*COS(('OddsRatio_working_3-way'!Y326+2*PI())/3)</f>
        <v>-0.40141175914693472</v>
      </c>
      <c r="AH326" s="11">
        <f>-'OddsRatio_working_3-way'!U326/(3*'OddsRatio_working_3-way'!X326^(1/3))*COS(('OddsRatio_working_3-way'!Y326+4*PI())/3)</f>
        <v>-0.12323083720557866</v>
      </c>
      <c r="AI326" s="11">
        <f>'OddsRatio_working_3-way'!U326/(3*'OddsRatio_working_3-way'!X326^(1/3))*SIN(('OddsRatio_working_3-way'!Y326)/3)</f>
        <v>-0.16060783016626015</v>
      </c>
      <c r="AJ326" s="11">
        <f>'OddsRatio_working_3-way'!U326/(3*'OddsRatio_working_3-way'!X326^(1/3))*SIN(('OddsRatio_working_3-way'!Y326+2*PI())/3)</f>
        <v>-0.37404990126557169</v>
      </c>
      <c r="AK326" s="11">
        <f>'OddsRatio_working_3-way'!U326/(3*'OddsRatio_working_3-way'!X326^(1/3))*SIN(('OddsRatio_working_3-way'!Y326+4*PI())/3)</f>
        <v>0.53465773143183182</v>
      </c>
      <c r="AL326" s="11">
        <f>'OddsRatio_working_3-way'!Z326+'OddsRatio_working_3-way'!AF326</f>
        <v>1.0492851927050268</v>
      </c>
      <c r="AM326" s="11">
        <f>'OddsRatio_working_3-way'!AA326+'OddsRatio_working_3-way'!AG326</f>
        <v>-0.80282351829386944</v>
      </c>
      <c r="AN326" s="11">
        <f>'OddsRatio_working_3-way'!AB326+'OddsRatio_working_3-way'!AH326</f>
        <v>-0.24646167441115732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1.0492851927050268</v>
      </c>
      <c r="AS326" s="11">
        <f>IF(('OddsRatio_working_3-way'!X326=0),IF(Q326&gt;0,-Q326^(1/3),(-Q326)^(1/3)),'OddsRatio_working_3-way'!AM326-'OddsRatio_working_3-way'!R326/3)</f>
        <v>-0.80282351829386944</v>
      </c>
      <c r="AT326" s="11">
        <f>IF(('OddsRatio_working_3-way'!X326=0),IF(Q326&gt;0,-Q326^(1/3),(-Q326)^(1/3)),'OddsRatio_working_3-way'!AN326-'OddsRatio_working_3-way'!R326/3)</f>
        <v>-0.24646167441115732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2.89</v>
      </c>
      <c r="B327" s="4">
        <f>IF('True_Odds_Calculator_3-way'!B328="","",'True_Odds_Calculator_3-way'!B328)</f>
        <v>3.32</v>
      </c>
      <c r="C327" s="4">
        <f>IF('True_Odds_Calculator_3-way'!C328="","",'True_Odds_Calculator_3-way'!C328)</f>
        <v>2.67</v>
      </c>
      <c r="D327" s="9">
        <f t="shared" si="78"/>
        <v>0.3386825572995959</v>
      </c>
      <c r="E327" s="9">
        <f t="shared" si="79"/>
        <v>0.29438920862233242</v>
      </c>
      <c r="F327" s="9">
        <f t="shared" si="80"/>
        <v>0.36692823407807157</v>
      </c>
      <c r="G327" s="9">
        <f t="shared" si="81"/>
        <v>1.0331308811001765</v>
      </c>
      <c r="H327" s="9">
        <f t="shared" si="82"/>
        <v>2.9526173652793344</v>
      </c>
      <c r="I327" s="9">
        <f t="shared" si="83"/>
        <v>3.3968636441524094</v>
      </c>
      <c r="J327" s="9">
        <f t="shared" si="84"/>
        <v>2.7253285714372946</v>
      </c>
      <c r="K327" s="11">
        <f t="shared" si="85"/>
        <v>0.34602076124567471</v>
      </c>
      <c r="L327" s="11">
        <f t="shared" si="86"/>
        <v>0.30120481927710846</v>
      </c>
      <c r="M327" s="11">
        <f t="shared" si="87"/>
        <v>0.37453183520599254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-0.28583741286829989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0.2295250751460412</v>
      </c>
      <c r="Q327" s="11">
        <f>2*'OddsRatio_working_3-way'!K327*'OddsRatio_working_3-way'!L327*'OddsRatio_working_3-way'!M327</f>
        <v>7.8069753451034424E-2</v>
      </c>
      <c r="R327" s="11">
        <f t="shared" si="88"/>
        <v>0</v>
      </c>
      <c r="S327" s="11">
        <f t="shared" si="89"/>
        <v>-0.80299171771399747</v>
      </c>
      <c r="T327" s="11">
        <f t="shared" si="90"/>
        <v>-0.27312643459659774</v>
      </c>
      <c r="U327" s="11">
        <f>'OddsRatio_working_3-way'!S327-'OddsRatio_working_3-way'!R327^2/3</f>
        <v>-0.80299171771399747</v>
      </c>
      <c r="V327" s="11">
        <f>'OddsRatio_working_3-way'!S327*'OddsRatio_working_3-way'!R327/3-2*'OddsRatio_working_3-way'!R327^3/27-'OddsRatio_working_3-way'!T327</f>
        <v>0.27312643459659774</v>
      </c>
      <c r="W327" s="11">
        <f>'OddsRatio_working_3-way'!V327^2+4*'OddsRatio_working_3-way'!U327^3/27</f>
        <v>-2.1079663819700972E-3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0.13847925445479159</v>
      </c>
      <c r="Y327" s="11">
        <f>IF('OddsRatio_working_3-way'!W327&gt;=0,IF('OddsRatio_working_3-way'!V327+SQRT('OddsRatio_working_3-way'!W327)&gt;0,0,PI()),ACOS('OddsRatio_working_3-way'!V327/(2*'OddsRatio_working_3-way'!X327)))</f>
        <v>0.16654309433696701</v>
      </c>
      <c r="Z327" s="11">
        <f>'OddsRatio_working_3-way'!X327^(1/3)*COS('OddsRatio_working_3-way'!Y327/3)</f>
        <v>0.51656544055008824</v>
      </c>
      <c r="AA327" s="11">
        <f>'OddsRatio_working_3-way'!X327^(1/3)*COS(('OddsRatio_working_3-way'!Y327+2*PI())/3)</f>
        <v>-0.28314310342714594</v>
      </c>
      <c r="AB327" s="11">
        <f>'OddsRatio_working_3-way'!X327^(1/3)*COS(('OddsRatio_working_3-way'!Y327+4*PI())/3)</f>
        <v>-0.23342233712294216</v>
      </c>
      <c r="AC327" s="11">
        <f>'OddsRatio_working_3-way'!X327^(1/3)*SIN('OddsRatio_working_3-way'!Y327/3)</f>
        <v>2.8706297810046424E-2</v>
      </c>
      <c r="AD327" s="11">
        <f>'OddsRatio_working_3-way'!X327^(1/3)*SIN(('OddsRatio_working_3-way'!Y327+2*PI())/3)</f>
        <v>0.43300564532845337</v>
      </c>
      <c r="AE327" s="11">
        <f>'OddsRatio_working_3-way'!X327^(1/3)*SIN(('OddsRatio_working_3-way'!Y327+4*PI())/3)</f>
        <v>-0.46171194313849984</v>
      </c>
      <c r="AF327" s="11">
        <f>-'OddsRatio_working_3-way'!U327/(3*'OddsRatio_working_3-way'!X327^(1/3))*COS(('OddsRatio_working_3-way'!Y327)/3)</f>
        <v>0.51656544055008824</v>
      </c>
      <c r="AG327" s="11">
        <f>-'OddsRatio_working_3-way'!U327/(3*'OddsRatio_working_3-way'!X327^(1/3))*COS(('OddsRatio_working_3-way'!Y327+2*PI())/3)</f>
        <v>-0.28314310342714594</v>
      </c>
      <c r="AH327" s="11">
        <f>-'OddsRatio_working_3-way'!U327/(3*'OddsRatio_working_3-way'!X327^(1/3))*COS(('OddsRatio_working_3-way'!Y327+4*PI())/3)</f>
        <v>-0.23342233712294216</v>
      </c>
      <c r="AI327" s="11">
        <f>'OddsRatio_working_3-way'!U327/(3*'OddsRatio_working_3-way'!X327^(1/3))*SIN(('OddsRatio_working_3-way'!Y327)/3)</f>
        <v>-2.8706297810046424E-2</v>
      </c>
      <c r="AJ327" s="11">
        <f>'OddsRatio_working_3-way'!U327/(3*'OddsRatio_working_3-way'!X327^(1/3))*SIN(('OddsRatio_working_3-way'!Y327+2*PI())/3)</f>
        <v>-0.43300564532845337</v>
      </c>
      <c r="AK327" s="11">
        <f>'OddsRatio_working_3-way'!U327/(3*'OddsRatio_working_3-way'!X327^(1/3))*SIN(('OddsRatio_working_3-way'!Y327+4*PI())/3)</f>
        <v>0.46171194313849984</v>
      </c>
      <c r="AL327" s="11">
        <f>'OddsRatio_working_3-way'!Z327+'OddsRatio_working_3-way'!AF327</f>
        <v>1.0331308811001765</v>
      </c>
      <c r="AM327" s="11">
        <f>'OddsRatio_working_3-way'!AA327+'OddsRatio_working_3-way'!AG327</f>
        <v>-0.56628620685429187</v>
      </c>
      <c r="AN327" s="11">
        <f>'OddsRatio_working_3-way'!AB327+'OddsRatio_working_3-way'!AH327</f>
        <v>-0.46684467424588433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1.0331308811001765</v>
      </c>
      <c r="AS327" s="11">
        <f>IF(('OddsRatio_working_3-way'!X327=0),IF(Q327&gt;0,-Q327^(1/3),(-Q327)^(1/3)),'OddsRatio_working_3-way'!AM327-'OddsRatio_working_3-way'!R327/3)</f>
        <v>-0.56628620685429187</v>
      </c>
      <c r="AT327" s="11">
        <f>IF(('OddsRatio_working_3-way'!X327=0),IF(Q327&gt;0,-Q327^(1/3),(-Q327)^(1/3)),'OddsRatio_working_3-way'!AN327-'OddsRatio_working_3-way'!R327/3)</f>
        <v>-0.46684467424588433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2.39</v>
      </c>
      <c r="B328" s="4">
        <f>IF('True_Odds_Calculator_3-way'!B329="","",'True_Odds_Calculator_3-way'!B329)</f>
        <v>3</v>
      </c>
      <c r="C328" s="4">
        <f>IF('True_Odds_Calculator_3-way'!C329="","",'True_Odds_Calculator_3-way'!C329)</f>
        <v>3.68</v>
      </c>
      <c r="D328" s="9">
        <f t="shared" si="78"/>
        <v>0.40977514515547725</v>
      </c>
      <c r="E328" s="9">
        <f t="shared" si="79"/>
        <v>0.32547163243807947</v>
      </c>
      <c r="F328" s="9">
        <f t="shared" si="80"/>
        <v>0.26475322240644339</v>
      </c>
      <c r="G328" s="9">
        <f t="shared" si="81"/>
        <v>1.0362321940457417</v>
      </c>
      <c r="H328" s="9">
        <f t="shared" si="82"/>
        <v>2.4403627497235809</v>
      </c>
      <c r="I328" s="9">
        <f t="shared" si="83"/>
        <v>3.0724643880914835</v>
      </c>
      <c r="J328" s="9">
        <f t="shared" si="84"/>
        <v>3.7771022800425889</v>
      </c>
      <c r="K328" s="11">
        <f t="shared" si="85"/>
        <v>0.41841004184100417</v>
      </c>
      <c r="L328" s="11">
        <f t="shared" si="86"/>
        <v>0.33333333333333331</v>
      </c>
      <c r="M328" s="11">
        <f t="shared" si="87"/>
        <v>0.27173913043478259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-0.28236613910617925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0.23004972409192892</v>
      </c>
      <c r="Q328" s="11">
        <f>2*'OddsRatio_working_3-way'!K328*'OddsRatio_working_3-way'!L328*'OddsRatio_working_3-way'!M328</f>
        <v>7.5798920623370306E-2</v>
      </c>
      <c r="R328" s="11">
        <f t="shared" si="88"/>
        <v>0</v>
      </c>
      <c r="S328" s="11">
        <f t="shared" si="89"/>
        <v>-0.81472135724256378</v>
      </c>
      <c r="T328" s="11">
        <f t="shared" si="90"/>
        <v>-0.26844196284763217</v>
      </c>
      <c r="U328" s="11">
        <f>'OddsRatio_working_3-way'!S328-'OddsRatio_working_3-way'!R328^2/3</f>
        <v>-0.81472135724256378</v>
      </c>
      <c r="V328" s="11">
        <f>'OddsRatio_working_3-way'!S328*'OddsRatio_working_3-way'!R328/3-2*'OddsRatio_working_3-way'!R328^3/27-'OddsRatio_working_3-way'!T328</f>
        <v>0.26844196284763217</v>
      </c>
      <c r="W328" s="11">
        <f>'OddsRatio_working_3-way'!V328^2+4*'OddsRatio_working_3-way'!U328^3/27</f>
        <v>-8.0557007833784583E-3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0.14152454575167162</v>
      </c>
      <c r="Y328" s="11">
        <f>IF('OddsRatio_working_3-way'!W328&gt;=0,IF('OddsRatio_working_3-way'!V328+SQRT('OddsRatio_working_3-way'!W328)&gt;0,0,PI()),ACOS('OddsRatio_working_3-way'!V328/(2*'OddsRatio_working_3-way'!X328)))</f>
        <v>0.32266522672730469</v>
      </c>
      <c r="Z328" s="11">
        <f>'OddsRatio_working_3-way'!X328^(1/3)*COS('OddsRatio_working_3-way'!Y328/3)</f>
        <v>0.51811609702287098</v>
      </c>
      <c r="AA328" s="11">
        <f>'OddsRatio_working_3-way'!X328^(1/3)*COS(('OddsRatio_working_3-way'!Y328+2*PI())/3)</f>
        <v>-0.30750515177861976</v>
      </c>
      <c r="AB328" s="11">
        <f>'OddsRatio_working_3-way'!X328^(1/3)*COS(('OddsRatio_working_3-way'!Y328+4*PI())/3)</f>
        <v>-0.21061094524425131</v>
      </c>
      <c r="AC328" s="11">
        <f>'OddsRatio_working_3-way'!X328^(1/3)*SIN('OddsRatio_working_3-way'!Y328/3)</f>
        <v>5.5941896225532937E-2</v>
      </c>
      <c r="AD328" s="11">
        <f>'OddsRatio_working_3-way'!X328^(1/3)*SIN(('OddsRatio_working_3-way'!Y328+2*PI())/3)</f>
        <v>0.42073075401868276</v>
      </c>
      <c r="AE328" s="11">
        <f>'OddsRatio_working_3-way'!X328^(1/3)*SIN(('OddsRatio_working_3-way'!Y328+4*PI())/3)</f>
        <v>-0.47667265024421562</v>
      </c>
      <c r="AF328" s="11">
        <f>-'OddsRatio_working_3-way'!U328/(3*'OddsRatio_working_3-way'!X328^(1/3))*COS(('OddsRatio_working_3-way'!Y328)/3)</f>
        <v>0.51811609702287076</v>
      </c>
      <c r="AG328" s="11">
        <f>-'OddsRatio_working_3-way'!U328/(3*'OddsRatio_working_3-way'!X328^(1/3))*COS(('OddsRatio_working_3-way'!Y328+2*PI())/3)</f>
        <v>-0.30750515177861965</v>
      </c>
      <c r="AH328" s="11">
        <f>-'OddsRatio_working_3-way'!U328/(3*'OddsRatio_working_3-way'!X328^(1/3))*COS(('OddsRatio_working_3-way'!Y328+4*PI())/3)</f>
        <v>-0.21061094524425122</v>
      </c>
      <c r="AI328" s="11">
        <f>'OddsRatio_working_3-way'!U328/(3*'OddsRatio_working_3-way'!X328^(1/3))*SIN(('OddsRatio_working_3-way'!Y328)/3)</f>
        <v>-5.5941896225532917E-2</v>
      </c>
      <c r="AJ328" s="11">
        <f>'OddsRatio_working_3-way'!U328/(3*'OddsRatio_working_3-way'!X328^(1/3))*SIN(('OddsRatio_working_3-way'!Y328+2*PI())/3)</f>
        <v>-0.4207307540186826</v>
      </c>
      <c r="AK328" s="11">
        <f>'OddsRatio_working_3-way'!U328/(3*'OddsRatio_working_3-way'!X328^(1/3))*SIN(('OddsRatio_working_3-way'!Y328+4*PI())/3)</f>
        <v>0.4766726502442154</v>
      </c>
      <c r="AL328" s="11">
        <f>'OddsRatio_working_3-way'!Z328+'OddsRatio_working_3-way'!AF328</f>
        <v>1.0362321940457417</v>
      </c>
      <c r="AM328" s="11">
        <f>'OddsRatio_working_3-way'!AA328+'OddsRatio_working_3-way'!AG328</f>
        <v>-0.6150103035572394</v>
      </c>
      <c r="AN328" s="11">
        <f>'OddsRatio_working_3-way'!AB328+'OddsRatio_working_3-way'!AH328</f>
        <v>-0.42122189048850256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1.0362321940457417</v>
      </c>
      <c r="AS328" s="11">
        <f>IF(('OddsRatio_working_3-way'!X328=0),IF(Q328&gt;0,-Q328^(1/3),(-Q328)^(1/3)),'OddsRatio_working_3-way'!AM328-'OddsRatio_working_3-way'!R328/3)</f>
        <v>-0.6150103035572394</v>
      </c>
      <c r="AT328" s="11">
        <f>IF(('OddsRatio_working_3-way'!X328=0),IF(Q328&gt;0,-Q328^(1/3),(-Q328)^(1/3)),'OddsRatio_working_3-way'!AN328-'OddsRatio_working_3-way'!R328/3)</f>
        <v>-0.42122189048850256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2.2599999999999998</v>
      </c>
      <c r="B329" s="4">
        <f>IF('True_Odds_Calculator_3-way'!B330="","",'True_Odds_Calculator_3-way'!B330)</f>
        <v>3.35</v>
      </c>
      <c r="C329" s="4">
        <f>IF('True_Odds_Calculator_3-way'!C330="","",'True_Odds_Calculator_3-way'!C330)</f>
        <v>3.56</v>
      </c>
      <c r="D329" s="9">
        <f t="shared" si="78"/>
        <v>0.43424827162327423</v>
      </c>
      <c r="E329" s="9">
        <f t="shared" si="79"/>
        <v>0.29155525577943264</v>
      </c>
      <c r="F329" s="9">
        <f t="shared" si="80"/>
        <v>0.27419647259729313</v>
      </c>
      <c r="G329" s="9">
        <f t="shared" si="81"/>
        <v>1.0339921597316757</v>
      </c>
      <c r="H329" s="9">
        <f t="shared" si="82"/>
        <v>2.3028301212619113</v>
      </c>
      <c r="I329" s="9">
        <f t="shared" si="83"/>
        <v>3.4298815753694383</v>
      </c>
      <c r="J329" s="9">
        <f t="shared" si="84"/>
        <v>3.6470199289130898</v>
      </c>
      <c r="K329" s="11">
        <f t="shared" si="85"/>
        <v>0.44247787610619471</v>
      </c>
      <c r="L329" s="11">
        <f t="shared" si="86"/>
        <v>0.29850746268656714</v>
      </c>
      <c r="M329" s="11">
        <f t="shared" si="87"/>
        <v>0.2808988764044944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-0.28123873028216784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0.22891904205728844</v>
      </c>
      <c r="Q329" s="11">
        <f>2*'OddsRatio_working_3-way'!K329*'OddsRatio_working_3-way'!L329*'OddsRatio_working_3-way'!M329</f>
        <v>7.420390342213562E-2</v>
      </c>
      <c r="R329" s="11">
        <f t="shared" si="88"/>
        <v>0</v>
      </c>
      <c r="S329" s="11">
        <f t="shared" si="89"/>
        <v>-0.81396698750422158</v>
      </c>
      <c r="T329" s="11">
        <f t="shared" si="90"/>
        <v>-0.26384667342114143</v>
      </c>
      <c r="U329" s="11">
        <f>'OddsRatio_working_3-way'!S329-'OddsRatio_working_3-way'!R329^2/3</f>
        <v>-0.81396698750422158</v>
      </c>
      <c r="V329" s="11">
        <f>'OddsRatio_working_3-way'!S329*'OddsRatio_working_3-way'!R329/3-2*'OddsRatio_working_3-way'!R329^3/27-'OddsRatio_working_3-way'!T329</f>
        <v>0.26384667342114143</v>
      </c>
      <c r="W329" s="11">
        <f>'OddsRatio_working_3-way'!V329^2+4*'OddsRatio_working_3-way'!U329^3/27</f>
        <v>-1.0279381045835756E-2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0.14132802988193657</v>
      </c>
      <c r="Y329" s="11">
        <f>IF('OddsRatio_working_3-way'!W329&gt;=0,IF('OddsRatio_working_3-way'!V329+SQRT('OddsRatio_working_3-way'!W329)&gt;0,0,PI()),ACOS('OddsRatio_working_3-way'!V329/(2*'OddsRatio_working_3-way'!X329)))</f>
        <v>0.36686936028121853</v>
      </c>
      <c r="Z329" s="11">
        <f>'OddsRatio_working_3-way'!X329^(1/3)*COS('OddsRatio_working_3-way'!Y329/3)</f>
        <v>0.51699607986583784</v>
      </c>
      <c r="AA329" s="11">
        <f>'OddsRatio_working_3-way'!X329^(1/3)*COS(('OddsRatio_working_3-way'!Y329+2*PI())/3)</f>
        <v>-0.31352564144863593</v>
      </c>
      <c r="AB329" s="11">
        <f>'OddsRatio_working_3-way'!X329^(1/3)*COS(('OddsRatio_working_3-way'!Y329+4*PI())/3)</f>
        <v>-0.20347043841720208</v>
      </c>
      <c r="AC329" s="11">
        <f>'OddsRatio_working_3-way'!X329^(1/3)*SIN('OddsRatio_working_3-way'!Y329/3)</f>
        <v>6.354040109591727E-2</v>
      </c>
      <c r="AD329" s="11">
        <f>'OddsRatio_working_3-way'!X329^(1/3)*SIN(('OddsRatio_working_3-way'!Y329+2*PI())/3)</f>
        <v>0.4159615382728255</v>
      </c>
      <c r="AE329" s="11">
        <f>'OddsRatio_working_3-way'!X329^(1/3)*SIN(('OddsRatio_working_3-way'!Y329+4*PI())/3)</f>
        <v>-0.47950193936874275</v>
      </c>
      <c r="AF329" s="11">
        <f>-'OddsRatio_working_3-way'!U329/(3*'OddsRatio_working_3-way'!X329^(1/3))*COS(('OddsRatio_working_3-way'!Y329)/3)</f>
        <v>0.51699607986583784</v>
      </c>
      <c r="AG329" s="11">
        <f>-'OddsRatio_working_3-way'!U329/(3*'OddsRatio_working_3-way'!X329^(1/3))*COS(('OddsRatio_working_3-way'!Y329+2*PI())/3)</f>
        <v>-0.31352564144863593</v>
      </c>
      <c r="AH329" s="11">
        <f>-'OddsRatio_working_3-way'!U329/(3*'OddsRatio_working_3-way'!X329^(1/3))*COS(('OddsRatio_working_3-way'!Y329+4*PI())/3)</f>
        <v>-0.20347043841720208</v>
      </c>
      <c r="AI329" s="11">
        <f>'OddsRatio_working_3-way'!U329/(3*'OddsRatio_working_3-way'!X329^(1/3))*SIN(('OddsRatio_working_3-way'!Y329)/3)</f>
        <v>-6.354040109591727E-2</v>
      </c>
      <c r="AJ329" s="11">
        <f>'OddsRatio_working_3-way'!U329/(3*'OddsRatio_working_3-way'!X329^(1/3))*SIN(('OddsRatio_working_3-way'!Y329+2*PI())/3)</f>
        <v>-0.4159615382728255</v>
      </c>
      <c r="AK329" s="11">
        <f>'OddsRatio_working_3-way'!U329/(3*'OddsRatio_working_3-way'!X329^(1/3))*SIN(('OddsRatio_working_3-way'!Y329+4*PI())/3)</f>
        <v>0.47950193936874275</v>
      </c>
      <c r="AL329" s="11">
        <f>'OddsRatio_working_3-way'!Z329+'OddsRatio_working_3-way'!AF329</f>
        <v>1.0339921597316757</v>
      </c>
      <c r="AM329" s="11">
        <f>'OddsRatio_working_3-way'!AA329+'OddsRatio_working_3-way'!AG329</f>
        <v>-0.62705128289727186</v>
      </c>
      <c r="AN329" s="11">
        <f>'OddsRatio_working_3-way'!AB329+'OddsRatio_working_3-way'!AH329</f>
        <v>-0.40694087683440416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1.0339921597316757</v>
      </c>
      <c r="AS329" s="11">
        <f>IF(('OddsRatio_working_3-way'!X329=0),IF(Q329&gt;0,-Q329^(1/3),(-Q329)^(1/3)),'OddsRatio_working_3-way'!AM329-'OddsRatio_working_3-way'!R329/3)</f>
        <v>-0.62705128289727186</v>
      </c>
      <c r="AT329" s="11">
        <f>IF(('OddsRatio_working_3-way'!X329=0),IF(Q329&gt;0,-Q329^(1/3),(-Q329)^(1/3)),'OddsRatio_working_3-way'!AN329-'OddsRatio_working_3-way'!R329/3)</f>
        <v>-0.40694087683440416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2.12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3.87</v>
      </c>
      <c r="D330" s="9">
        <f t="shared" si="78"/>
        <v>0.46235093154180407</v>
      </c>
      <c r="E330" s="9">
        <f t="shared" si="79"/>
        <v>0.28638185812179329</v>
      </c>
      <c r="F330" s="9">
        <f t="shared" si="80"/>
        <v>0.25126721033640304</v>
      </c>
      <c r="G330" s="9">
        <f t="shared" si="81"/>
        <v>1.0382672086819089</v>
      </c>
      <c r="H330" s="9">
        <f t="shared" si="82"/>
        <v>2.162859273723738</v>
      </c>
      <c r="I330" s="9">
        <f t="shared" si="83"/>
        <v>3.4918413008365814</v>
      </c>
      <c r="J330" s="9">
        <f t="shared" si="84"/>
        <v>3.9798268889170783</v>
      </c>
      <c r="K330" s="11">
        <f t="shared" si="85"/>
        <v>0.47169811320754712</v>
      </c>
      <c r="L330" s="11">
        <f t="shared" si="86"/>
        <v>0.29411764705882354</v>
      </c>
      <c r="M330" s="11">
        <f t="shared" si="87"/>
        <v>0.25839793281653745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-0.2765574856533225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0.2290736391090003</v>
      </c>
      <c r="Q330" s="11">
        <f>2*'OddsRatio_working_3-way'!K330*'OddsRatio_working_3-way'!L330*'OddsRatio_working_3-way'!M330</f>
        <v>7.1697539627230147E-2</v>
      </c>
      <c r="R330" s="11">
        <f t="shared" si="88"/>
        <v>0</v>
      </c>
      <c r="S330" s="11">
        <f t="shared" si="89"/>
        <v>-0.82830388252862053</v>
      </c>
      <c r="T330" s="11">
        <f t="shared" si="90"/>
        <v>-0.25925004148000647</v>
      </c>
      <c r="U330" s="11">
        <f>'OddsRatio_working_3-way'!S330-'OddsRatio_working_3-way'!R330^2/3</f>
        <v>-0.82830388252862053</v>
      </c>
      <c r="V330" s="11">
        <f>'OddsRatio_working_3-way'!S330*'OddsRatio_working_3-way'!R330/3-2*'OddsRatio_working_3-way'!R330^3/27-'OddsRatio_working_3-way'!T330</f>
        <v>0.25925004148000647</v>
      </c>
      <c r="W330" s="11">
        <f>'OddsRatio_working_3-way'!V330^2+4*'OddsRatio_working_3-way'!U330^3/27</f>
        <v>-1.6980348201582604E-2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0.14507836865722581</v>
      </c>
      <c r="Y330" s="11">
        <f>IF('OddsRatio_working_3-way'!W330&gt;=0,IF('OddsRatio_working_3-way'!V330+SQRT('OddsRatio_working_3-way'!W330)&gt;0,0,PI()),ACOS('OddsRatio_working_3-way'!V330/(2*'OddsRatio_working_3-way'!X330)))</f>
        <v>0.46575498919727143</v>
      </c>
      <c r="Z330" s="11">
        <f>'OddsRatio_working_3-way'!X330^(1/3)*COS('OddsRatio_working_3-way'!Y330/3)</f>
        <v>0.51913360434095457</v>
      </c>
      <c r="AA330" s="11">
        <f>'OddsRatio_working_3-way'!X330^(1/3)*COS(('OddsRatio_working_3-way'!Y330+2*PI())/3)</f>
        <v>-0.32993153954035637</v>
      </c>
      <c r="AB330" s="11">
        <f>'OddsRatio_working_3-way'!X330^(1/3)*COS(('OddsRatio_working_3-way'!Y330+4*PI())/3)</f>
        <v>-0.18920206480059815</v>
      </c>
      <c r="AC330" s="11">
        <f>'OddsRatio_working_3-way'!X330^(1/3)*SIN('OddsRatio_working_3-way'!Y330/3)</f>
        <v>8.1250200123914082E-2</v>
      </c>
      <c r="AD330" s="11">
        <f>'OddsRatio_working_3-way'!X330^(1/3)*SIN(('OddsRatio_working_3-way'!Y330+2*PI())/3)</f>
        <v>0.40895778925548926</v>
      </c>
      <c r="AE330" s="11">
        <f>'OddsRatio_working_3-way'!X330^(1/3)*SIN(('OddsRatio_working_3-way'!Y330+4*PI())/3)</f>
        <v>-0.49020798937940324</v>
      </c>
      <c r="AF330" s="11">
        <f>-'OddsRatio_working_3-way'!U330/(3*'OddsRatio_working_3-way'!X330^(1/3))*COS(('OddsRatio_working_3-way'!Y330)/3)</f>
        <v>0.51913360434095446</v>
      </c>
      <c r="AG330" s="11">
        <f>-'OddsRatio_working_3-way'!U330/(3*'OddsRatio_working_3-way'!X330^(1/3))*COS(('OddsRatio_working_3-way'!Y330+2*PI())/3)</f>
        <v>-0.32993153954035631</v>
      </c>
      <c r="AH330" s="11">
        <f>-'OddsRatio_working_3-way'!U330/(3*'OddsRatio_working_3-way'!X330^(1/3))*COS(('OddsRatio_working_3-way'!Y330+4*PI())/3)</f>
        <v>-0.18920206480059809</v>
      </c>
      <c r="AI330" s="11">
        <f>'OddsRatio_working_3-way'!U330/(3*'OddsRatio_working_3-way'!X330^(1/3))*SIN(('OddsRatio_working_3-way'!Y330)/3)</f>
        <v>-8.1250200123914068E-2</v>
      </c>
      <c r="AJ330" s="11">
        <f>'OddsRatio_working_3-way'!U330/(3*'OddsRatio_working_3-way'!X330^(1/3))*SIN(('OddsRatio_working_3-way'!Y330+2*PI())/3)</f>
        <v>-0.40895778925548915</v>
      </c>
      <c r="AK330" s="11">
        <f>'OddsRatio_working_3-way'!U330/(3*'OddsRatio_working_3-way'!X330^(1/3))*SIN(('OddsRatio_working_3-way'!Y330+4*PI())/3)</f>
        <v>0.49020798937940313</v>
      </c>
      <c r="AL330" s="11">
        <f>'OddsRatio_working_3-way'!Z330+'OddsRatio_working_3-way'!AF330</f>
        <v>1.0382672086819089</v>
      </c>
      <c r="AM330" s="11">
        <f>'OddsRatio_working_3-way'!AA330+'OddsRatio_working_3-way'!AG330</f>
        <v>-0.65986307908071273</v>
      </c>
      <c r="AN330" s="11">
        <f>'OddsRatio_working_3-way'!AB330+'OddsRatio_working_3-way'!AH330</f>
        <v>-0.37840412960119624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1.0382672086819089</v>
      </c>
      <c r="AS330" s="11">
        <f>IF(('OddsRatio_working_3-way'!X330=0),IF(Q330&gt;0,-Q330^(1/3),(-Q330)^(1/3)),'OddsRatio_working_3-way'!AM330-'OddsRatio_working_3-way'!R330/3)</f>
        <v>-0.65986307908071273</v>
      </c>
      <c r="AT330" s="11">
        <f>IF(('OddsRatio_working_3-way'!X330=0),IF(Q330&gt;0,-Q330^(1/3),(-Q330)^(1/3)),'OddsRatio_working_3-way'!AN330-'OddsRatio_working_3-way'!R330/3)</f>
        <v>-0.37840412960119624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1.88</v>
      </c>
      <c r="B331" s="4">
        <f>IF('True_Odds_Calculator_3-way'!B332="","",'True_Odds_Calculator_3-way'!B332)</f>
        <v>3.71</v>
      </c>
      <c r="C331" s="4">
        <f>IF('True_Odds_Calculator_3-way'!C332="","",'True_Odds_Calculator_3-way'!C332)</f>
        <v>4.5</v>
      </c>
      <c r="D331" s="9">
        <f t="shared" si="78"/>
        <v>0.52232390132232587</v>
      </c>
      <c r="E331" s="9">
        <f t="shared" si="79"/>
        <v>0.26203332154201803</v>
      </c>
      <c r="F331" s="9">
        <f t="shared" si="80"/>
        <v>0.21564277713565588</v>
      </c>
      <c r="G331" s="9">
        <f t="shared" si="81"/>
        <v>1.0392282396481538</v>
      </c>
      <c r="H331" s="9">
        <f t="shared" si="82"/>
        <v>1.9145208508903757</v>
      </c>
      <c r="I331" s="9">
        <f t="shared" si="83"/>
        <v>3.8163085294464971</v>
      </c>
      <c r="J331" s="9">
        <f t="shared" si="84"/>
        <v>4.6372988387685394</v>
      </c>
      <c r="K331" s="11">
        <f t="shared" si="85"/>
        <v>0.53191489361702127</v>
      </c>
      <c r="L331" s="11">
        <f t="shared" si="86"/>
        <v>0.26954177897574122</v>
      </c>
      <c r="M331" s="11">
        <f t="shared" si="87"/>
        <v>0.22222222222222221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-0.26593514429724785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0.22589257836146637</v>
      </c>
      <c r="Q331" s="11">
        <f>2*'OddsRatio_working_3-way'!K331*'OddsRatio_working_3-way'!L331*'OddsRatio_working_3-way'!M331</f>
        <v>6.3721460750766248E-2</v>
      </c>
      <c r="R331" s="11">
        <f t="shared" si="88"/>
        <v>0</v>
      </c>
      <c r="S331" s="11">
        <f t="shared" si="89"/>
        <v>-0.84942732544208566</v>
      </c>
      <c r="T331" s="11">
        <f t="shared" si="90"/>
        <v>-0.23961278573824701</v>
      </c>
      <c r="U331" s="11">
        <f>'OddsRatio_working_3-way'!S331-'OddsRatio_working_3-way'!R331^2/3</f>
        <v>-0.84942732544208566</v>
      </c>
      <c r="V331" s="11">
        <f>'OddsRatio_working_3-way'!S331*'OddsRatio_working_3-way'!R331/3-2*'OddsRatio_working_3-way'!R331^3/27-'OddsRatio_working_3-way'!T331</f>
        <v>0.23961278573824701</v>
      </c>
      <c r="W331" s="11">
        <f>'OddsRatio_working_3-way'!V331^2+4*'OddsRatio_working_3-way'!U331^3/27</f>
        <v>-3.3383426095362732E-2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0.15066329445538967</v>
      </c>
      <c r="Y331" s="11">
        <f>IF('OddsRatio_working_3-way'!W331&gt;=0,IF('OddsRatio_working_3-way'!V331+SQRT('OddsRatio_working_3-way'!W331)&gt;0,0,PI()),ACOS('OddsRatio_working_3-way'!V331/(2*'OddsRatio_working_3-way'!X331)))</f>
        <v>0.65147056544040138</v>
      </c>
      <c r="Z331" s="11">
        <f>'OddsRatio_working_3-way'!X331^(1/3)*COS('OddsRatio_working_3-way'!Y331/3)</f>
        <v>0.5196141198240769</v>
      </c>
      <c r="AA331" s="11">
        <f>'OddsRatio_working_3-way'!X331^(1/3)*COS(('OddsRatio_working_3-way'!Y331+2*PI())/3)</f>
        <v>-0.35909304190400343</v>
      </c>
      <c r="AB331" s="11">
        <f>'OddsRatio_working_3-way'!X331^(1/3)*COS(('OddsRatio_working_3-way'!Y331+4*PI())/3)</f>
        <v>-0.16052107792007367</v>
      </c>
      <c r="AC331" s="11">
        <f>'OddsRatio_working_3-way'!X331^(1/3)*SIN('OddsRatio_working_3-way'!Y331/3)</f>
        <v>0.11464557685963463</v>
      </c>
      <c r="AD331" s="11">
        <f>'OddsRatio_working_3-way'!X331^(1/3)*SIN(('OddsRatio_working_3-way'!Y331+2*PI())/3)</f>
        <v>0.39267623950292468</v>
      </c>
      <c r="AE331" s="11">
        <f>'OddsRatio_working_3-way'!X331^(1/3)*SIN(('OddsRatio_working_3-way'!Y331+4*PI())/3)</f>
        <v>-0.50732181636255924</v>
      </c>
      <c r="AF331" s="11">
        <f>-'OddsRatio_working_3-way'!U331/(3*'OddsRatio_working_3-way'!X331^(1/3))*COS(('OddsRatio_working_3-way'!Y331)/3)</f>
        <v>0.51961411982407679</v>
      </c>
      <c r="AG331" s="11">
        <f>-'OddsRatio_working_3-way'!U331/(3*'OddsRatio_working_3-way'!X331^(1/3))*COS(('OddsRatio_working_3-way'!Y331+2*PI())/3)</f>
        <v>-0.35909304190400332</v>
      </c>
      <c r="AH331" s="11">
        <f>-'OddsRatio_working_3-way'!U331/(3*'OddsRatio_working_3-way'!X331^(1/3))*COS(('OddsRatio_working_3-way'!Y331+4*PI())/3)</f>
        <v>-0.16052107792007364</v>
      </c>
      <c r="AI331" s="11">
        <f>'OddsRatio_working_3-way'!U331/(3*'OddsRatio_working_3-way'!X331^(1/3))*SIN(('OddsRatio_working_3-way'!Y331)/3)</f>
        <v>-0.1146455768596346</v>
      </c>
      <c r="AJ331" s="11">
        <f>'OddsRatio_working_3-way'!U331/(3*'OddsRatio_working_3-way'!X331^(1/3))*SIN(('OddsRatio_working_3-way'!Y331+2*PI())/3)</f>
        <v>-0.39267623950292457</v>
      </c>
      <c r="AK331" s="11">
        <f>'OddsRatio_working_3-way'!U331/(3*'OddsRatio_working_3-way'!X331^(1/3))*SIN(('OddsRatio_working_3-way'!Y331+4*PI())/3)</f>
        <v>0.50732181636255913</v>
      </c>
      <c r="AL331" s="11">
        <f>'OddsRatio_working_3-way'!Z331+'OddsRatio_working_3-way'!AF331</f>
        <v>1.0392282396481538</v>
      </c>
      <c r="AM331" s="11">
        <f>'OddsRatio_working_3-way'!AA331+'OddsRatio_working_3-way'!AG331</f>
        <v>-0.71818608380800675</v>
      </c>
      <c r="AN331" s="11">
        <f>'OddsRatio_working_3-way'!AB331+'OddsRatio_working_3-way'!AH331</f>
        <v>-0.32104215584014728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1.0392282396481538</v>
      </c>
      <c r="AS331" s="11">
        <f>IF(('OddsRatio_working_3-way'!X331=0),IF(Q331&gt;0,-Q331^(1/3),(-Q331)^(1/3)),'OddsRatio_working_3-way'!AM331-'OddsRatio_working_3-way'!R331/3)</f>
        <v>-0.71818608380800675</v>
      </c>
      <c r="AT331" s="11">
        <f>IF(('OddsRatio_working_3-way'!X331=0),IF(Q331&gt;0,-Q331^(1/3),(-Q331)^(1/3)),'OddsRatio_working_3-way'!AN331-'OddsRatio_working_3-way'!R331/3)</f>
        <v>-0.32104215584014728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2.69</v>
      </c>
      <c r="B332" s="4">
        <f>IF('True_Odds_Calculator_3-way'!B333="","",'True_Odds_Calculator_3-way'!B333)</f>
        <v>3.35</v>
      </c>
      <c r="C332" s="4">
        <f>IF('True_Odds_Calculator_3-way'!C333="","",'True_Odds_Calculator_3-way'!C333)</f>
        <v>2.84</v>
      </c>
      <c r="D332" s="9">
        <f t="shared" si="78"/>
        <v>0.36395521584625351</v>
      </c>
      <c r="E332" s="9">
        <f t="shared" si="79"/>
        <v>0.2915382307119404</v>
      </c>
      <c r="F332" s="9">
        <f t="shared" si="80"/>
        <v>0.34450655344180586</v>
      </c>
      <c r="G332" s="9">
        <f t="shared" si="81"/>
        <v>1.0340773921069166</v>
      </c>
      <c r="H332" s="9">
        <f t="shared" si="82"/>
        <v>2.7475907926606893</v>
      </c>
      <c r="I332" s="9">
        <f t="shared" si="83"/>
        <v>3.4300818714512542</v>
      </c>
      <c r="J332" s="9">
        <f t="shared" si="84"/>
        <v>2.9027024014767262</v>
      </c>
      <c r="K332" s="11">
        <f t="shared" si="85"/>
        <v>0.37174721189591081</v>
      </c>
      <c r="L332" s="11">
        <f t="shared" si="86"/>
        <v>0.29850746268656714</v>
      </c>
      <c r="M332" s="11">
        <f t="shared" si="87"/>
        <v>0.35211267605633806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-0.28553343028821532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0.22975337460037371</v>
      </c>
      <c r="Q332" s="11">
        <f>2*'OddsRatio_working_3-way'!K332*'OddsRatio_working_3-way'!L332*'OddsRatio_working_3-way'!M332</f>
        <v>7.8147406326657731E-2</v>
      </c>
      <c r="R332" s="11">
        <f t="shared" si="88"/>
        <v>0</v>
      </c>
      <c r="S332" s="11">
        <f t="shared" si="89"/>
        <v>-0.8046461472776143</v>
      </c>
      <c r="T332" s="11">
        <f t="shared" si="90"/>
        <v>-0.27368916574068514</v>
      </c>
      <c r="U332" s="11">
        <f>'OddsRatio_working_3-way'!S332-'OddsRatio_working_3-way'!R332^2/3</f>
        <v>-0.8046461472776143</v>
      </c>
      <c r="V332" s="11">
        <f>'OddsRatio_working_3-way'!S332*'OddsRatio_working_3-way'!R332/3-2*'OddsRatio_working_3-way'!R332^3/27-'OddsRatio_working_3-way'!T332</f>
        <v>0.27368916574068514</v>
      </c>
      <c r="W332" s="11">
        <f>'OddsRatio_working_3-way'!V332^2+4*'OddsRatio_working_3-way'!U332^3/27</f>
        <v>-2.275353313322695E-3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0.13890744468634045</v>
      </c>
      <c r="Y332" s="11">
        <f>IF('OddsRatio_working_3-way'!W332&gt;=0,IF('OddsRatio_working_3-way'!V332+SQRT('OddsRatio_working_3-way'!W332)&gt;0,0,PI()),ACOS('OddsRatio_working_3-way'!V332/(2*'OddsRatio_working_3-way'!X332)))</f>
        <v>0.17255447888729081</v>
      </c>
      <c r="Z332" s="11">
        <f>'OddsRatio_working_3-way'!X332^(1/3)*COS('OddsRatio_working_3-way'!Y332/3)</f>
        <v>0.51703869605345831</v>
      </c>
      <c r="AA332" s="11">
        <f>'OddsRatio_working_3-way'!X332^(1/3)*COS(('OddsRatio_working_3-way'!Y332+2*PI())/3)</f>
        <v>-0.28430261599082324</v>
      </c>
      <c r="AB332" s="11">
        <f>'OddsRatio_working_3-way'!X332^(1/3)*COS(('OddsRatio_working_3-way'!Y332+4*PI())/3)</f>
        <v>-0.23273608006263496</v>
      </c>
      <c r="AC332" s="11">
        <f>'OddsRatio_working_3-way'!X332^(1/3)*SIN('OddsRatio_working_3-way'!Y332/3)</f>
        <v>2.9771953399316008E-2</v>
      </c>
      <c r="AD332" s="11">
        <f>'OddsRatio_working_3-way'!X332^(1/3)*SIN(('OddsRatio_working_3-way'!Y332+2*PI())/3)</f>
        <v>0.43288266882221793</v>
      </c>
      <c r="AE332" s="11">
        <f>'OddsRatio_working_3-way'!X332^(1/3)*SIN(('OddsRatio_working_3-way'!Y332+4*PI())/3)</f>
        <v>-0.46265462222153386</v>
      </c>
      <c r="AF332" s="11">
        <f>-'OddsRatio_working_3-way'!U332/(3*'OddsRatio_working_3-way'!X332^(1/3))*COS(('OddsRatio_working_3-way'!Y332)/3)</f>
        <v>0.5170386960534582</v>
      </c>
      <c r="AG332" s="11">
        <f>-'OddsRatio_working_3-way'!U332/(3*'OddsRatio_working_3-way'!X332^(1/3))*COS(('OddsRatio_working_3-way'!Y332+2*PI())/3)</f>
        <v>-0.28430261599082318</v>
      </c>
      <c r="AH332" s="11">
        <f>-'OddsRatio_working_3-way'!U332/(3*'OddsRatio_working_3-way'!X332^(1/3))*COS(('OddsRatio_working_3-way'!Y332+4*PI())/3)</f>
        <v>-0.23273608006263494</v>
      </c>
      <c r="AI332" s="11">
        <f>'OddsRatio_working_3-way'!U332/(3*'OddsRatio_working_3-way'!X332^(1/3))*SIN(('OddsRatio_working_3-way'!Y332)/3)</f>
        <v>-2.9771953399316001E-2</v>
      </c>
      <c r="AJ332" s="11">
        <f>'OddsRatio_working_3-way'!U332/(3*'OddsRatio_working_3-way'!X332^(1/3))*SIN(('OddsRatio_working_3-way'!Y332+2*PI())/3)</f>
        <v>-0.43288266882221782</v>
      </c>
      <c r="AK332" s="11">
        <f>'OddsRatio_working_3-way'!U332/(3*'OddsRatio_working_3-way'!X332^(1/3))*SIN(('OddsRatio_working_3-way'!Y332+4*PI())/3)</f>
        <v>0.46265462222153375</v>
      </c>
      <c r="AL332" s="11">
        <f>'OddsRatio_working_3-way'!Z332+'OddsRatio_working_3-way'!AF332</f>
        <v>1.0340773921069166</v>
      </c>
      <c r="AM332" s="11">
        <f>'OddsRatio_working_3-way'!AA332+'OddsRatio_working_3-way'!AG332</f>
        <v>-0.56860523198164636</v>
      </c>
      <c r="AN332" s="11">
        <f>'OddsRatio_working_3-way'!AB332+'OddsRatio_working_3-way'!AH332</f>
        <v>-0.46547216012526993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1.0340773921069166</v>
      </c>
      <c r="AS332" s="11">
        <f>IF(('OddsRatio_working_3-way'!X332=0),IF(Q332&gt;0,-Q332^(1/3),(-Q332)^(1/3)),'OddsRatio_working_3-way'!AM332-'OddsRatio_working_3-way'!R332/3)</f>
        <v>-0.56860523198164636</v>
      </c>
      <c r="AT332" s="11">
        <f>IF(('OddsRatio_working_3-way'!X332=0),IF(Q332&gt;0,-Q332^(1/3),(-Q332)^(1/3)),'OddsRatio_working_3-way'!AN332-'OddsRatio_working_3-way'!R332/3)</f>
        <v>-0.46547216012526993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1.65</v>
      </c>
      <c r="B333" s="4">
        <f>IF('True_Odds_Calculator_3-way'!B334="","",'True_Odds_Calculator_3-way'!B334)</f>
        <v>4.29</v>
      </c>
      <c r="C333" s="4">
        <f>IF('True_Odds_Calculator_3-way'!C334="","",'True_Odds_Calculator_3-way'!C334)</f>
        <v>5.42</v>
      </c>
      <c r="D333" s="9">
        <f t="shared" si="78"/>
        <v>0.59601874742128802</v>
      </c>
      <c r="E333" s="9">
        <f t="shared" si="79"/>
        <v>0.22569753245746738</v>
      </c>
      <c r="F333" s="9">
        <f t="shared" si="80"/>
        <v>0.17828372012124474</v>
      </c>
      <c r="G333" s="9">
        <f t="shared" si="81"/>
        <v>1.042768574043794</v>
      </c>
      <c r="H333" s="9">
        <f t="shared" si="82"/>
        <v>1.6777995731284658</v>
      </c>
      <c r="I333" s="9">
        <f t="shared" si="83"/>
        <v>4.4307086086040828</v>
      </c>
      <c r="J333" s="9">
        <f t="shared" si="84"/>
        <v>5.6090370972735686</v>
      </c>
      <c r="K333" s="11">
        <f t="shared" si="85"/>
        <v>0.60606060606060608</v>
      </c>
      <c r="L333" s="11">
        <f t="shared" si="86"/>
        <v>0.23310023310023309</v>
      </c>
      <c r="M333" s="11">
        <f t="shared" si="87"/>
        <v>0.18450184501845018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-0.24637180256100089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0.2179042769448673</v>
      </c>
      <c r="Q333" s="11">
        <f>2*'OddsRatio_working_3-way'!K333*'OddsRatio_working_3-way'!L333*'OddsRatio_working_3-way'!M333</f>
        <v>5.2130209795422808E-2</v>
      </c>
      <c r="R333" s="11">
        <f t="shared" si="88"/>
        <v>0</v>
      </c>
      <c r="S333" s="11">
        <f t="shared" si="89"/>
        <v>-0.88445298804401484</v>
      </c>
      <c r="T333" s="11">
        <f t="shared" si="90"/>
        <v>-0.21159162393397488</v>
      </c>
      <c r="U333" s="11">
        <f>'OddsRatio_working_3-way'!S333-'OddsRatio_working_3-way'!R333^2/3</f>
        <v>-0.88445298804401484</v>
      </c>
      <c r="V333" s="11">
        <f>'OddsRatio_working_3-way'!S333*'OddsRatio_working_3-way'!R333/3-2*'OddsRatio_working_3-way'!R333^3/27-'OddsRatio_working_3-way'!T333</f>
        <v>0.21159162393397488</v>
      </c>
      <c r="W333" s="11">
        <f>'OddsRatio_working_3-way'!V333^2+4*'OddsRatio_working_3-way'!U333^3/27</f>
        <v>-5.7728187488874448E-2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0.16007748343215786</v>
      </c>
      <c r="Y333" s="11">
        <f>IF('OddsRatio_working_3-way'!W333&gt;=0,IF('OddsRatio_working_3-way'!V333+SQRT('OddsRatio_working_3-way'!W333)&gt;0,0,PI()),ACOS('OddsRatio_working_3-way'!V333/(2*'OddsRatio_working_3-way'!X333)))</f>
        <v>0.84877393532271983</v>
      </c>
      <c r="Z333" s="11">
        <f>'OddsRatio_working_3-way'!X333^(1/3)*COS('OddsRatio_working_3-way'!Y333/3)</f>
        <v>0.52138428702189699</v>
      </c>
      <c r="AA333" s="11">
        <f>'OddsRatio_working_3-way'!X333^(1/3)*COS(('OddsRatio_working_3-way'!Y333+2*PI())/3)</f>
        <v>-0.39196310734531986</v>
      </c>
      <c r="AB333" s="11">
        <f>'OddsRatio_working_3-way'!X333^(1/3)*COS(('OddsRatio_working_3-way'!Y333+4*PI())/3)</f>
        <v>-0.12942117967657696</v>
      </c>
      <c r="AC333" s="11">
        <f>'OddsRatio_working_3-way'!X333^(1/3)*SIN('OddsRatio_working_3-way'!Y333/3)</f>
        <v>0.1515786526131119</v>
      </c>
      <c r="AD333" s="11">
        <f>'OddsRatio_working_3-way'!X333^(1/3)*SIN(('OddsRatio_working_3-way'!Y333+2*PI())/3)</f>
        <v>0.37574271138844406</v>
      </c>
      <c r="AE333" s="11">
        <f>'OddsRatio_working_3-way'!X333^(1/3)*SIN(('OddsRatio_working_3-way'!Y333+4*PI())/3)</f>
        <v>-0.52732136400155594</v>
      </c>
      <c r="AF333" s="11">
        <f>-'OddsRatio_working_3-way'!U333/(3*'OddsRatio_working_3-way'!X333^(1/3))*COS(('OddsRatio_working_3-way'!Y333)/3)</f>
        <v>0.52138428702189699</v>
      </c>
      <c r="AG333" s="11">
        <f>-'OddsRatio_working_3-way'!U333/(3*'OddsRatio_working_3-way'!X333^(1/3))*COS(('OddsRatio_working_3-way'!Y333+2*PI())/3)</f>
        <v>-0.39196310734531986</v>
      </c>
      <c r="AH333" s="11">
        <f>-'OddsRatio_working_3-way'!U333/(3*'OddsRatio_working_3-way'!X333^(1/3))*COS(('OddsRatio_working_3-way'!Y333+4*PI())/3)</f>
        <v>-0.12942117967657696</v>
      </c>
      <c r="AI333" s="11">
        <f>'OddsRatio_working_3-way'!U333/(3*'OddsRatio_working_3-way'!X333^(1/3))*SIN(('OddsRatio_working_3-way'!Y333)/3)</f>
        <v>-0.1515786526131119</v>
      </c>
      <c r="AJ333" s="11">
        <f>'OddsRatio_working_3-way'!U333/(3*'OddsRatio_working_3-way'!X333^(1/3))*SIN(('OddsRatio_working_3-way'!Y333+2*PI())/3)</f>
        <v>-0.37574271138844406</v>
      </c>
      <c r="AK333" s="11">
        <f>'OddsRatio_working_3-way'!U333/(3*'OddsRatio_working_3-way'!X333^(1/3))*SIN(('OddsRatio_working_3-way'!Y333+4*PI())/3)</f>
        <v>0.52732136400155594</v>
      </c>
      <c r="AL333" s="11">
        <f>'OddsRatio_working_3-way'!Z333+'OddsRatio_working_3-way'!AF333</f>
        <v>1.042768574043794</v>
      </c>
      <c r="AM333" s="11">
        <f>'OddsRatio_working_3-way'!AA333+'OddsRatio_working_3-way'!AG333</f>
        <v>-0.78392621469063972</v>
      </c>
      <c r="AN333" s="11">
        <f>'OddsRatio_working_3-way'!AB333+'OddsRatio_working_3-way'!AH333</f>
        <v>-0.25884235935315392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1.042768574043794</v>
      </c>
      <c r="AS333" s="11">
        <f>IF(('OddsRatio_working_3-way'!X333=0),IF(Q333&gt;0,-Q333^(1/3),(-Q333)^(1/3)),'OddsRatio_working_3-way'!AM333-'OddsRatio_working_3-way'!R333/3)</f>
        <v>-0.78392621469063972</v>
      </c>
      <c r="AT333" s="11">
        <f>IF(('OddsRatio_working_3-way'!X333=0),IF(Q333&gt;0,-Q333^(1/3),(-Q333)^(1/3)),'OddsRatio_working_3-way'!AN333-'OddsRatio_working_3-way'!R333/3)</f>
        <v>-0.25884235935315392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7.59</v>
      </c>
      <c r="B334" s="4">
        <f>IF('True_Odds_Calculator_3-way'!B335="","",'True_Odds_Calculator_3-way'!B335)</f>
        <v>4.4800000000000004</v>
      </c>
      <c r="C334" s="4">
        <f>IF('True_Odds_Calculator_3-way'!C335="","",'True_Odds_Calculator_3-way'!C335)</f>
        <v>1.49</v>
      </c>
      <c r="D334" s="9">
        <f t="shared" si="78"/>
        <v>0.1259588275221053</v>
      </c>
      <c r="E334" s="9">
        <f t="shared" si="79"/>
        <v>0.21439208171428367</v>
      </c>
      <c r="F334" s="9">
        <f t="shared" si="80"/>
        <v>0.65964909076361122</v>
      </c>
      <c r="G334" s="9">
        <f t="shared" si="81"/>
        <v>1.0529745315272061</v>
      </c>
      <c r="H334" s="9">
        <f t="shared" si="82"/>
        <v>7.9391021627642875</v>
      </c>
      <c r="I334" s="9">
        <f t="shared" si="83"/>
        <v>4.6643513697146766</v>
      </c>
      <c r="J334" s="9">
        <f t="shared" si="84"/>
        <v>1.5159575204483309</v>
      </c>
      <c r="K334" s="11">
        <f t="shared" si="85"/>
        <v>0.13175230566534915</v>
      </c>
      <c r="L334" s="11">
        <f t="shared" si="86"/>
        <v>0.2232142857142857</v>
      </c>
      <c r="M334" s="11">
        <f t="shared" si="87"/>
        <v>0.67114093959731547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-0.22179649574236682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0.20842886322897991</v>
      </c>
      <c r="Q334" s="11">
        <f>2*'OddsRatio_working_3-way'!K334*'OddsRatio_working_3-way'!L334*'OddsRatio_working_3-way'!M334</f>
        <v>3.9475163490337112E-2</v>
      </c>
      <c r="R334" s="11">
        <f t="shared" si="88"/>
        <v>0</v>
      </c>
      <c r="S334" s="11">
        <f t="shared" si="89"/>
        <v>-0.93973019064776209</v>
      </c>
      <c r="T334" s="11">
        <f t="shared" si="90"/>
        <v>-0.1779792027741974</v>
      </c>
      <c r="U334" s="11">
        <f>'OddsRatio_working_3-way'!S334-'OddsRatio_working_3-way'!R334^2/3</f>
        <v>-0.93973019064776209</v>
      </c>
      <c r="V334" s="11">
        <f>'OddsRatio_working_3-way'!S334*'OddsRatio_working_3-way'!R334/3-2*'OddsRatio_working_3-way'!R334^3/27-'OddsRatio_working_3-way'!T334</f>
        <v>0.1779792027741974</v>
      </c>
      <c r="W334" s="11">
        <f>'OddsRatio_working_3-way'!V334^2+4*'OddsRatio_working_3-way'!U334^3/27</f>
        <v>-9.1266958140932303E-2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0.17531653855317758</v>
      </c>
      <c r="Y334" s="11">
        <f>IF('OddsRatio_working_3-way'!W334&gt;=0,IF('OddsRatio_working_3-way'!V334+SQRT('OddsRatio_working_3-way'!W334)&gt;0,0,PI()),ACOS('OddsRatio_working_3-way'!V334/(2*'OddsRatio_working_3-way'!X334)))</f>
        <v>1.0384064753482654</v>
      </c>
      <c r="Z334" s="11">
        <f>'OddsRatio_working_3-way'!X334^(1/3)*COS('OddsRatio_working_3-way'!Y334/3)</f>
        <v>0.52648726576360305</v>
      </c>
      <c r="AA334" s="11">
        <f>'OddsRatio_working_3-way'!X334^(1/3)*COS(('OddsRatio_working_3-way'!Y334+2*PI())/3)</f>
        <v>-0.42768485917105781</v>
      </c>
      <c r="AB334" s="11">
        <f>'OddsRatio_working_3-way'!X334^(1/3)*COS(('OddsRatio_working_3-way'!Y334+4*PI())/3)</f>
        <v>-9.8802406592545369E-2</v>
      </c>
      <c r="AC334" s="11">
        <f>'OddsRatio_working_3-way'!X334^(1/3)*SIN('OddsRatio_working_3-way'!Y334/3)</f>
        <v>0.18988037252794859</v>
      </c>
      <c r="AD334" s="11">
        <f>'OddsRatio_working_3-way'!X334^(1/3)*SIN(('OddsRatio_working_3-way'!Y334+2*PI())/3)</f>
        <v>0.36101116065631511</v>
      </c>
      <c r="AE334" s="11">
        <f>'OddsRatio_working_3-way'!X334^(1/3)*SIN(('OddsRatio_working_3-way'!Y334+4*PI())/3)</f>
        <v>-0.55089153318426365</v>
      </c>
      <c r="AF334" s="11">
        <f>-'OddsRatio_working_3-way'!U334/(3*'OddsRatio_working_3-way'!X334^(1/3))*COS(('OddsRatio_working_3-way'!Y334)/3)</f>
        <v>0.52648726576360316</v>
      </c>
      <c r="AG334" s="11">
        <f>-'OddsRatio_working_3-way'!U334/(3*'OddsRatio_working_3-way'!X334^(1/3))*COS(('OddsRatio_working_3-way'!Y334+2*PI())/3)</f>
        <v>-0.42768485917105792</v>
      </c>
      <c r="AH334" s="11">
        <f>-'OddsRatio_working_3-way'!U334/(3*'OddsRatio_working_3-way'!X334^(1/3))*COS(('OddsRatio_working_3-way'!Y334+4*PI())/3)</f>
        <v>-9.8802406592545397E-2</v>
      </c>
      <c r="AI334" s="11">
        <f>'OddsRatio_working_3-way'!U334/(3*'OddsRatio_working_3-way'!X334^(1/3))*SIN(('OddsRatio_working_3-way'!Y334)/3)</f>
        <v>-0.18988037252794865</v>
      </c>
      <c r="AJ334" s="11">
        <f>'OddsRatio_working_3-way'!U334/(3*'OddsRatio_working_3-way'!X334^(1/3))*SIN(('OddsRatio_working_3-way'!Y334+2*PI())/3)</f>
        <v>-0.36101116065631517</v>
      </c>
      <c r="AK334" s="11">
        <f>'OddsRatio_working_3-way'!U334/(3*'OddsRatio_working_3-way'!X334^(1/3))*SIN(('OddsRatio_working_3-way'!Y334+4*PI())/3)</f>
        <v>0.55089153318426376</v>
      </c>
      <c r="AL334" s="11">
        <f>'OddsRatio_working_3-way'!Z334+'OddsRatio_working_3-way'!AF334</f>
        <v>1.0529745315272061</v>
      </c>
      <c r="AM334" s="11">
        <f>'OddsRatio_working_3-way'!AA334+'OddsRatio_working_3-way'!AG334</f>
        <v>-0.85536971834211573</v>
      </c>
      <c r="AN334" s="11">
        <f>'OddsRatio_working_3-way'!AB334+'OddsRatio_working_3-way'!AH334</f>
        <v>-0.19760481318509077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1.0529745315272061</v>
      </c>
      <c r="AS334" s="11">
        <f>IF(('OddsRatio_working_3-way'!X334=0),IF(Q334&gt;0,-Q334^(1/3),(-Q334)^(1/3)),'OddsRatio_working_3-way'!AM334-'OddsRatio_working_3-way'!R334/3)</f>
        <v>-0.85536971834211573</v>
      </c>
      <c r="AT334" s="11">
        <f>IF(('OddsRatio_working_3-way'!X334=0),IF(Q334&gt;0,-Q334^(1/3),(-Q334)^(1/3)),'OddsRatio_working_3-way'!AN334-'OddsRatio_working_3-way'!R334/3)</f>
        <v>-0.19760481318509077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1.25</v>
      </c>
      <c r="B335" s="4">
        <f>IF('True_Odds_Calculator_3-way'!B336="","",'True_Odds_Calculator_3-way'!B336)</f>
        <v>6.67</v>
      </c>
      <c r="C335" s="4">
        <f>IF('True_Odds_Calculator_3-way'!C336="","",'True_Odds_Calculator_3-way'!C336)</f>
        <v>12.08</v>
      </c>
      <c r="D335" s="9">
        <f t="shared" si="78"/>
        <v>0.78510598837191881</v>
      </c>
      <c r="E335" s="9">
        <f t="shared" si="79"/>
        <v>0.13873821538091943</v>
      </c>
      <c r="F335" s="9">
        <f t="shared" si="80"/>
        <v>7.6155796247161914E-2</v>
      </c>
      <c r="G335" s="9">
        <f t="shared" si="81"/>
        <v>1.0948535092629155</v>
      </c>
      <c r="H335" s="9">
        <f t="shared" si="82"/>
        <v>1.2737133773157288</v>
      </c>
      <c r="I335" s="9">
        <f t="shared" si="83"/>
        <v>7.2078193975207299</v>
      </c>
      <c r="J335" s="9">
        <f t="shared" si="84"/>
        <v>13.130976882633105</v>
      </c>
      <c r="K335" s="11">
        <f t="shared" si="85"/>
        <v>0.8</v>
      </c>
      <c r="L335" s="11">
        <f t="shared" si="86"/>
        <v>0.14992503748125938</v>
      </c>
      <c r="M335" s="11">
        <f t="shared" si="87"/>
        <v>8.2781456953642391E-2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-0.15594090372032532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0.16878977729678207</v>
      </c>
      <c r="Q335" s="11">
        <f>2*'OddsRatio_working_3-way'!K335*'OddsRatio_working_3-way'!L335*'OddsRatio_working_3-way'!M335</f>
        <v>1.9857620858444953E-2</v>
      </c>
      <c r="R335" s="11">
        <f t="shared" si="88"/>
        <v>0</v>
      </c>
      <c r="S335" s="11">
        <f t="shared" si="89"/>
        <v>-1.0823957875702759</v>
      </c>
      <c r="T335" s="11">
        <f t="shared" si="90"/>
        <v>-0.1273406808906207</v>
      </c>
      <c r="U335" s="11">
        <f>'OddsRatio_working_3-way'!S335-'OddsRatio_working_3-way'!R335^2/3</f>
        <v>-1.0823957875702759</v>
      </c>
      <c r="V335" s="11">
        <f>'OddsRatio_working_3-way'!S335*'OddsRatio_working_3-way'!R335/3-2*'OddsRatio_working_3-way'!R335^3/27-'OddsRatio_working_3-way'!T335</f>
        <v>0.1273406808906207</v>
      </c>
      <c r="W335" s="11">
        <f>'OddsRatio_working_3-way'!V335^2+4*'OddsRatio_working_3-way'!U335^3/27</f>
        <v>-0.17165308440705851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0.2167191347209248</v>
      </c>
      <c r="Y335" s="11">
        <f>IF('OddsRatio_working_3-way'!W335&gt;=0,IF('OddsRatio_working_3-way'!V335+SQRT('OddsRatio_working_3-way'!W335)&gt;0,0,PI()),ACOS('OddsRatio_working_3-way'!V335/(2*'OddsRatio_working_3-way'!X335)))</f>
        <v>1.2726048616072423</v>
      </c>
      <c r="Z335" s="11">
        <f>'OddsRatio_working_3-way'!X335^(1/3)*COS('OddsRatio_working_3-way'!Y335/3)</f>
        <v>0.54742675463145785</v>
      </c>
      <c r="AA335" s="11">
        <f>'OddsRatio_working_3-way'!X335^(1/3)*COS(('OddsRatio_working_3-way'!Y335+2*PI())/3)</f>
        <v>-0.48782061242893382</v>
      </c>
      <c r="AB335" s="11">
        <f>'OddsRatio_working_3-way'!X335^(1/3)*COS(('OddsRatio_working_3-way'!Y335+4*PI())/3)</f>
        <v>-5.9606142202524311E-2</v>
      </c>
      <c r="AC335" s="11">
        <f>'OddsRatio_working_3-way'!X335^(1/3)*SIN('OddsRatio_working_3-way'!Y335/3)</f>
        <v>0.24722973965611078</v>
      </c>
      <c r="AD335" s="11">
        <f>'OddsRatio_working_3-way'!X335^(1/3)*SIN(('OddsRatio_working_3-way'!Y335+2*PI())/3)</f>
        <v>0.35047060639405792</v>
      </c>
      <c r="AE335" s="11">
        <f>'OddsRatio_working_3-way'!X335^(1/3)*SIN(('OddsRatio_working_3-way'!Y335+4*PI())/3)</f>
        <v>-0.59770034605016853</v>
      </c>
      <c r="AF335" s="11">
        <f>-'OddsRatio_working_3-way'!U335/(3*'OddsRatio_working_3-way'!X335^(1/3))*COS(('OddsRatio_working_3-way'!Y335)/3)</f>
        <v>0.54742675463145773</v>
      </c>
      <c r="AG335" s="11">
        <f>-'OddsRatio_working_3-way'!U335/(3*'OddsRatio_working_3-way'!X335^(1/3))*COS(('OddsRatio_working_3-way'!Y335+2*PI())/3)</f>
        <v>-0.48782061242893371</v>
      </c>
      <c r="AH335" s="11">
        <f>-'OddsRatio_working_3-way'!U335/(3*'OddsRatio_working_3-way'!X335^(1/3))*COS(('OddsRatio_working_3-way'!Y335+4*PI())/3)</f>
        <v>-5.9606142202524304E-2</v>
      </c>
      <c r="AI335" s="11">
        <f>'OddsRatio_working_3-way'!U335/(3*'OddsRatio_working_3-way'!X335^(1/3))*SIN(('OddsRatio_working_3-way'!Y335)/3)</f>
        <v>-0.24722973965611073</v>
      </c>
      <c r="AJ335" s="11">
        <f>'OddsRatio_working_3-way'!U335/(3*'OddsRatio_working_3-way'!X335^(1/3))*SIN(('OddsRatio_working_3-way'!Y335+2*PI())/3)</f>
        <v>-0.35047060639405786</v>
      </c>
      <c r="AK335" s="11">
        <f>'OddsRatio_working_3-way'!U335/(3*'OddsRatio_working_3-way'!X335^(1/3))*SIN(('OddsRatio_working_3-way'!Y335+4*PI())/3)</f>
        <v>0.59770034605016842</v>
      </c>
      <c r="AL335" s="11">
        <f>'OddsRatio_working_3-way'!Z335+'OddsRatio_working_3-way'!AF335</f>
        <v>1.0948535092629155</v>
      </c>
      <c r="AM335" s="11">
        <f>'OddsRatio_working_3-way'!AA335+'OddsRatio_working_3-way'!AG335</f>
        <v>-0.97564122485786753</v>
      </c>
      <c r="AN335" s="11">
        <f>'OddsRatio_working_3-way'!AB335+'OddsRatio_working_3-way'!AH335</f>
        <v>-0.11921228440504861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1.0948535092629155</v>
      </c>
      <c r="AS335" s="11">
        <f>IF(('OddsRatio_working_3-way'!X335=0),IF(Q335&gt;0,-Q335^(1/3),(-Q335)^(1/3)),'OddsRatio_working_3-way'!AM335-'OddsRatio_working_3-way'!R335/3)</f>
        <v>-0.97564122485786753</v>
      </c>
      <c r="AT335" s="11">
        <f>IF(('OddsRatio_working_3-way'!X335=0),IF(Q335&gt;0,-Q335^(1/3),(-Q335)^(1/3)),'OddsRatio_working_3-way'!AN335-'OddsRatio_working_3-way'!R335/3)</f>
        <v>-0.11921228440504861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1.81</v>
      </c>
      <c r="B336" s="4">
        <f>IF('True_Odds_Calculator_3-way'!B337="","",'True_Odds_Calculator_3-way'!B337)</f>
        <v>3.96</v>
      </c>
      <c r="C336" s="4">
        <f>IF('True_Odds_Calculator_3-way'!C337="","",'True_Odds_Calculator_3-way'!C337)</f>
        <v>4.59</v>
      </c>
      <c r="D336" s="9">
        <f t="shared" si="78"/>
        <v>0.54309283192045055</v>
      </c>
      <c r="E336" s="9">
        <f t="shared" si="79"/>
        <v>0.24543481624168903</v>
      </c>
      <c r="F336" s="9">
        <f t="shared" si="80"/>
        <v>0.21147235183786045</v>
      </c>
      <c r="G336" s="9">
        <f t="shared" si="81"/>
        <v>1.0386491781898965</v>
      </c>
      <c r="H336" s="9">
        <f t="shared" si="82"/>
        <v>1.8413058343338158</v>
      </c>
      <c r="I336" s="9">
        <f t="shared" si="83"/>
        <v>4.0744015674420933</v>
      </c>
      <c r="J336" s="9">
        <f t="shared" si="84"/>
        <v>4.7287505497017284</v>
      </c>
      <c r="K336" s="11">
        <f t="shared" si="85"/>
        <v>0.5524861878453039</v>
      </c>
      <c r="L336" s="11">
        <f t="shared" si="86"/>
        <v>0.25252525252525254</v>
      </c>
      <c r="M336" s="11">
        <f t="shared" si="87"/>
        <v>0.2178649237472767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-0.26162830777715396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0.22371307533622919</v>
      </c>
      <c r="Q336" s="11">
        <f>2*'OddsRatio_working_3-way'!K336*'OddsRatio_working_3-way'!L336*'OddsRatio_working_3-way'!M336</f>
        <v>6.0791596558757946E-2</v>
      </c>
      <c r="R336" s="11">
        <f t="shared" si="88"/>
        <v>0</v>
      </c>
      <c r="S336" s="11">
        <f t="shared" si="89"/>
        <v>-0.85507977801385449</v>
      </c>
      <c r="T336" s="11">
        <f t="shared" si="90"/>
        <v>-0.23235863532985179</v>
      </c>
      <c r="U336" s="11">
        <f>'OddsRatio_working_3-way'!S336-'OddsRatio_working_3-way'!R336^2/3</f>
        <v>-0.85507977801385449</v>
      </c>
      <c r="V336" s="11">
        <f>'OddsRatio_working_3-way'!S336*'OddsRatio_working_3-way'!R336/3-2*'OddsRatio_working_3-way'!R336^3/27-'OddsRatio_working_3-way'!T336</f>
        <v>0.23235863532985179</v>
      </c>
      <c r="W336" s="11">
        <f>'OddsRatio_working_3-way'!V336^2+4*'OddsRatio_working_3-way'!U336^3/27</f>
        <v>-3.8631886882947469E-2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0.15216966049060052</v>
      </c>
      <c r="Y336" s="11">
        <f>IF('OddsRatio_working_3-way'!W336&gt;=0,IF('OddsRatio_working_3-way'!V336+SQRT('OddsRatio_working_3-way'!W336)&gt;0,0,PI()),ACOS('OddsRatio_working_3-way'!V336/(2*'OddsRatio_working_3-way'!X336)))</f>
        <v>0.70210343945452858</v>
      </c>
      <c r="Z336" s="11">
        <f>'OddsRatio_working_3-way'!X336^(1/3)*COS('OddsRatio_working_3-way'!Y336/3)</f>
        <v>0.51932458909494827</v>
      </c>
      <c r="AA336" s="11">
        <f>'OddsRatio_working_3-way'!X336^(1/3)*COS(('OddsRatio_working_3-way'!Y336+2*PI())/3)</f>
        <v>-0.36688366776422593</v>
      </c>
      <c r="AB336" s="11">
        <f>'OddsRatio_working_3-way'!X336^(1/3)*COS(('OddsRatio_working_3-way'!Y336+4*PI())/3)</f>
        <v>-0.15244092133072251</v>
      </c>
      <c r="AC336" s="11">
        <f>'OddsRatio_working_3-way'!X336^(1/3)*SIN('OddsRatio_working_3-way'!Y336/3)</f>
        <v>0.12380857737914581</v>
      </c>
      <c r="AD336" s="11">
        <f>'OddsRatio_working_3-way'!X336^(1/3)*SIN(('OddsRatio_working_3-way'!Y336+2*PI())/3)</f>
        <v>0.38784399827656729</v>
      </c>
      <c r="AE336" s="11">
        <f>'OddsRatio_working_3-way'!X336^(1/3)*SIN(('OddsRatio_working_3-way'!Y336+4*PI())/3)</f>
        <v>-0.5116525756557132</v>
      </c>
      <c r="AF336" s="11">
        <f>-'OddsRatio_working_3-way'!U336/(3*'OddsRatio_working_3-way'!X336^(1/3))*COS(('OddsRatio_working_3-way'!Y336)/3)</f>
        <v>0.51932458909494816</v>
      </c>
      <c r="AG336" s="11">
        <f>-'OddsRatio_working_3-way'!U336/(3*'OddsRatio_working_3-way'!X336^(1/3))*COS(('OddsRatio_working_3-way'!Y336+2*PI())/3)</f>
        <v>-0.36688366776422582</v>
      </c>
      <c r="AH336" s="11">
        <f>-'OddsRatio_working_3-way'!U336/(3*'OddsRatio_working_3-way'!X336^(1/3))*COS(('OddsRatio_working_3-way'!Y336+4*PI())/3)</f>
        <v>-0.15244092133072248</v>
      </c>
      <c r="AI336" s="11">
        <f>'OddsRatio_working_3-way'!U336/(3*'OddsRatio_working_3-way'!X336^(1/3))*SIN(('OddsRatio_working_3-way'!Y336)/3)</f>
        <v>-0.12380857737914579</v>
      </c>
      <c r="AJ336" s="11">
        <f>'OddsRatio_working_3-way'!U336/(3*'OddsRatio_working_3-way'!X336^(1/3))*SIN(('OddsRatio_working_3-way'!Y336+2*PI())/3)</f>
        <v>-0.38784399827656724</v>
      </c>
      <c r="AK336" s="11">
        <f>'OddsRatio_working_3-way'!U336/(3*'OddsRatio_working_3-way'!X336^(1/3))*SIN(('OddsRatio_working_3-way'!Y336+4*PI())/3)</f>
        <v>0.51165257565571309</v>
      </c>
      <c r="AL336" s="11">
        <f>'OddsRatio_working_3-way'!Z336+'OddsRatio_working_3-way'!AF336</f>
        <v>1.0386491781898965</v>
      </c>
      <c r="AM336" s="11">
        <f>'OddsRatio_working_3-way'!AA336+'OddsRatio_working_3-way'!AG336</f>
        <v>-0.73376733552845175</v>
      </c>
      <c r="AN336" s="11">
        <f>'OddsRatio_working_3-way'!AB336+'OddsRatio_working_3-way'!AH336</f>
        <v>-0.30488184266144502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1.0386491781898965</v>
      </c>
      <c r="AS336" s="11">
        <f>IF(('OddsRatio_working_3-way'!X336=0),IF(Q336&gt;0,-Q336^(1/3),(-Q336)^(1/3)),'OddsRatio_working_3-way'!AM336-'OddsRatio_working_3-way'!R336/3)</f>
        <v>-0.73376733552845175</v>
      </c>
      <c r="AT336" s="11">
        <f>IF(('OddsRatio_working_3-way'!X336=0),IF(Q336&gt;0,-Q336^(1/3),(-Q336)^(1/3)),'OddsRatio_working_3-way'!AN336-'OddsRatio_working_3-way'!R336/3)</f>
        <v>-0.30488184266144502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3.25</v>
      </c>
      <c r="B337" s="4">
        <f>IF('True_Odds_Calculator_3-way'!B338="","",'True_Odds_Calculator_3-way'!B338)</f>
        <v>2.98</v>
      </c>
      <c r="C337" s="4">
        <f>IF('True_Odds_Calculator_3-way'!C338="","",'True_Odds_Calculator_3-way'!C338)</f>
        <v>2.57</v>
      </c>
      <c r="D337" s="9">
        <f t="shared" si="78"/>
        <v>0.29747629269285097</v>
      </c>
      <c r="E337" s="9">
        <f t="shared" si="79"/>
        <v>0.3248631832353423</v>
      </c>
      <c r="F337" s="9">
        <f t="shared" si="80"/>
        <v>0.37766052407180695</v>
      </c>
      <c r="G337" s="9">
        <f t="shared" si="81"/>
        <v>1.0496055197432581</v>
      </c>
      <c r="H337" s="9">
        <f t="shared" si="82"/>
        <v>3.3616124194223302</v>
      </c>
      <c r="I337" s="9">
        <f t="shared" si="83"/>
        <v>3.0782189290916504</v>
      </c>
      <c r="J337" s="9">
        <f t="shared" si="84"/>
        <v>2.6478806659969147</v>
      </c>
      <c r="K337" s="11">
        <f t="shared" si="85"/>
        <v>0.30769230769230771</v>
      </c>
      <c r="L337" s="11">
        <f t="shared" si="86"/>
        <v>0.33557046979865773</v>
      </c>
      <c r="M337" s="11">
        <f t="shared" si="87"/>
        <v>0.38910505836575876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-0.28100536551167221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0.23302109845342289</v>
      </c>
      <c r="Q337" s="11">
        <f>2*'OddsRatio_working_3-way'!K337*'OddsRatio_working_3-way'!L337*'OddsRatio_working_3-way'!M337</f>
        <v>8.0352102914973425E-2</v>
      </c>
      <c r="R337" s="11">
        <f t="shared" si="88"/>
        <v>0</v>
      </c>
      <c r="S337" s="11">
        <f t="shared" si="89"/>
        <v>-0.82924074431505412</v>
      </c>
      <c r="T337" s="11">
        <f t="shared" si="90"/>
        <v>-0.28594508424657045</v>
      </c>
      <c r="U337" s="11">
        <f>'OddsRatio_working_3-way'!S337-'OddsRatio_working_3-way'!R337^2/3</f>
        <v>-0.82924074431505412</v>
      </c>
      <c r="V337" s="11">
        <f>'OddsRatio_working_3-way'!S337*'OddsRatio_working_3-way'!R337/3-2*'OddsRatio_working_3-way'!R337^3/27-'OddsRatio_working_3-way'!T337</f>
        <v>0.28594508424657045</v>
      </c>
      <c r="W337" s="11">
        <f>'OddsRatio_working_3-way'!V337^2+4*'OddsRatio_working_3-way'!U337^3/27</f>
        <v>-2.7123393502632986E-3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0.14532457685732442</v>
      </c>
      <c r="Y337" s="11">
        <f>IF('OddsRatio_working_3-way'!W337&gt;=0,IF('OddsRatio_working_3-way'!V337+SQRT('OddsRatio_working_3-way'!W337)&gt;0,0,PI()),ACOS('OddsRatio_working_3-way'!V337/(2*'OddsRatio_working_3-way'!X337)))</f>
        <v>0.18015852578874503</v>
      </c>
      <c r="Z337" s="11">
        <f>'OddsRatio_working_3-way'!X337^(1/3)*COS('OddsRatio_working_3-way'!Y337/3)</f>
        <v>0.52480275987162905</v>
      </c>
      <c r="AA337" s="11">
        <f>'OddsRatio_working_3-way'!X337^(1/3)*COS(('OddsRatio_working_3-way'!Y337+2*PI())/3)</f>
        <v>-0.28972780491429412</v>
      </c>
      <c r="AB337" s="11">
        <f>'OddsRatio_working_3-way'!X337^(1/3)*COS(('OddsRatio_working_3-way'!Y337+4*PI())/3)</f>
        <v>-0.2350749549573351</v>
      </c>
      <c r="AC337" s="11">
        <f>'OddsRatio_working_3-way'!X337^(1/3)*SIN('OddsRatio_working_3-way'!Y337/3)</f>
        <v>3.155383763463062E-2</v>
      </c>
      <c r="AD337" s="11">
        <f>'OddsRatio_working_3-way'!X337^(1/3)*SIN(('OddsRatio_working_3-way'!Y337+2*PI())/3)</f>
        <v>0.43871560320770003</v>
      </c>
      <c r="AE337" s="11">
        <f>'OddsRatio_working_3-way'!X337^(1/3)*SIN(('OddsRatio_working_3-way'!Y337+4*PI())/3)</f>
        <v>-0.47026944084233063</v>
      </c>
      <c r="AF337" s="11">
        <f>-'OddsRatio_working_3-way'!U337/(3*'OddsRatio_working_3-way'!X337^(1/3))*COS(('OddsRatio_working_3-way'!Y337)/3)</f>
        <v>0.52480275987162905</v>
      </c>
      <c r="AG337" s="11">
        <f>-'OddsRatio_working_3-way'!U337/(3*'OddsRatio_working_3-way'!X337^(1/3))*COS(('OddsRatio_working_3-way'!Y337+2*PI())/3)</f>
        <v>-0.28972780491429412</v>
      </c>
      <c r="AH337" s="11">
        <f>-'OddsRatio_working_3-way'!U337/(3*'OddsRatio_working_3-way'!X337^(1/3))*COS(('OddsRatio_working_3-way'!Y337+4*PI())/3)</f>
        <v>-0.2350749549573351</v>
      </c>
      <c r="AI337" s="11">
        <f>'OddsRatio_working_3-way'!U337/(3*'OddsRatio_working_3-way'!X337^(1/3))*SIN(('OddsRatio_working_3-way'!Y337)/3)</f>
        <v>-3.155383763463062E-2</v>
      </c>
      <c r="AJ337" s="11">
        <f>'OddsRatio_working_3-way'!U337/(3*'OddsRatio_working_3-way'!X337^(1/3))*SIN(('OddsRatio_working_3-way'!Y337+2*PI())/3)</f>
        <v>-0.43871560320770003</v>
      </c>
      <c r="AK337" s="11">
        <f>'OddsRatio_working_3-way'!U337/(3*'OddsRatio_working_3-way'!X337^(1/3))*SIN(('OddsRatio_working_3-way'!Y337+4*PI())/3)</f>
        <v>0.47026944084233063</v>
      </c>
      <c r="AL337" s="11">
        <f>'OddsRatio_working_3-way'!Z337+'OddsRatio_working_3-way'!AF337</f>
        <v>1.0496055197432581</v>
      </c>
      <c r="AM337" s="11">
        <f>'OddsRatio_working_3-way'!AA337+'OddsRatio_working_3-way'!AG337</f>
        <v>-0.57945560982858824</v>
      </c>
      <c r="AN337" s="11">
        <f>'OddsRatio_working_3-way'!AB337+'OddsRatio_working_3-way'!AH337</f>
        <v>-0.47014990991467021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1.0496055197432581</v>
      </c>
      <c r="AS337" s="11">
        <f>IF(('OddsRatio_working_3-way'!X337=0),IF(Q337&gt;0,-Q337^(1/3),(-Q337)^(1/3)),'OddsRatio_working_3-way'!AM337-'OddsRatio_working_3-way'!R337/3)</f>
        <v>-0.57945560982858824</v>
      </c>
      <c r="AT337" s="11">
        <f>IF(('OddsRatio_working_3-way'!X337=0),IF(Q337&gt;0,-Q337^(1/3),(-Q337)^(1/3)),'OddsRatio_working_3-way'!AN337-'OddsRatio_working_3-way'!R337/3)</f>
        <v>-0.47014990991467021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2.85</v>
      </c>
      <c r="B338" s="4">
        <f>IF('True_Odds_Calculator_3-way'!B339="","",'True_Odds_Calculator_3-way'!B339)</f>
        <v>3.23</v>
      </c>
      <c r="C338" s="4">
        <f>IF('True_Odds_Calculator_3-way'!C339="","",'True_Odds_Calculator_3-way'!C339)</f>
        <v>2.68</v>
      </c>
      <c r="D338" s="9">
        <f t="shared" si="78"/>
        <v>0.339540591200508</v>
      </c>
      <c r="E338" s="9">
        <f t="shared" si="79"/>
        <v>0.29898034040614146</v>
      </c>
      <c r="F338" s="9">
        <f t="shared" si="80"/>
        <v>0.36147906839335059</v>
      </c>
      <c r="G338" s="9">
        <f t="shared" si="81"/>
        <v>1.0514356606828841</v>
      </c>
      <c r="H338" s="9">
        <f t="shared" si="82"/>
        <v>2.9451559722633358</v>
      </c>
      <c r="I338" s="9">
        <f t="shared" si="83"/>
        <v>3.3447015233228314</v>
      </c>
      <c r="J338" s="9">
        <f t="shared" si="84"/>
        <v>2.7664119099472457</v>
      </c>
      <c r="K338" s="11">
        <f t="shared" si="85"/>
        <v>0.35087719298245612</v>
      </c>
      <c r="L338" s="11">
        <f t="shared" si="86"/>
        <v>0.30959752321981426</v>
      </c>
      <c r="M338" s="11">
        <f t="shared" si="87"/>
        <v>0.37313432835820892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-0.28093360799068046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0.23347495859467529</v>
      </c>
      <c r="Q338" s="11">
        <f>2*'OddsRatio_working_3-way'!K338*'OddsRatio_working_3-way'!L338*'OddsRatio_working_3-way'!M338</f>
        <v>8.1067693956484485E-2</v>
      </c>
      <c r="R338" s="11">
        <f t="shared" si="88"/>
        <v>0</v>
      </c>
      <c r="S338" s="11">
        <f t="shared" si="89"/>
        <v>-0.83106809564208661</v>
      </c>
      <c r="T338" s="11">
        <f t="shared" si="90"/>
        <v>-0.28856531098683563</v>
      </c>
      <c r="U338" s="11">
        <f>'OddsRatio_working_3-way'!S338-'OddsRatio_working_3-way'!R338^2/3</f>
        <v>-0.83106809564208661</v>
      </c>
      <c r="V338" s="11">
        <f>'OddsRatio_working_3-way'!S338*'OddsRatio_working_3-way'!R338/3-2*'OddsRatio_working_3-way'!R338^3/27-'OddsRatio_working_3-way'!T338</f>
        <v>0.28856531098683563</v>
      </c>
      <c r="W338" s="11">
        <f>'OddsRatio_working_3-way'!V338^2+4*'OddsRatio_working_3-way'!U338^3/27</f>
        <v>-1.7666946498090252E-3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0.14580520682981299</v>
      </c>
      <c r="Y338" s="11">
        <f>IF('OddsRatio_working_3-way'!W338&gt;=0,IF('OddsRatio_working_3-way'!V338+SQRT('OddsRatio_working_3-way'!W338)&gt;0,0,PI()),ACOS('OddsRatio_working_3-way'!V338/(2*'OddsRatio_working_3-way'!X338)))</f>
        <v>0.14464156128932504</v>
      </c>
      <c r="Z338" s="11">
        <f>'OddsRatio_working_3-way'!X338^(1/3)*COS('OddsRatio_working_3-way'!Y338/3)</f>
        <v>0.52571783034144215</v>
      </c>
      <c r="AA338" s="11">
        <f>'OddsRatio_working_3-way'!X338^(1/3)*COS(('OddsRatio_working_3-way'!Y338+2*PI())/3)</f>
        <v>-0.28482698418774371</v>
      </c>
      <c r="AB338" s="11">
        <f>'OddsRatio_working_3-way'!X338^(1/3)*COS(('OddsRatio_working_3-way'!Y338+4*PI())/3)</f>
        <v>-0.24089084615369852</v>
      </c>
      <c r="AC338" s="11">
        <f>'OddsRatio_working_3-way'!X338^(1/3)*SIN('OddsRatio_working_3-way'!Y338/3)</f>
        <v>2.536654112110857E-2</v>
      </c>
      <c r="AD338" s="11">
        <f>'OddsRatio_working_3-way'!X338^(1/3)*SIN(('OddsRatio_working_3-way'!Y338+2*PI())/3)</f>
        <v>0.44260172573757212</v>
      </c>
      <c r="AE338" s="11">
        <f>'OddsRatio_working_3-way'!X338^(1/3)*SIN(('OddsRatio_working_3-way'!Y338+4*PI())/3)</f>
        <v>-0.4679682668586807</v>
      </c>
      <c r="AF338" s="11">
        <f>-'OddsRatio_working_3-way'!U338/(3*'OddsRatio_working_3-way'!X338^(1/3))*COS(('OddsRatio_working_3-way'!Y338)/3)</f>
        <v>0.52571783034144204</v>
      </c>
      <c r="AG338" s="11">
        <f>-'OddsRatio_working_3-way'!U338/(3*'OddsRatio_working_3-way'!X338^(1/3))*COS(('OddsRatio_working_3-way'!Y338+2*PI())/3)</f>
        <v>-0.28482698418774366</v>
      </c>
      <c r="AH338" s="11">
        <f>-'OddsRatio_working_3-way'!U338/(3*'OddsRatio_working_3-way'!X338^(1/3))*COS(('OddsRatio_working_3-way'!Y338+4*PI())/3)</f>
        <v>-0.24089084615369846</v>
      </c>
      <c r="AI338" s="11">
        <f>'OddsRatio_working_3-way'!U338/(3*'OddsRatio_working_3-way'!X338^(1/3))*SIN(('OddsRatio_working_3-way'!Y338)/3)</f>
        <v>-2.5366541121108567E-2</v>
      </c>
      <c r="AJ338" s="11">
        <f>'OddsRatio_working_3-way'!U338/(3*'OddsRatio_working_3-way'!X338^(1/3))*SIN(('OddsRatio_working_3-way'!Y338+2*PI())/3)</f>
        <v>-0.442601725737572</v>
      </c>
      <c r="AK338" s="11">
        <f>'OddsRatio_working_3-way'!U338/(3*'OddsRatio_working_3-way'!X338^(1/3))*SIN(('OddsRatio_working_3-way'!Y338+4*PI())/3)</f>
        <v>0.46796826685868065</v>
      </c>
      <c r="AL338" s="11">
        <f>'OddsRatio_working_3-way'!Z338+'OddsRatio_working_3-way'!AF338</f>
        <v>1.0514356606828841</v>
      </c>
      <c r="AM338" s="11">
        <f>'OddsRatio_working_3-way'!AA338+'OddsRatio_working_3-way'!AG338</f>
        <v>-0.56965396837548732</v>
      </c>
      <c r="AN338" s="11">
        <f>'OddsRatio_working_3-way'!AB338+'OddsRatio_working_3-way'!AH338</f>
        <v>-0.48178169230739698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1.0514356606828841</v>
      </c>
      <c r="AS338" s="11">
        <f>IF(('OddsRatio_working_3-way'!X338=0),IF(Q338&gt;0,-Q338^(1/3),(-Q338)^(1/3)),'OddsRatio_working_3-way'!AM338-'OddsRatio_working_3-way'!R338/3)</f>
        <v>-0.56965396837548732</v>
      </c>
      <c r="AT338" s="11">
        <f>IF(('OddsRatio_working_3-way'!X338=0),IF(Q338&gt;0,-Q338^(1/3),(-Q338)^(1/3)),'OddsRatio_working_3-way'!AN338-'OddsRatio_working_3-way'!R338/3)</f>
        <v>-0.48178169230739698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1.57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6.85</v>
      </c>
      <c r="D339" s="9">
        <f t="shared" si="78"/>
        <v>0.62000526343324025</v>
      </c>
      <c r="E339" s="9">
        <f t="shared" si="79"/>
        <v>0.24282395087342465</v>
      </c>
      <c r="F339" s="9">
        <f t="shared" si="80"/>
        <v>0.1371707856933351</v>
      </c>
      <c r="G339" s="9">
        <f t="shared" si="81"/>
        <v>1.0752447953130086</v>
      </c>
      <c r="H339" s="9">
        <f t="shared" si="82"/>
        <v>1.6128895333284152</v>
      </c>
      <c r="I339" s="9">
        <f t="shared" si="83"/>
        <v>4.1182099064077242</v>
      </c>
      <c r="J339" s="9">
        <f t="shared" si="84"/>
        <v>7.290182052581101</v>
      </c>
      <c r="K339" s="11">
        <f t="shared" si="85"/>
        <v>0.63694267515923564</v>
      </c>
      <c r="L339" s="11">
        <f t="shared" si="86"/>
        <v>0.25641025641025644</v>
      </c>
      <c r="M339" s="11">
        <f t="shared" si="87"/>
        <v>0.14598540145985403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-0.23055465154121535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0.22220871167823608</v>
      </c>
      <c r="Q339" s="11">
        <f>2*'OddsRatio_working_3-way'!K339*'OddsRatio_working_3-way'!L339*'OddsRatio_working_3-way'!M339</f>
        <v>4.7684272892325345E-2</v>
      </c>
      <c r="R339" s="11">
        <f t="shared" si="88"/>
        <v>0</v>
      </c>
      <c r="S339" s="11">
        <f t="shared" si="89"/>
        <v>-0.96380060082419416</v>
      </c>
      <c r="T339" s="11">
        <f t="shared" si="90"/>
        <v>-0.20682416326699449</v>
      </c>
      <c r="U339" s="11">
        <f>'OddsRatio_working_3-way'!S339-'OddsRatio_working_3-way'!R339^2/3</f>
        <v>-0.96380060082419416</v>
      </c>
      <c r="V339" s="11">
        <f>'OddsRatio_working_3-way'!S339*'OddsRatio_working_3-way'!R339/3-2*'OddsRatio_working_3-way'!R339^3/27-'OddsRatio_working_3-way'!T339</f>
        <v>0.20682416326699449</v>
      </c>
      <c r="W339" s="11">
        <f>'OddsRatio_working_3-way'!V339^2+4*'OddsRatio_working_3-way'!U339^3/27</f>
        <v>-8.9858662734632583E-2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0.18209537147174071</v>
      </c>
      <c r="Y339" s="11">
        <f>IF('OddsRatio_working_3-way'!W339&gt;=0,IF('OddsRatio_working_3-way'!V339+SQRT('OddsRatio_working_3-way'!W339)&gt;0,0,PI()),ACOS('OddsRatio_working_3-way'!V339/(2*'OddsRatio_working_3-way'!X339)))</f>
        <v>0.96684326000361953</v>
      </c>
      <c r="Z339" s="11">
        <f>'OddsRatio_working_3-way'!X339^(1/3)*COS('OddsRatio_working_3-way'!Y339/3)</f>
        <v>0.53762239765650444</v>
      </c>
      <c r="AA339" s="11">
        <f>'OddsRatio_working_3-way'!X339^(1/3)*COS(('OddsRatio_working_3-way'!Y339+2*PI())/3)</f>
        <v>-0.42428392428066758</v>
      </c>
      <c r="AB339" s="11">
        <f>'OddsRatio_working_3-way'!X339^(1/3)*COS(('OddsRatio_working_3-way'!Y339+4*PI())/3)</f>
        <v>-0.11333847337583705</v>
      </c>
      <c r="AC339" s="11">
        <f>'OddsRatio_working_3-way'!X339^(1/3)*SIN('OddsRatio_working_3-way'!Y339/3)</f>
        <v>0.17952443978319368</v>
      </c>
      <c r="AD339" s="11">
        <f>'OddsRatio_working_3-way'!X339^(1/3)*SIN(('OddsRatio_working_3-way'!Y339+2*PI())/3)</f>
        <v>0.37583243412243561</v>
      </c>
      <c r="AE339" s="11">
        <f>'OddsRatio_working_3-way'!X339^(1/3)*SIN(('OddsRatio_working_3-way'!Y339+4*PI())/3)</f>
        <v>-0.55535687390562904</v>
      </c>
      <c r="AF339" s="11">
        <f>-'OddsRatio_working_3-way'!U339/(3*'OddsRatio_working_3-way'!X339^(1/3))*COS(('OddsRatio_working_3-way'!Y339)/3)</f>
        <v>0.53762239765650421</v>
      </c>
      <c r="AG339" s="11">
        <f>-'OddsRatio_working_3-way'!U339/(3*'OddsRatio_working_3-way'!X339^(1/3))*COS(('OddsRatio_working_3-way'!Y339+2*PI())/3)</f>
        <v>-0.42428392428066741</v>
      </c>
      <c r="AH339" s="11">
        <f>-'OddsRatio_working_3-way'!U339/(3*'OddsRatio_working_3-way'!X339^(1/3))*COS(('OddsRatio_working_3-way'!Y339+4*PI())/3)</f>
        <v>-0.11333847337583701</v>
      </c>
      <c r="AI339" s="11">
        <f>'OddsRatio_working_3-way'!U339/(3*'OddsRatio_working_3-way'!X339^(1/3))*SIN(('OddsRatio_working_3-way'!Y339)/3)</f>
        <v>-0.1795244397831936</v>
      </c>
      <c r="AJ339" s="11">
        <f>'OddsRatio_working_3-way'!U339/(3*'OddsRatio_working_3-way'!X339^(1/3))*SIN(('OddsRatio_working_3-way'!Y339+2*PI())/3)</f>
        <v>-0.37583243412243544</v>
      </c>
      <c r="AK339" s="11">
        <f>'OddsRatio_working_3-way'!U339/(3*'OddsRatio_working_3-way'!X339^(1/3))*SIN(('OddsRatio_working_3-way'!Y339+4*PI())/3)</f>
        <v>0.55535687390562882</v>
      </c>
      <c r="AL339" s="11">
        <f>'OddsRatio_working_3-way'!Z339+'OddsRatio_working_3-way'!AF339</f>
        <v>1.0752447953130086</v>
      </c>
      <c r="AM339" s="11">
        <f>'OddsRatio_working_3-way'!AA339+'OddsRatio_working_3-way'!AG339</f>
        <v>-0.84856784856133505</v>
      </c>
      <c r="AN339" s="11">
        <f>'OddsRatio_working_3-way'!AB339+'OddsRatio_working_3-way'!AH339</f>
        <v>-0.22667694675167405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1.0752447953130086</v>
      </c>
      <c r="AS339" s="11">
        <f>IF(('OddsRatio_working_3-way'!X339=0),IF(Q339&gt;0,-Q339^(1/3),(-Q339)^(1/3)),'OddsRatio_working_3-way'!AM339-'OddsRatio_working_3-way'!R339/3)</f>
        <v>-0.84856784856133505</v>
      </c>
      <c r="AT339" s="11">
        <f>IF(('OddsRatio_working_3-way'!X339=0),IF(Q339&gt;0,-Q339^(1/3),(-Q339)^(1/3)),'OddsRatio_working_3-way'!AN339-'OddsRatio_working_3-way'!R339/3)</f>
        <v>-0.22667694675167405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1.69</v>
      </c>
      <c r="B340" s="4">
        <f>IF('True_Odds_Calculator_3-way'!B341="","",'True_Odds_Calculator_3-way'!B341)</f>
        <v>3.69</v>
      </c>
      <c r="C340" s="4">
        <f>IF('True_Odds_Calculator_3-way'!C341="","",'True_Odds_Calculator_3-way'!C341)</f>
        <v>5.72</v>
      </c>
      <c r="D340" s="9">
        <f t="shared" si="78"/>
        <v>0.57595665325946044</v>
      </c>
      <c r="E340" s="9">
        <f t="shared" si="79"/>
        <v>0.25837951295813399</v>
      </c>
      <c r="F340" s="9">
        <f t="shared" si="80"/>
        <v>0.16566383378240571</v>
      </c>
      <c r="G340" s="9">
        <f t="shared" si="81"/>
        <v>1.0670170602394975</v>
      </c>
      <c r="H340" s="9">
        <f t="shared" si="82"/>
        <v>1.7362417715652534</v>
      </c>
      <c r="I340" s="9">
        <f t="shared" si="83"/>
        <v>3.8702758920442464</v>
      </c>
      <c r="J340" s="9">
        <f t="shared" si="84"/>
        <v>6.0363205243304279</v>
      </c>
      <c r="K340" s="11">
        <f t="shared" si="85"/>
        <v>0.59171597633136097</v>
      </c>
      <c r="L340" s="11">
        <f t="shared" si="86"/>
        <v>0.2710027100271003</v>
      </c>
      <c r="M340" s="11">
        <f t="shared" si="87"/>
        <v>0.17482517482517484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-0.24560334071085987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0.22707844904410063</v>
      </c>
      <c r="Q340" s="11">
        <f>2*'OddsRatio_working_3-way'!K340*'OddsRatio_working_3-way'!L340*'OddsRatio_working_3-way'!M340</f>
        <v>5.606875285039524E-2</v>
      </c>
      <c r="R340" s="11">
        <f t="shared" si="88"/>
        <v>0</v>
      </c>
      <c r="S340" s="11">
        <f t="shared" si="89"/>
        <v>-0.92457394262984416</v>
      </c>
      <c r="T340" s="11">
        <f t="shared" si="90"/>
        <v>-0.22828986237773941</v>
      </c>
      <c r="U340" s="11">
        <f>'OddsRatio_working_3-way'!S340-'OddsRatio_working_3-way'!R340^2/3</f>
        <v>-0.92457394262984416</v>
      </c>
      <c r="V340" s="11">
        <f>'OddsRatio_working_3-way'!S340*'OddsRatio_working_3-way'!R340/3-2*'OddsRatio_working_3-way'!R340^3/27-'OddsRatio_working_3-way'!T340</f>
        <v>0.22828986237773941</v>
      </c>
      <c r="W340" s="11">
        <f>'OddsRatio_working_3-way'!V340^2+4*'OddsRatio_working_3-way'!U340^3/27</f>
        <v>-6.497410801587733E-2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0.1710923502675708</v>
      </c>
      <c r="Y340" s="11">
        <f>IF('OddsRatio_working_3-way'!W340&gt;=0,IF('OddsRatio_working_3-way'!V340+SQRT('OddsRatio_working_3-way'!W340)&gt;0,0,PI()),ACOS('OddsRatio_working_3-way'!V340/(2*'OddsRatio_working_3-way'!X340)))</f>
        <v>0.84041476799148973</v>
      </c>
      <c r="Z340" s="11">
        <f>'OddsRatio_working_3-way'!X340^(1/3)*COS('OddsRatio_working_3-way'!Y340/3)</f>
        <v>0.53350853011974875</v>
      </c>
      <c r="AA340" s="11">
        <f>'OddsRatio_working_3-way'!X340^(1/3)*COS(('OddsRatio_working_3-way'!Y340+2*PI())/3)</f>
        <v>-0.39968271150592255</v>
      </c>
      <c r="AB340" s="11">
        <f>'OddsRatio_working_3-way'!X340^(1/3)*COS(('OddsRatio_working_3-way'!Y340+4*PI())/3)</f>
        <v>-0.13382581861382614</v>
      </c>
      <c r="AC340" s="11">
        <f>'OddsRatio_working_3-way'!X340^(1/3)*SIN('OddsRatio_working_3-way'!Y340/3)</f>
        <v>0.1534925486771693</v>
      </c>
      <c r="AD340" s="11">
        <f>'OddsRatio_working_3-way'!X340^(1/3)*SIN(('OddsRatio_working_3-way'!Y340+2*PI())/3)</f>
        <v>0.38528566588081314</v>
      </c>
      <c r="AE340" s="11">
        <f>'OddsRatio_working_3-way'!X340^(1/3)*SIN(('OddsRatio_working_3-way'!Y340+4*PI())/3)</f>
        <v>-0.53877821455798247</v>
      </c>
      <c r="AF340" s="11">
        <f>-'OddsRatio_working_3-way'!U340/(3*'OddsRatio_working_3-way'!X340^(1/3))*COS(('OddsRatio_working_3-way'!Y340)/3)</f>
        <v>0.53350853011974875</v>
      </c>
      <c r="AG340" s="11">
        <f>-'OddsRatio_working_3-way'!U340/(3*'OddsRatio_working_3-way'!X340^(1/3))*COS(('OddsRatio_working_3-way'!Y340+2*PI())/3)</f>
        <v>-0.39968271150592255</v>
      </c>
      <c r="AH340" s="11">
        <f>-'OddsRatio_working_3-way'!U340/(3*'OddsRatio_working_3-way'!X340^(1/3))*COS(('OddsRatio_working_3-way'!Y340+4*PI())/3)</f>
        <v>-0.13382581861382614</v>
      </c>
      <c r="AI340" s="11">
        <f>'OddsRatio_working_3-way'!U340/(3*'OddsRatio_working_3-way'!X340^(1/3))*SIN(('OddsRatio_working_3-way'!Y340)/3)</f>
        <v>-0.1534925486771693</v>
      </c>
      <c r="AJ340" s="11">
        <f>'OddsRatio_working_3-way'!U340/(3*'OddsRatio_working_3-way'!X340^(1/3))*SIN(('OddsRatio_working_3-way'!Y340+2*PI())/3)</f>
        <v>-0.38528566588081314</v>
      </c>
      <c r="AK340" s="11">
        <f>'OddsRatio_working_3-way'!U340/(3*'OddsRatio_working_3-way'!X340^(1/3))*SIN(('OddsRatio_working_3-way'!Y340+4*PI())/3)</f>
        <v>0.53877821455798247</v>
      </c>
      <c r="AL340" s="11">
        <f>'OddsRatio_working_3-way'!Z340+'OddsRatio_working_3-way'!AF340</f>
        <v>1.0670170602394975</v>
      </c>
      <c r="AM340" s="11">
        <f>'OddsRatio_working_3-way'!AA340+'OddsRatio_working_3-way'!AG340</f>
        <v>-0.7993654230118451</v>
      </c>
      <c r="AN340" s="11">
        <f>'OddsRatio_working_3-way'!AB340+'OddsRatio_working_3-way'!AH340</f>
        <v>-0.26765163722765228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1.0670170602394975</v>
      </c>
      <c r="AS340" s="11">
        <f>IF(('OddsRatio_working_3-way'!X340=0),IF(Q340&gt;0,-Q340^(1/3),(-Q340)^(1/3)),'OddsRatio_working_3-way'!AM340-'OddsRatio_working_3-way'!R340/3)</f>
        <v>-0.7993654230118451</v>
      </c>
      <c r="AT340" s="11">
        <f>IF(('OddsRatio_working_3-way'!X340=0),IF(Q340&gt;0,-Q340^(1/3),(-Q340)^(1/3)),'OddsRatio_working_3-way'!AN340-'OddsRatio_working_3-way'!R340/3)</f>
        <v>-0.26765163722765228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2.88</v>
      </c>
      <c r="B341" s="4">
        <f>IF('True_Odds_Calculator_3-way'!B342="","",'True_Odds_Calculator_3-way'!B342)</f>
        <v>3.27</v>
      </c>
      <c r="C341" s="4">
        <f>IF('True_Odds_Calculator_3-way'!C342="","",'True_Odds_Calculator_3-way'!C342)</f>
        <v>2.63</v>
      </c>
      <c r="D341" s="9">
        <f t="shared" si="78"/>
        <v>0.33604620014501135</v>
      </c>
      <c r="E341" s="9">
        <f t="shared" si="79"/>
        <v>0.29536418547388421</v>
      </c>
      <c r="F341" s="9">
        <f t="shared" si="80"/>
        <v>0.36858961438110438</v>
      </c>
      <c r="G341" s="9">
        <f t="shared" si="81"/>
        <v>1.0509475026472073</v>
      </c>
      <c r="H341" s="9">
        <f t="shared" si="82"/>
        <v>2.9757813049767501</v>
      </c>
      <c r="I341" s="9">
        <f t="shared" si="83"/>
        <v>3.3856508310091611</v>
      </c>
      <c r="J341" s="9">
        <f t="shared" si="84"/>
        <v>2.7130444293149476</v>
      </c>
      <c r="K341" s="11">
        <f t="shared" si="85"/>
        <v>0.34722222222222221</v>
      </c>
      <c r="L341" s="11">
        <f t="shared" si="86"/>
        <v>0.3058103975535168</v>
      </c>
      <c r="M341" s="11">
        <f t="shared" si="87"/>
        <v>0.38022813688212931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-0.2808505779648558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0.23336291955261501</v>
      </c>
      <c r="Q341" s="11">
        <f>2*'OddsRatio_working_3-way'!K341*'OddsRatio_working_3-way'!L341*'OddsRatio_working_3-way'!M341</f>
        <v>8.0748415070108992E-2</v>
      </c>
      <c r="R341" s="11">
        <f t="shared" si="88"/>
        <v>0</v>
      </c>
      <c r="S341" s="11">
        <f t="shared" si="89"/>
        <v>-0.83091486314055885</v>
      </c>
      <c r="T341" s="11">
        <f t="shared" si="90"/>
        <v>-0.28751379347424177</v>
      </c>
      <c r="U341" s="11">
        <f>'OddsRatio_working_3-way'!S341-'OddsRatio_working_3-way'!R341^2/3</f>
        <v>-0.83091486314055885</v>
      </c>
      <c r="V341" s="11">
        <f>'OddsRatio_working_3-way'!S341*'OddsRatio_working_3-way'!R341/3-2*'OddsRatio_working_3-way'!R341^3/27-'OddsRatio_working_3-way'!T341</f>
        <v>0.28751379347424177</v>
      </c>
      <c r="W341" s="11">
        <f>'OddsRatio_working_3-way'!V341^2+4*'OddsRatio_working_3-way'!U341^3/27</f>
        <v>-2.3254233746405895E-3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0.14576488329891871</v>
      </c>
      <c r="Y341" s="11">
        <f>IF('OddsRatio_working_3-way'!W341&gt;=0,IF('OddsRatio_working_3-way'!V341+SQRT('OddsRatio_working_3-way'!W341)&gt;0,0,PI()),ACOS('OddsRatio_working_3-way'!V341/(2*'OddsRatio_working_3-way'!X341)))</f>
        <v>0.16617617592310441</v>
      </c>
      <c r="Z341" s="11">
        <f>'OddsRatio_working_3-way'!X341^(1/3)*COS('OddsRatio_working_3-way'!Y341/3)</f>
        <v>0.52547375132360352</v>
      </c>
      <c r="AA341" s="11">
        <f>'OddsRatio_working_3-way'!X341^(1/3)*COS(('OddsRatio_working_3-way'!Y341+2*PI())/3)</f>
        <v>-0.2879701530463285</v>
      </c>
      <c r="AB341" s="11">
        <f>'OddsRatio_working_3-way'!X341^(1/3)*COS(('OddsRatio_working_3-way'!Y341+4*PI())/3)</f>
        <v>-0.23750359827727535</v>
      </c>
      <c r="AC341" s="11">
        <f>'OddsRatio_working_3-way'!X341^(1/3)*SIN('OddsRatio_working_3-way'!Y341/3)</f>
        <v>2.9136878980985988E-2</v>
      </c>
      <c r="AD341" s="11">
        <f>'OddsRatio_working_3-way'!X341^(1/3)*SIN(('OddsRatio_working_3-way'!Y341+2*PI())/3)</f>
        <v>0.44050517817765444</v>
      </c>
      <c r="AE341" s="11">
        <f>'OddsRatio_working_3-way'!X341^(1/3)*SIN(('OddsRatio_working_3-way'!Y341+4*PI())/3)</f>
        <v>-0.46964205715864027</v>
      </c>
      <c r="AF341" s="11">
        <f>-'OddsRatio_working_3-way'!U341/(3*'OddsRatio_working_3-way'!X341^(1/3))*COS(('OddsRatio_working_3-way'!Y341)/3)</f>
        <v>0.52547375132360363</v>
      </c>
      <c r="AG341" s="11">
        <f>-'OddsRatio_working_3-way'!U341/(3*'OddsRatio_working_3-way'!X341^(1/3))*COS(('OddsRatio_working_3-way'!Y341+2*PI())/3)</f>
        <v>-0.28797015304632856</v>
      </c>
      <c r="AH341" s="11">
        <f>-'OddsRatio_working_3-way'!U341/(3*'OddsRatio_working_3-way'!X341^(1/3))*COS(('OddsRatio_working_3-way'!Y341+4*PI())/3)</f>
        <v>-0.23750359827727541</v>
      </c>
      <c r="AI341" s="11">
        <f>'OddsRatio_working_3-way'!U341/(3*'OddsRatio_working_3-way'!X341^(1/3))*SIN(('OddsRatio_working_3-way'!Y341)/3)</f>
        <v>-2.9136878980985995E-2</v>
      </c>
      <c r="AJ341" s="11">
        <f>'OddsRatio_working_3-way'!U341/(3*'OddsRatio_working_3-way'!X341^(1/3))*SIN(('OddsRatio_working_3-way'!Y341+2*PI())/3)</f>
        <v>-0.44050517817765455</v>
      </c>
      <c r="AK341" s="11">
        <f>'OddsRatio_working_3-way'!U341/(3*'OddsRatio_working_3-way'!X341^(1/3))*SIN(('OddsRatio_working_3-way'!Y341+4*PI())/3)</f>
        <v>0.46964205715864038</v>
      </c>
      <c r="AL341" s="11">
        <f>'OddsRatio_working_3-way'!Z341+'OddsRatio_working_3-way'!AF341</f>
        <v>1.0509475026472073</v>
      </c>
      <c r="AM341" s="11">
        <f>'OddsRatio_working_3-way'!AA341+'OddsRatio_working_3-way'!AG341</f>
        <v>-0.57594030609265712</v>
      </c>
      <c r="AN341" s="11">
        <f>'OddsRatio_working_3-way'!AB341+'OddsRatio_working_3-way'!AH341</f>
        <v>-0.47500719655455076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1.0509475026472073</v>
      </c>
      <c r="AS341" s="11">
        <f>IF(('OddsRatio_working_3-way'!X341=0),IF(Q341&gt;0,-Q341^(1/3),(-Q341)^(1/3)),'OddsRatio_working_3-way'!AM341-'OddsRatio_working_3-way'!R341/3)</f>
        <v>-0.57594030609265712</v>
      </c>
      <c r="AT341" s="11">
        <f>IF(('OddsRatio_working_3-way'!X341=0),IF(Q341&gt;0,-Q341^(1/3),(-Q341)^(1/3)),'OddsRatio_working_3-way'!AN341-'OddsRatio_working_3-way'!R341/3)</f>
        <v>-0.47500719655455076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1.71</v>
      </c>
      <c r="B342" s="4">
        <f>IF('True_Odds_Calculator_3-way'!B343="","",'True_Odds_Calculator_3-way'!B343)</f>
        <v>3.64</v>
      </c>
      <c r="C342" s="4">
        <f>IF('True_Odds_Calculator_3-way'!C343="","",'True_Odds_Calculator_3-way'!C343)</f>
        <v>5.59</v>
      </c>
      <c r="D342" s="9">
        <f t="shared" si="78"/>
        <v>0.56874555729356879</v>
      </c>
      <c r="E342" s="9">
        <f t="shared" si="79"/>
        <v>0.26181924916599847</v>
      </c>
      <c r="F342" s="9">
        <f t="shared" si="80"/>
        <v>0.16943519354043288</v>
      </c>
      <c r="G342" s="9">
        <f t="shared" si="81"/>
        <v>1.067965482527125</v>
      </c>
      <c r="H342" s="9">
        <f t="shared" si="82"/>
        <v>1.7582554925942588</v>
      </c>
      <c r="I342" s="9">
        <f t="shared" si="83"/>
        <v>3.81942887387161</v>
      </c>
      <c r="J342" s="9">
        <f t="shared" si="84"/>
        <v>5.9019615647995041</v>
      </c>
      <c r="K342" s="11">
        <f t="shared" si="85"/>
        <v>0.58479532163742687</v>
      </c>
      <c r="L342" s="11">
        <f t="shared" si="86"/>
        <v>0.27472527472527469</v>
      </c>
      <c r="M342" s="11">
        <f t="shared" si="87"/>
        <v>0.17889087656529518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-0.24726671501928077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0.22819766723353951</v>
      </c>
      <c r="Q342" s="11">
        <f>2*'OddsRatio_working_3-way'!K342*'OddsRatio_working_3-way'!L342*'OddsRatio_working_3-way'!M342</f>
        <v>5.7480520713737916E-2</v>
      </c>
      <c r="R342" s="11">
        <f t="shared" si="88"/>
        <v>0</v>
      </c>
      <c r="S342" s="11">
        <f t="shared" si="89"/>
        <v>-0.92288065223718307</v>
      </c>
      <c r="T342" s="11">
        <f t="shared" si="90"/>
        <v>-0.23246364036201086</v>
      </c>
      <c r="U342" s="11">
        <f>'OddsRatio_working_3-way'!S342-'OddsRatio_working_3-way'!R342^2/3</f>
        <v>-0.92288065223718307</v>
      </c>
      <c r="V342" s="11">
        <f>'OddsRatio_working_3-way'!S342*'OddsRatio_working_3-way'!R342/3-2*'OddsRatio_working_3-way'!R342^3/27-'OddsRatio_working_3-way'!T342</f>
        <v>0.23246364036201086</v>
      </c>
      <c r="W342" s="11">
        <f>'OddsRatio_working_3-way'!V342^2+4*'OddsRatio_working_3-way'!U342^3/27</f>
        <v>-6.2408875017632877E-2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0.17062255061098403</v>
      </c>
      <c r="Y342" s="11">
        <f>IF('OddsRatio_working_3-way'!W342&gt;=0,IF('OddsRatio_working_3-way'!V342+SQRT('OddsRatio_working_3-way'!W342)&gt;0,0,PI()),ACOS('OddsRatio_working_3-way'!V342/(2*'OddsRatio_working_3-way'!X342)))</f>
        <v>0.82136588219812068</v>
      </c>
      <c r="Z342" s="11">
        <f>'OddsRatio_working_3-way'!X342^(1/3)*COS('OddsRatio_working_3-way'!Y342/3)</f>
        <v>0.53398274126356249</v>
      </c>
      <c r="AA342" s="11">
        <f>'OddsRatio_working_3-way'!X342^(1/3)*COS(('OddsRatio_working_3-way'!Y342+2*PI())/3)</f>
        <v>-0.39686433580846547</v>
      </c>
      <c r="AB342" s="11">
        <f>'OddsRatio_working_3-way'!X342^(1/3)*COS(('OddsRatio_working_3-way'!Y342+4*PI())/3)</f>
        <v>-0.13711840545509713</v>
      </c>
      <c r="AC342" s="11">
        <f>'OddsRatio_working_3-way'!X342^(1/3)*SIN('OddsRatio_working_3-way'!Y342/3)</f>
        <v>0.14996438281042698</v>
      </c>
      <c r="AD342" s="11">
        <f>'OddsRatio_working_3-way'!X342^(1/3)*SIN(('OddsRatio_working_3-way'!Y342+2*PI())/3)</f>
        <v>0.38746042771148459</v>
      </c>
      <c r="AE342" s="11">
        <f>'OddsRatio_working_3-way'!X342^(1/3)*SIN(('OddsRatio_working_3-way'!Y342+4*PI())/3)</f>
        <v>-0.53742481052191171</v>
      </c>
      <c r="AF342" s="11">
        <f>-'OddsRatio_working_3-way'!U342/(3*'OddsRatio_working_3-way'!X342^(1/3))*COS(('OddsRatio_working_3-way'!Y342)/3)</f>
        <v>0.53398274126356249</v>
      </c>
      <c r="AG342" s="11">
        <f>-'OddsRatio_working_3-way'!U342/(3*'OddsRatio_working_3-way'!X342^(1/3))*COS(('OddsRatio_working_3-way'!Y342+2*PI())/3)</f>
        <v>-0.39686433580846547</v>
      </c>
      <c r="AH342" s="11">
        <f>-'OddsRatio_working_3-way'!U342/(3*'OddsRatio_working_3-way'!X342^(1/3))*COS(('OddsRatio_working_3-way'!Y342+4*PI())/3)</f>
        <v>-0.13711840545509713</v>
      </c>
      <c r="AI342" s="11">
        <f>'OddsRatio_working_3-way'!U342/(3*'OddsRatio_working_3-way'!X342^(1/3))*SIN(('OddsRatio_working_3-way'!Y342)/3)</f>
        <v>-0.14996438281042698</v>
      </c>
      <c r="AJ342" s="11">
        <f>'OddsRatio_working_3-way'!U342/(3*'OddsRatio_working_3-way'!X342^(1/3))*SIN(('OddsRatio_working_3-way'!Y342+2*PI())/3)</f>
        <v>-0.38746042771148459</v>
      </c>
      <c r="AK342" s="11">
        <f>'OddsRatio_working_3-way'!U342/(3*'OddsRatio_working_3-way'!X342^(1/3))*SIN(('OddsRatio_working_3-way'!Y342+4*PI())/3)</f>
        <v>0.53742481052191171</v>
      </c>
      <c r="AL342" s="11">
        <f>'OddsRatio_working_3-way'!Z342+'OddsRatio_working_3-way'!AF342</f>
        <v>1.067965482527125</v>
      </c>
      <c r="AM342" s="11">
        <f>'OddsRatio_working_3-way'!AA342+'OddsRatio_working_3-way'!AG342</f>
        <v>-0.79372867161693095</v>
      </c>
      <c r="AN342" s="11">
        <f>'OddsRatio_working_3-way'!AB342+'OddsRatio_working_3-way'!AH342</f>
        <v>-0.27423681091019425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1.067965482527125</v>
      </c>
      <c r="AS342" s="11">
        <f>IF(('OddsRatio_working_3-way'!X342=0),IF(Q342&gt;0,-Q342^(1/3),(-Q342)^(1/3)),'OddsRatio_working_3-way'!AM342-'OddsRatio_working_3-way'!R342/3)</f>
        <v>-0.79372867161693095</v>
      </c>
      <c r="AT342" s="11">
        <f>IF(('OddsRatio_working_3-way'!X342=0),IF(Q342&gt;0,-Q342^(1/3),(-Q342)^(1/3)),'OddsRatio_working_3-way'!AN342-'OddsRatio_working_3-way'!R342/3)</f>
        <v>-0.27423681091019425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2.63</v>
      </c>
      <c r="B343" s="4">
        <f>IF('True_Odds_Calculator_3-way'!B344="","",'True_Odds_Calculator_3-way'!B344)</f>
        <v>3.16</v>
      </c>
      <c r="C343" s="4">
        <f>IF('True_Odds_Calculator_3-way'!C344="","",'True_Odds_Calculator_3-way'!C344)</f>
        <v>2.97</v>
      </c>
      <c r="D343" s="9">
        <f t="shared" si="78"/>
        <v>0.3685582178575294</v>
      </c>
      <c r="E343" s="9">
        <f t="shared" si="79"/>
        <v>0.30577740056929864</v>
      </c>
      <c r="F343" s="9">
        <f t="shared" si="80"/>
        <v>0.32566438157317207</v>
      </c>
      <c r="G343" s="9">
        <f t="shared" si="81"/>
        <v>1.0510892923738115</v>
      </c>
      <c r="H343" s="9">
        <f t="shared" si="82"/>
        <v>2.7132755465693128</v>
      </c>
      <c r="I343" s="9">
        <f t="shared" si="83"/>
        <v>3.2703528715274333</v>
      </c>
      <c r="J343" s="9">
        <f t="shared" si="84"/>
        <v>3.0706459059764093</v>
      </c>
      <c r="K343" s="11">
        <f t="shared" si="85"/>
        <v>0.38022813688212931</v>
      </c>
      <c r="L343" s="11">
        <f t="shared" si="86"/>
        <v>0.31645569620253161</v>
      </c>
      <c r="M343" s="11">
        <f t="shared" si="87"/>
        <v>0.33670033670033667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-0.28100128201201513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0.2333582734988135</v>
      </c>
      <c r="Q343" s="11">
        <f>2*'OddsRatio_working_3-way'!K343*'OddsRatio_working_3-way'!L343*'OddsRatio_working_3-way'!M343</f>
        <v>8.1027178298199123E-2</v>
      </c>
      <c r="R343" s="11">
        <f t="shared" si="88"/>
        <v>0</v>
      </c>
      <c r="S343" s="11">
        <f t="shared" si="89"/>
        <v>-0.83045270052837517</v>
      </c>
      <c r="T343" s="11">
        <f t="shared" si="90"/>
        <v>-0.28835163212790804</v>
      </c>
      <c r="U343" s="11">
        <f>'OddsRatio_working_3-way'!S343-'OddsRatio_working_3-way'!R343^2/3</f>
        <v>-0.83045270052837517</v>
      </c>
      <c r="V343" s="11">
        <f>'OddsRatio_working_3-way'!S343*'OddsRatio_working_3-way'!R343/3-2*'OddsRatio_working_3-way'!R343^3/27-'OddsRatio_working_3-way'!T343</f>
        <v>0.28835163212790804</v>
      </c>
      <c r="W343" s="11">
        <f>'OddsRatio_working_3-way'!V343^2+4*'OddsRatio_working_3-way'!U343^3/27</f>
        <v>-1.7012038891437015E-3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0.14564328652565153</v>
      </c>
      <c r="Y343" s="11">
        <f>IF('OddsRatio_working_3-way'!W343&gt;=0,IF('OddsRatio_working_3-way'!V343+SQRT('OddsRatio_working_3-way'!W343)&gt;0,0,PI()),ACOS('OddsRatio_working_3-way'!V343/(2*'OddsRatio_working_3-way'!X343)))</f>
        <v>0.14207569101366757</v>
      </c>
      <c r="Z343" s="11">
        <f>'OddsRatio_working_3-way'!X343^(1/3)*COS('OddsRatio_working_3-way'!Y343/3)</f>
        <v>0.52554464618690577</v>
      </c>
      <c r="AA343" s="11">
        <f>'OddsRatio_working_3-way'!X343^(1/3)*COS(('OddsRatio_working_3-way'!Y343+2*PI())/3)</f>
        <v>-0.28434299253841361</v>
      </c>
      <c r="AB343" s="11">
        <f>'OddsRatio_working_3-way'!X343^(1/3)*COS(('OddsRatio_working_3-way'!Y343+4*PI())/3)</f>
        <v>-0.2412016536484923</v>
      </c>
      <c r="AC343" s="11">
        <f>'OddsRatio_working_3-way'!X343^(1/3)*SIN('OddsRatio_working_3-way'!Y343/3)</f>
        <v>2.4907663621297104E-2</v>
      </c>
      <c r="AD343" s="11">
        <f>'OddsRatio_working_3-way'!X343^(1/3)*SIN(('OddsRatio_working_3-way'!Y343+2*PI())/3)</f>
        <v>0.44268118261011652</v>
      </c>
      <c r="AE343" s="11">
        <f>'OddsRatio_working_3-way'!X343^(1/3)*SIN(('OddsRatio_working_3-way'!Y343+4*PI())/3)</f>
        <v>-0.4675888462314135</v>
      </c>
      <c r="AF343" s="11">
        <f>-'OddsRatio_working_3-way'!U343/(3*'OddsRatio_working_3-way'!X343^(1/3))*COS(('OddsRatio_working_3-way'!Y343)/3)</f>
        <v>0.52554464618690577</v>
      </c>
      <c r="AG343" s="11">
        <f>-'OddsRatio_working_3-way'!U343/(3*'OddsRatio_working_3-way'!X343^(1/3))*COS(('OddsRatio_working_3-way'!Y343+2*PI())/3)</f>
        <v>-0.28434299253841361</v>
      </c>
      <c r="AH343" s="11">
        <f>-'OddsRatio_working_3-way'!U343/(3*'OddsRatio_working_3-way'!X343^(1/3))*COS(('OddsRatio_working_3-way'!Y343+4*PI())/3)</f>
        <v>-0.2412016536484923</v>
      </c>
      <c r="AI343" s="11">
        <f>'OddsRatio_working_3-way'!U343/(3*'OddsRatio_working_3-way'!X343^(1/3))*SIN(('OddsRatio_working_3-way'!Y343)/3)</f>
        <v>-2.4907663621297104E-2</v>
      </c>
      <c r="AJ343" s="11">
        <f>'OddsRatio_working_3-way'!U343/(3*'OddsRatio_working_3-way'!X343^(1/3))*SIN(('OddsRatio_working_3-way'!Y343+2*PI())/3)</f>
        <v>-0.44268118261011652</v>
      </c>
      <c r="AK343" s="11">
        <f>'OddsRatio_working_3-way'!U343/(3*'OddsRatio_working_3-way'!X343^(1/3))*SIN(('OddsRatio_working_3-way'!Y343+4*PI())/3)</f>
        <v>0.4675888462314135</v>
      </c>
      <c r="AL343" s="11">
        <f>'OddsRatio_working_3-way'!Z343+'OddsRatio_working_3-way'!AF343</f>
        <v>1.0510892923738115</v>
      </c>
      <c r="AM343" s="11">
        <f>'OddsRatio_working_3-way'!AA343+'OddsRatio_working_3-way'!AG343</f>
        <v>-0.56868598507682722</v>
      </c>
      <c r="AN343" s="11">
        <f>'OddsRatio_working_3-way'!AB343+'OddsRatio_working_3-way'!AH343</f>
        <v>-0.48240330729698461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1.0510892923738115</v>
      </c>
      <c r="AS343" s="11">
        <f>IF(('OddsRatio_working_3-way'!X343=0),IF(Q343&gt;0,-Q343^(1/3),(-Q343)^(1/3)),'OddsRatio_working_3-way'!AM343-'OddsRatio_working_3-way'!R343/3)</f>
        <v>-0.56868598507682722</v>
      </c>
      <c r="AT343" s="11">
        <f>IF(('OddsRatio_working_3-way'!X343=0),IF(Q343&gt;0,-Q343^(1/3),(-Q343)^(1/3)),'OddsRatio_working_3-way'!AN343-'OddsRatio_working_3-way'!R343/3)</f>
        <v>-0.48240330729698461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9.01</v>
      </c>
      <c r="B344" s="4">
        <f>IF('True_Odds_Calculator_3-way'!B345="","",'True_Odds_Calculator_3-way'!B345)</f>
        <v>5.96</v>
      </c>
      <c r="C344" s="4">
        <f>IF('True_Odds_Calculator_3-way'!C345="","",'True_Odds_Calculator_3-way'!C345)</f>
        <v>1.31</v>
      </c>
      <c r="D344" s="9">
        <f t="shared" si="78"/>
        <v>0.10136475154106757</v>
      </c>
      <c r="E344" s="9">
        <f t="shared" si="79"/>
        <v>0.15409121678176049</v>
      </c>
      <c r="F344" s="9">
        <f t="shared" si="80"/>
        <v>0.74454403167717198</v>
      </c>
      <c r="G344" s="9">
        <f t="shared" si="81"/>
        <v>1.1067868059630108</v>
      </c>
      <c r="H344" s="9">
        <f t="shared" si="82"/>
        <v>9.8653623157637149</v>
      </c>
      <c r="I344" s="9">
        <f t="shared" si="83"/>
        <v>6.4896625575765343</v>
      </c>
      <c r="J344" s="9">
        <f t="shared" si="84"/>
        <v>1.3431039098485333</v>
      </c>
      <c r="K344" s="11">
        <f t="shared" si="85"/>
        <v>0.11098779134295228</v>
      </c>
      <c r="L344" s="11">
        <f t="shared" si="86"/>
        <v>0.16778523489932887</v>
      </c>
      <c r="M344" s="11">
        <f t="shared" si="87"/>
        <v>0.76335877862595414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-0.17507879143796778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0.18877988998340159</v>
      </c>
      <c r="Q344" s="11">
        <f>2*'OddsRatio_working_3-way'!K344*'OddsRatio_working_3-way'!L344*'OddsRatio_working_3-way'!M344</f>
        <v>2.8430706322801442E-2</v>
      </c>
      <c r="R344" s="11">
        <f t="shared" si="88"/>
        <v>0</v>
      </c>
      <c r="S344" s="11">
        <f t="shared" si="89"/>
        <v>-1.0782567576169741</v>
      </c>
      <c r="T344" s="11">
        <f t="shared" si="90"/>
        <v>-0.16238806590617078</v>
      </c>
      <c r="U344" s="11">
        <f>'OddsRatio_working_3-way'!S344-'OddsRatio_working_3-way'!R344^2/3</f>
        <v>-1.0782567576169741</v>
      </c>
      <c r="V344" s="11">
        <f>'OddsRatio_working_3-way'!S344*'OddsRatio_working_3-way'!R344/3-2*'OddsRatio_working_3-way'!R344^3/27-'OddsRatio_working_3-way'!T344</f>
        <v>0.16238806590617078</v>
      </c>
      <c r="W344" s="11">
        <f>'OddsRatio_working_3-way'!V344^2+4*'OddsRatio_working_3-way'!U344^3/27</f>
        <v>-0.15935187708419629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0.2154772383762048</v>
      </c>
      <c r="Y344" s="11">
        <f>IF('OddsRatio_working_3-way'!W344&gt;=0,IF('OddsRatio_working_3-way'!V344+SQRT('OddsRatio_working_3-way'!W344)&gt;0,0,PI()),ACOS('OddsRatio_working_3-way'!V344/(2*'OddsRatio_working_3-way'!X344)))</f>
        <v>1.1844460222330437</v>
      </c>
      <c r="Z344" s="11">
        <f>'OddsRatio_working_3-way'!X344^(1/3)*COS('OddsRatio_working_3-way'!Y344/3)</f>
        <v>0.55339340298150541</v>
      </c>
      <c r="AA344" s="11">
        <f>'OddsRatio_working_3-way'!X344^(1/3)*COS(('OddsRatio_working_3-way'!Y344+2*PI())/3)</f>
        <v>-0.47639896877045929</v>
      </c>
      <c r="AB344" s="11">
        <f>'OddsRatio_working_3-way'!X344^(1/3)*COS(('OddsRatio_working_3-way'!Y344+4*PI())/3)</f>
        <v>-7.6994434211046348E-2</v>
      </c>
      <c r="AC344" s="11">
        <f>'OddsRatio_working_3-way'!X344^(1/3)*SIN('OddsRatio_working_3-way'!Y344/3)</f>
        <v>0.23059631554343454</v>
      </c>
      <c r="AD344" s="11">
        <f>'OddsRatio_working_3-way'!X344^(1/3)*SIN(('OddsRatio_working_3-way'!Y344+2*PI())/3)</f>
        <v>0.36395458749698567</v>
      </c>
      <c r="AE344" s="11">
        <f>'OddsRatio_working_3-way'!X344^(1/3)*SIN(('OddsRatio_working_3-way'!Y344+4*PI())/3)</f>
        <v>-0.59455090304042002</v>
      </c>
      <c r="AF344" s="11">
        <f>-'OddsRatio_working_3-way'!U344/(3*'OddsRatio_working_3-way'!X344^(1/3))*COS(('OddsRatio_working_3-way'!Y344)/3)</f>
        <v>0.55339340298150541</v>
      </c>
      <c r="AG344" s="11">
        <f>-'OddsRatio_working_3-way'!U344/(3*'OddsRatio_working_3-way'!X344^(1/3))*COS(('OddsRatio_working_3-way'!Y344+2*PI())/3)</f>
        <v>-0.47639896877045929</v>
      </c>
      <c r="AH344" s="11">
        <f>-'OddsRatio_working_3-way'!U344/(3*'OddsRatio_working_3-way'!X344^(1/3))*COS(('OddsRatio_working_3-way'!Y344+4*PI())/3)</f>
        <v>-7.6994434211046348E-2</v>
      </c>
      <c r="AI344" s="11">
        <f>'OddsRatio_working_3-way'!U344/(3*'OddsRatio_working_3-way'!X344^(1/3))*SIN(('OddsRatio_working_3-way'!Y344)/3)</f>
        <v>-0.23059631554343454</v>
      </c>
      <c r="AJ344" s="11">
        <f>'OddsRatio_working_3-way'!U344/(3*'OddsRatio_working_3-way'!X344^(1/3))*SIN(('OddsRatio_working_3-way'!Y344+2*PI())/3)</f>
        <v>-0.36395458749698567</v>
      </c>
      <c r="AK344" s="11">
        <f>'OddsRatio_working_3-way'!U344/(3*'OddsRatio_working_3-way'!X344^(1/3))*SIN(('OddsRatio_working_3-way'!Y344+4*PI())/3)</f>
        <v>0.59455090304042002</v>
      </c>
      <c r="AL344" s="11">
        <f>'OddsRatio_working_3-way'!Z344+'OddsRatio_working_3-way'!AF344</f>
        <v>1.1067868059630108</v>
      </c>
      <c r="AM344" s="11">
        <f>'OddsRatio_working_3-way'!AA344+'OddsRatio_working_3-way'!AG344</f>
        <v>-0.95279793754091857</v>
      </c>
      <c r="AN344" s="11">
        <f>'OddsRatio_working_3-way'!AB344+'OddsRatio_working_3-way'!AH344</f>
        <v>-0.1539888684220927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1.1067868059630108</v>
      </c>
      <c r="AS344" s="11">
        <f>IF(('OddsRatio_working_3-way'!X344=0),IF(Q344&gt;0,-Q344^(1/3),(-Q344)^(1/3)),'OddsRatio_working_3-way'!AM344-'OddsRatio_working_3-way'!R344/3)</f>
        <v>-0.95279793754091857</v>
      </c>
      <c r="AT344" s="11">
        <f>IF(('OddsRatio_working_3-way'!X344=0),IF(Q344&gt;0,-Q344^(1/3),(-Q344)^(1/3)),'OddsRatio_working_3-way'!AN344-'OddsRatio_working_3-way'!R344/3)</f>
        <v>-0.1539888684220927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1.25</v>
      </c>
      <c r="B345" s="4">
        <f>IF('True_Odds_Calculator_3-way'!B346="","",'True_Odds_Calculator_3-way'!B346)</f>
        <v>6.26</v>
      </c>
      <c r="C345" s="4">
        <f>IF('True_Odds_Calculator_3-way'!C346="","",'True_Odds_Calculator_3-way'!C346)</f>
        <v>11.86</v>
      </c>
      <c r="D345" s="9">
        <f t="shared" si="78"/>
        <v>0.78015613451239074</v>
      </c>
      <c r="E345" s="9">
        <f t="shared" si="79"/>
        <v>0.14432179191485253</v>
      </c>
      <c r="F345" s="9">
        <f t="shared" si="80"/>
        <v>7.5522073572756879E-2</v>
      </c>
      <c r="G345" s="9">
        <f t="shared" si="81"/>
        <v>1.1271788082523511</v>
      </c>
      <c r="H345" s="9">
        <f t="shared" si="82"/>
        <v>1.2817947020630875</v>
      </c>
      <c r="I345" s="9">
        <f t="shared" si="83"/>
        <v>6.928960531407367</v>
      </c>
      <c r="J345" s="9">
        <f t="shared" si="84"/>
        <v>13.241161857620533</v>
      </c>
      <c r="K345" s="11">
        <f t="shared" si="85"/>
        <v>0.8</v>
      </c>
      <c r="L345" s="11">
        <f t="shared" si="86"/>
        <v>0.15974440894568689</v>
      </c>
      <c r="M345" s="11">
        <f t="shared" si="87"/>
        <v>8.4317032040472181E-2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-0.15388154669224019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0.17639230856262356</v>
      </c>
      <c r="Q345" s="11">
        <f>2*'OddsRatio_working_3-way'!K345*'OddsRatio_working_3-way'!L345*'OddsRatio_working_3-way'!M345</f>
        <v>2.1550679115775635E-2</v>
      </c>
      <c r="R345" s="11">
        <f t="shared" si="88"/>
        <v>0</v>
      </c>
      <c r="S345" s="11">
        <f t="shared" si="89"/>
        <v>-1.1462862984825881</v>
      </c>
      <c r="T345" s="11">
        <f t="shared" si="90"/>
        <v>-0.14004719590501993</v>
      </c>
      <c r="U345" s="11">
        <f>'OddsRatio_working_3-way'!S345-'OddsRatio_working_3-way'!R345^2/3</f>
        <v>-1.1462862984825881</v>
      </c>
      <c r="V345" s="11">
        <f>'OddsRatio_working_3-way'!S345*'OddsRatio_working_3-way'!R345/3-2*'OddsRatio_working_3-way'!R345^3/27-'OddsRatio_working_3-way'!T345</f>
        <v>0.14004719590501993</v>
      </c>
      <c r="W345" s="11">
        <f>'OddsRatio_working_3-way'!V345^2+4*'OddsRatio_working_3-way'!U345^3/27</f>
        <v>-0.20352580795014455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0.23618796806304698</v>
      </c>
      <c r="Y345" s="11">
        <f>IF('OddsRatio_working_3-way'!W345&gt;=0,IF('OddsRatio_working_3-way'!V345+SQRT('OddsRatio_working_3-way'!W345)&gt;0,0,PI()),ACOS('OddsRatio_working_3-way'!V345/(2*'OddsRatio_working_3-way'!X345)))</f>
        <v>1.2697977597384653</v>
      </c>
      <c r="Z345" s="11">
        <f>'OddsRatio_working_3-way'!X345^(1/3)*COS('OddsRatio_working_3-way'!Y345/3)</f>
        <v>0.56358940412617553</v>
      </c>
      <c r="AA345" s="11">
        <f>'OddsRatio_working_3-way'!X345^(1/3)*COS(('OddsRatio_working_3-way'!Y345+2*PI())/3)</f>
        <v>-0.50167378767191473</v>
      </c>
      <c r="AB345" s="11">
        <f>'OddsRatio_working_3-way'!X345^(1/3)*COS(('OddsRatio_working_3-way'!Y345+4*PI())/3)</f>
        <v>-6.1915616454260906E-2</v>
      </c>
      <c r="AC345" s="11">
        <f>'OddsRatio_working_3-way'!X345^(1/3)*SIN('OddsRatio_working_3-way'!Y345/3)</f>
        <v>0.25389449853084994</v>
      </c>
      <c r="AD345" s="11">
        <f>'OddsRatio_working_3-way'!X345^(1/3)*SIN(('OddsRatio_working_3-way'!Y345+2*PI())/3)</f>
        <v>0.3611354920115773</v>
      </c>
      <c r="AE345" s="11">
        <f>'OddsRatio_working_3-way'!X345^(1/3)*SIN(('OddsRatio_working_3-way'!Y345+4*PI())/3)</f>
        <v>-0.61502999054242735</v>
      </c>
      <c r="AF345" s="11">
        <f>-'OddsRatio_working_3-way'!U345/(3*'OddsRatio_working_3-way'!X345^(1/3))*COS(('OddsRatio_working_3-way'!Y345)/3)</f>
        <v>0.56358940412617553</v>
      </c>
      <c r="AG345" s="11">
        <f>-'OddsRatio_working_3-way'!U345/(3*'OddsRatio_working_3-way'!X345^(1/3))*COS(('OddsRatio_working_3-way'!Y345+2*PI())/3)</f>
        <v>-0.50167378767191473</v>
      </c>
      <c r="AH345" s="11">
        <f>-'OddsRatio_working_3-way'!U345/(3*'OddsRatio_working_3-way'!X345^(1/3))*COS(('OddsRatio_working_3-way'!Y345+4*PI())/3)</f>
        <v>-6.1915616454260906E-2</v>
      </c>
      <c r="AI345" s="11">
        <f>'OddsRatio_working_3-way'!U345/(3*'OddsRatio_working_3-way'!X345^(1/3))*SIN(('OddsRatio_working_3-way'!Y345)/3)</f>
        <v>-0.25389449853084994</v>
      </c>
      <c r="AJ345" s="11">
        <f>'OddsRatio_working_3-way'!U345/(3*'OddsRatio_working_3-way'!X345^(1/3))*SIN(('OddsRatio_working_3-way'!Y345+2*PI())/3)</f>
        <v>-0.3611354920115773</v>
      </c>
      <c r="AK345" s="11">
        <f>'OddsRatio_working_3-way'!U345/(3*'OddsRatio_working_3-way'!X345^(1/3))*SIN(('OddsRatio_working_3-way'!Y345+4*PI())/3)</f>
        <v>0.61502999054242735</v>
      </c>
      <c r="AL345" s="11">
        <f>'OddsRatio_working_3-way'!Z345+'OddsRatio_working_3-way'!AF345</f>
        <v>1.1271788082523511</v>
      </c>
      <c r="AM345" s="11">
        <f>'OddsRatio_working_3-way'!AA345+'OddsRatio_working_3-way'!AG345</f>
        <v>-1.0033475753438295</v>
      </c>
      <c r="AN345" s="11">
        <f>'OddsRatio_working_3-way'!AB345+'OddsRatio_working_3-way'!AH345</f>
        <v>-0.12383123290852181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1.1271788082523511</v>
      </c>
      <c r="AS345" s="11">
        <f>IF(('OddsRatio_working_3-way'!X345=0),IF(Q345&gt;0,-Q345^(1/3),(-Q345)^(1/3)),'OddsRatio_working_3-way'!AM345-'OddsRatio_working_3-way'!R345/3)</f>
        <v>-1.0033475753438295</v>
      </c>
      <c r="AT345" s="11">
        <f>IF(('OddsRatio_working_3-way'!X345=0),IF(Q345&gt;0,-Q345^(1/3),(-Q345)^(1/3)),'OddsRatio_working_3-way'!AN345-'OddsRatio_working_3-way'!R345/3)</f>
        <v>-0.12383123290852181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1.65</v>
      </c>
      <c r="B346" s="4">
        <f>IF('True_Odds_Calculator_3-way'!B347="","",'True_Odds_Calculator_3-way'!B347)</f>
        <v>4.1399999999999997</v>
      </c>
      <c r="C346" s="4">
        <f>IF('True_Odds_Calculator_3-way'!C347="","",'True_Odds_Calculator_3-way'!C347)</f>
        <v>5.26</v>
      </c>
      <c r="D346" s="9">
        <f t="shared" si="78"/>
        <v>0.59018980840387125</v>
      </c>
      <c r="E346" s="9">
        <f t="shared" si="79"/>
        <v>0.22965582384934713</v>
      </c>
      <c r="F346" s="9">
        <f t="shared" si="80"/>
        <v>0.1801543677467814</v>
      </c>
      <c r="G346" s="9">
        <f t="shared" si="81"/>
        <v>1.0682617843660864</v>
      </c>
      <c r="H346" s="9">
        <f t="shared" si="82"/>
        <v>1.6943701598379561</v>
      </c>
      <c r="I346" s="9">
        <f t="shared" si="83"/>
        <v>4.3543420029095108</v>
      </c>
      <c r="J346" s="9">
        <f t="shared" si="84"/>
        <v>5.5507952013995272</v>
      </c>
      <c r="K346" s="11">
        <f t="shared" si="85"/>
        <v>0.60606060606060608</v>
      </c>
      <c r="L346" s="11">
        <f t="shared" si="86"/>
        <v>0.24154589371980678</v>
      </c>
      <c r="M346" s="11">
        <f t="shared" si="87"/>
        <v>0.19011406844106465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-0.24198172834311016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0.22404014799452066</v>
      </c>
      <c r="Q346" s="11">
        <f>2*'OddsRatio_working_3-way'!K346*'OddsRatio_working_3-way'!L346*'OddsRatio_working_3-way'!M346</f>
        <v>5.5662148570067245E-2</v>
      </c>
      <c r="R346" s="11">
        <f t="shared" si="88"/>
        <v>0</v>
      </c>
      <c r="S346" s="11">
        <f t="shared" si="89"/>
        <v>-0.92585564012853971</v>
      </c>
      <c r="T346" s="11">
        <f t="shared" si="90"/>
        <v>-0.23002624599466825</v>
      </c>
      <c r="U346" s="11">
        <f>'OddsRatio_working_3-way'!S346-'OddsRatio_working_3-way'!R346^2/3</f>
        <v>-0.92585564012853971</v>
      </c>
      <c r="V346" s="11">
        <f>'OddsRatio_working_3-way'!S346*'OddsRatio_working_3-way'!R346/3-2*'OddsRatio_working_3-way'!R346^3/27-'OddsRatio_working_3-way'!T346</f>
        <v>0.23002624599466825</v>
      </c>
      <c r="W346" s="11">
        <f>'OddsRatio_working_3-way'!V346^2+4*'OddsRatio_working_3-way'!U346^3/27</f>
        <v>-6.4665922970557219E-2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0.17144824059826105</v>
      </c>
      <c r="Y346" s="11">
        <f>IF('OddsRatio_working_3-way'!W346&gt;=0,IF('OddsRatio_working_3-way'!V346+SQRT('OddsRatio_working_3-way'!W346)&gt;0,0,PI()),ACOS('OddsRatio_working_3-way'!V346/(2*'OddsRatio_working_3-way'!X346)))</f>
        <v>0.83546498964149929</v>
      </c>
      <c r="Z346" s="11">
        <f>'OddsRatio_working_3-way'!X346^(1/3)*COS('OddsRatio_working_3-way'!Y346/3)</f>
        <v>0.53413089218304333</v>
      </c>
      <c r="AA346" s="11">
        <f>'OddsRatio_working_3-way'!X346^(1/3)*COS(('OddsRatio_working_3-way'!Y346+2*PI())/3)</f>
        <v>-0.39932296967314868</v>
      </c>
      <c r="AB346" s="11">
        <f>'OddsRatio_working_3-way'!X346^(1/3)*COS(('OddsRatio_working_3-way'!Y346+4*PI())/3)</f>
        <v>-0.13480792250989465</v>
      </c>
      <c r="AC346" s="11">
        <f>'OddsRatio_working_3-way'!X346^(1/3)*SIN('OddsRatio_working_3-way'!Y346/3)</f>
        <v>0.1527178336844113</v>
      </c>
      <c r="AD346" s="11">
        <f>'OddsRatio_working_3-way'!X346^(1/3)*SIN(('OddsRatio_working_3-way'!Y346+2*PI())/3)</f>
        <v>0.3862120047343568</v>
      </c>
      <c r="AE346" s="11">
        <f>'OddsRatio_working_3-way'!X346^(1/3)*SIN(('OddsRatio_working_3-way'!Y346+4*PI())/3)</f>
        <v>-0.53892983841876818</v>
      </c>
      <c r="AF346" s="11">
        <f>-'OddsRatio_working_3-way'!U346/(3*'OddsRatio_working_3-way'!X346^(1/3))*COS(('OddsRatio_working_3-way'!Y346)/3)</f>
        <v>0.53413089218304322</v>
      </c>
      <c r="AG346" s="11">
        <f>-'OddsRatio_working_3-way'!U346/(3*'OddsRatio_working_3-way'!X346^(1/3))*COS(('OddsRatio_working_3-way'!Y346+2*PI())/3)</f>
        <v>-0.39932296967314862</v>
      </c>
      <c r="AH346" s="11">
        <f>-'OddsRatio_working_3-way'!U346/(3*'OddsRatio_working_3-way'!X346^(1/3))*COS(('OddsRatio_working_3-way'!Y346+4*PI())/3)</f>
        <v>-0.13480792250989462</v>
      </c>
      <c r="AI346" s="11">
        <f>'OddsRatio_working_3-way'!U346/(3*'OddsRatio_working_3-way'!X346^(1/3))*SIN(('OddsRatio_working_3-way'!Y346)/3)</f>
        <v>-0.15271783368441127</v>
      </c>
      <c r="AJ346" s="11">
        <f>'OddsRatio_working_3-way'!U346/(3*'OddsRatio_working_3-way'!X346^(1/3))*SIN(('OddsRatio_working_3-way'!Y346+2*PI())/3)</f>
        <v>-0.38621200473435674</v>
      </c>
      <c r="AK346" s="11">
        <f>'OddsRatio_working_3-way'!U346/(3*'OddsRatio_working_3-way'!X346^(1/3))*SIN(('OddsRatio_working_3-way'!Y346+4*PI())/3)</f>
        <v>0.53892983841876807</v>
      </c>
      <c r="AL346" s="11">
        <f>'OddsRatio_working_3-way'!Z346+'OddsRatio_working_3-way'!AF346</f>
        <v>1.0682617843660864</v>
      </c>
      <c r="AM346" s="11">
        <f>'OddsRatio_working_3-way'!AA346+'OddsRatio_working_3-way'!AG346</f>
        <v>-0.79864593934629724</v>
      </c>
      <c r="AN346" s="11">
        <f>'OddsRatio_working_3-way'!AB346+'OddsRatio_working_3-way'!AH346</f>
        <v>-0.2696158450197893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1.0682617843660864</v>
      </c>
      <c r="AS346" s="11">
        <f>IF(('OddsRatio_working_3-way'!X346=0),IF(Q346&gt;0,-Q346^(1/3),(-Q346)^(1/3)),'OddsRatio_working_3-way'!AM346-'OddsRatio_working_3-way'!R346/3)</f>
        <v>-0.79864593934629724</v>
      </c>
      <c r="AT346" s="11">
        <f>IF(('OddsRatio_working_3-way'!X346=0),IF(Q346&gt;0,-Q346^(1/3),(-Q346)^(1/3)),'OddsRatio_working_3-way'!AN346-'OddsRatio_working_3-way'!R346/3)</f>
        <v>-0.2696158450197893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2.93</v>
      </c>
      <c r="B347" s="4">
        <f>IF('True_Odds_Calculator_3-way'!B348="","",'True_Odds_Calculator_3-way'!B348)</f>
        <v>2.95</v>
      </c>
      <c r="C347" s="4">
        <f>IF('True_Odds_Calculator_3-way'!C348="","",'True_Odds_Calculator_3-way'!C348)</f>
        <v>2.83</v>
      </c>
      <c r="D347" s="9">
        <f t="shared" si="78"/>
        <v>0.33013517826275973</v>
      </c>
      <c r="E347" s="9">
        <f t="shared" si="79"/>
        <v>0.32785930865295959</v>
      </c>
      <c r="F347" s="9">
        <f t="shared" si="80"/>
        <v>0.34200551308428068</v>
      </c>
      <c r="G347" s="9">
        <f t="shared" si="81"/>
        <v>1.0513275814565217</v>
      </c>
      <c r="H347" s="9">
        <f t="shared" si="82"/>
        <v>3.0290622322110865</v>
      </c>
      <c r="I347" s="9">
        <f t="shared" si="83"/>
        <v>3.0500887838402173</v>
      </c>
      <c r="J347" s="9">
        <f t="shared" si="84"/>
        <v>2.9239294740654347</v>
      </c>
      <c r="K347" s="11">
        <f t="shared" si="85"/>
        <v>0.34129692832764502</v>
      </c>
      <c r="L347" s="11">
        <f t="shared" si="86"/>
        <v>0.33898305084745761</v>
      </c>
      <c r="M347" s="11">
        <f t="shared" si="87"/>
        <v>0.35335689045936397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-0.28155739489283083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0.23343180939699984</v>
      </c>
      <c r="Q347" s="11">
        <f>2*'OddsRatio_working_3-way'!K347*'OddsRatio_working_3-way'!L347*'OddsRatio_working_3-way'!M347</f>
        <v>8.1762455130297659E-2</v>
      </c>
      <c r="R347" s="11">
        <f t="shared" si="88"/>
        <v>0</v>
      </c>
      <c r="S347" s="11">
        <f t="shared" si="89"/>
        <v>-0.82907362275407814</v>
      </c>
      <c r="T347" s="11">
        <f t="shared" si="90"/>
        <v>-0.29039356313627956</v>
      </c>
      <c r="U347" s="11">
        <f>'OddsRatio_working_3-way'!S347-'OddsRatio_working_3-way'!R347^2/3</f>
        <v>-0.82907362275407814</v>
      </c>
      <c r="V347" s="11">
        <f>'OddsRatio_working_3-way'!S347*'OddsRatio_working_3-way'!R347/3-2*'OddsRatio_working_3-way'!R347^3/27-'OddsRatio_working_3-way'!T347</f>
        <v>0.29039356313627956</v>
      </c>
      <c r="W347" s="11">
        <f>'OddsRatio_working_3-way'!V347^2+4*'OddsRatio_working_3-way'!U347^3/27</f>
        <v>-9.7444001032814809E-5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0.14528064694929019</v>
      </c>
      <c r="Y347" s="11">
        <f>IF('OddsRatio_working_3-way'!W347&gt;=0,IF('OddsRatio_working_3-way'!V347+SQRT('OddsRatio_working_3-way'!W347)&gt;0,0,PI()),ACOS('OddsRatio_working_3-way'!V347/(2*'OddsRatio_working_3-way'!X347)))</f>
        <v>3.3979999796029947E-2</v>
      </c>
      <c r="Z347" s="11">
        <f>'OddsRatio_working_3-way'!X347^(1/3)*COS('OddsRatio_working_3-way'!Y347/3)</f>
        <v>0.52566379072826097</v>
      </c>
      <c r="AA347" s="11">
        <f>'OddsRatio_working_3-way'!X347^(1/3)*COS(('OddsRatio_working_3-way'!Y347+2*PI())/3)</f>
        <v>-0.2679884471592639</v>
      </c>
      <c r="AB347" s="11">
        <f>'OddsRatio_working_3-way'!X347^(1/3)*COS(('OddsRatio_working_3-way'!Y347+4*PI())/3)</f>
        <v>-0.25767534356899691</v>
      </c>
      <c r="AC347" s="11">
        <f>'OddsRatio_working_3-way'!X347^(1/3)*SIN('OddsRatio_working_3-way'!Y347/3)</f>
        <v>5.9542731340212068E-3</v>
      </c>
      <c r="AD347" s="11">
        <f>'OddsRatio_working_3-way'!X347^(1/3)*SIN(('OddsRatio_working_3-way'!Y347+2*PI())/3)</f>
        <v>0.45226106005329031</v>
      </c>
      <c r="AE347" s="11">
        <f>'OddsRatio_working_3-way'!X347^(1/3)*SIN(('OddsRatio_working_3-way'!Y347+4*PI())/3)</f>
        <v>-0.45821533318731145</v>
      </c>
      <c r="AF347" s="11">
        <f>-'OddsRatio_working_3-way'!U347/(3*'OddsRatio_working_3-way'!X347^(1/3))*COS(('OddsRatio_working_3-way'!Y347)/3)</f>
        <v>0.52566379072826086</v>
      </c>
      <c r="AG347" s="11">
        <f>-'OddsRatio_working_3-way'!U347/(3*'OddsRatio_working_3-way'!X347^(1/3))*COS(('OddsRatio_working_3-way'!Y347+2*PI())/3)</f>
        <v>-0.26798844715926384</v>
      </c>
      <c r="AH347" s="11">
        <f>-'OddsRatio_working_3-way'!U347/(3*'OddsRatio_working_3-way'!X347^(1/3))*COS(('OddsRatio_working_3-way'!Y347+4*PI())/3)</f>
        <v>-0.25767534356899685</v>
      </c>
      <c r="AI347" s="11">
        <f>'OddsRatio_working_3-way'!U347/(3*'OddsRatio_working_3-way'!X347^(1/3))*SIN(('OddsRatio_working_3-way'!Y347)/3)</f>
        <v>-5.954273134021206E-3</v>
      </c>
      <c r="AJ347" s="11">
        <f>'OddsRatio_working_3-way'!U347/(3*'OddsRatio_working_3-way'!X347^(1/3))*SIN(('OddsRatio_working_3-way'!Y347+2*PI())/3)</f>
        <v>-0.4522610600532902</v>
      </c>
      <c r="AK347" s="11">
        <f>'OddsRatio_working_3-way'!U347/(3*'OddsRatio_working_3-way'!X347^(1/3))*SIN(('OddsRatio_working_3-way'!Y347+4*PI())/3)</f>
        <v>0.45821533318731139</v>
      </c>
      <c r="AL347" s="11">
        <f>'OddsRatio_working_3-way'!Z347+'OddsRatio_working_3-way'!AF347</f>
        <v>1.0513275814565217</v>
      </c>
      <c r="AM347" s="11">
        <f>'OddsRatio_working_3-way'!AA347+'OddsRatio_working_3-way'!AG347</f>
        <v>-0.53597689431852769</v>
      </c>
      <c r="AN347" s="11">
        <f>'OddsRatio_working_3-way'!AB347+'OddsRatio_working_3-way'!AH347</f>
        <v>-0.51535068713799381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1.0513275814565217</v>
      </c>
      <c r="AS347" s="11">
        <f>IF(('OddsRatio_working_3-way'!X347=0),IF(Q347&gt;0,-Q347^(1/3),(-Q347)^(1/3)),'OddsRatio_working_3-way'!AM347-'OddsRatio_working_3-way'!R347/3)</f>
        <v>-0.53597689431852769</v>
      </c>
      <c r="AT347" s="11">
        <f>IF(('OddsRatio_working_3-way'!X347=0),IF(Q347&gt;0,-Q347^(1/3),(-Q347)^(1/3)),'OddsRatio_working_3-way'!AN347-'OddsRatio_working_3-way'!R347/3)</f>
        <v>-0.51535068713799381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9.07</v>
      </c>
      <c r="B348" s="4">
        <f>IF('True_Odds_Calculator_3-way'!B349="","",'True_Odds_Calculator_3-way'!B349)</f>
        <v>4.6900000000000004</v>
      </c>
      <c r="C348" s="4">
        <f>IF('True_Odds_Calculator_3-way'!C349="","",'True_Odds_Calculator_3-way'!C349)</f>
        <v>1.4</v>
      </c>
      <c r="D348" s="9">
        <f t="shared" si="78"/>
        <v>0.10256003681863743</v>
      </c>
      <c r="E348" s="9">
        <f t="shared" si="79"/>
        <v>0.19995576571477819</v>
      </c>
      <c r="F348" s="9">
        <f t="shared" si="80"/>
        <v>0.69748419746658441</v>
      </c>
      <c r="G348" s="9">
        <f t="shared" si="81"/>
        <v>1.0843105966852711</v>
      </c>
      <c r="H348" s="9">
        <f t="shared" si="82"/>
        <v>9.7503865152501383</v>
      </c>
      <c r="I348" s="9">
        <f t="shared" si="83"/>
        <v>5.0011061017686504</v>
      </c>
      <c r="J348" s="9">
        <f t="shared" si="84"/>
        <v>1.433724238674108</v>
      </c>
      <c r="K348" s="11">
        <f t="shared" si="85"/>
        <v>0.11025358324145534</v>
      </c>
      <c r="L348" s="11">
        <f t="shared" si="86"/>
        <v>0.21321961620469082</v>
      </c>
      <c r="M348" s="11">
        <f t="shared" si="87"/>
        <v>0.7142857142857143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-0.20001000778793954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0.20418574051417865</v>
      </c>
      <c r="Q348" s="11">
        <f>2*'OddsRatio_working_3-way'!K348*'OddsRatio_working_3-way'!L348*'OddsRatio_working_3-way'!M348</f>
        <v>3.3583181005621486E-2</v>
      </c>
      <c r="R348" s="11">
        <f t="shared" si="88"/>
        <v>0</v>
      </c>
      <c r="S348" s="11">
        <f t="shared" si="89"/>
        <v>-1.0208776189372806</v>
      </c>
      <c r="T348" s="11">
        <f t="shared" si="90"/>
        <v>-0.16790750311468428</v>
      </c>
      <c r="U348" s="11">
        <f>'OddsRatio_working_3-way'!S348-'OddsRatio_working_3-way'!R348^2/3</f>
        <v>-1.0208776189372806</v>
      </c>
      <c r="V348" s="11">
        <f>'OddsRatio_working_3-way'!S348*'OddsRatio_working_3-way'!R348/3-2*'OddsRatio_working_3-way'!R348^3/27-'OddsRatio_working_3-way'!T348</f>
        <v>0.16790750311468428</v>
      </c>
      <c r="W348" s="11">
        <f>'OddsRatio_working_3-way'!V348^2+4*'OddsRatio_working_3-way'!U348^3/27</f>
        <v>-0.12942923065866524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0.19850828714494073</v>
      </c>
      <c r="Y348" s="11">
        <f>IF('OddsRatio_working_3-way'!W348&gt;=0,IF('OddsRatio_working_3-way'!V348+SQRT('OddsRatio_working_3-way'!W348)&gt;0,0,PI()),ACOS('OddsRatio_working_3-way'!V348/(2*'OddsRatio_working_3-way'!X348)))</f>
        <v>1.1341275723276034</v>
      </c>
      <c r="Z348" s="11">
        <f>'OddsRatio_working_3-way'!X348^(1/3)*COS('OddsRatio_working_3-way'!Y348/3)</f>
        <v>0.54215529834263554</v>
      </c>
      <c r="AA348" s="11">
        <f>'OddsRatio_working_3-way'!X348^(1/3)*COS(('OddsRatio_working_3-way'!Y348+2*PI())/3)</f>
        <v>-0.45754515061212103</v>
      </c>
      <c r="AB348" s="11">
        <f>'OddsRatio_working_3-way'!X348^(1/3)*COS(('OddsRatio_working_3-way'!Y348+4*PI())/3)</f>
        <v>-8.4610147730514715E-2</v>
      </c>
      <c r="AC348" s="11">
        <f>'OddsRatio_working_3-way'!X348^(1/3)*SIN('OddsRatio_working_3-way'!Y348/3)</f>
        <v>0.21531412430392952</v>
      </c>
      <c r="AD348" s="11">
        <f>'OddsRatio_working_3-way'!X348^(1/3)*SIN(('OddsRatio_working_3-way'!Y348+2*PI())/3)</f>
        <v>0.36186319900908914</v>
      </c>
      <c r="AE348" s="11">
        <f>'OddsRatio_working_3-way'!X348^(1/3)*SIN(('OddsRatio_working_3-way'!Y348+4*PI())/3)</f>
        <v>-0.57717732331301852</v>
      </c>
      <c r="AF348" s="11">
        <f>-'OddsRatio_working_3-way'!U348/(3*'OddsRatio_working_3-way'!X348^(1/3))*COS(('OddsRatio_working_3-way'!Y348)/3)</f>
        <v>0.54215529834263554</v>
      </c>
      <c r="AG348" s="11">
        <f>-'OddsRatio_working_3-way'!U348/(3*'OddsRatio_working_3-way'!X348^(1/3))*COS(('OddsRatio_working_3-way'!Y348+2*PI())/3)</f>
        <v>-0.45754515061212103</v>
      </c>
      <c r="AH348" s="11">
        <f>-'OddsRatio_working_3-way'!U348/(3*'OddsRatio_working_3-way'!X348^(1/3))*COS(('OddsRatio_working_3-way'!Y348+4*PI())/3)</f>
        <v>-8.4610147730514715E-2</v>
      </c>
      <c r="AI348" s="11">
        <f>'OddsRatio_working_3-way'!U348/(3*'OddsRatio_working_3-way'!X348^(1/3))*SIN(('OddsRatio_working_3-way'!Y348)/3)</f>
        <v>-0.21531412430392952</v>
      </c>
      <c r="AJ348" s="11">
        <f>'OddsRatio_working_3-way'!U348/(3*'OddsRatio_working_3-way'!X348^(1/3))*SIN(('OddsRatio_working_3-way'!Y348+2*PI())/3)</f>
        <v>-0.36186319900908914</v>
      </c>
      <c r="AK348" s="11">
        <f>'OddsRatio_working_3-way'!U348/(3*'OddsRatio_working_3-way'!X348^(1/3))*SIN(('OddsRatio_working_3-way'!Y348+4*PI())/3)</f>
        <v>0.57717732331301852</v>
      </c>
      <c r="AL348" s="11">
        <f>'OddsRatio_working_3-way'!Z348+'OddsRatio_working_3-way'!AF348</f>
        <v>1.0843105966852711</v>
      </c>
      <c r="AM348" s="11">
        <f>'OddsRatio_working_3-way'!AA348+'OddsRatio_working_3-way'!AG348</f>
        <v>-0.91509030122424206</v>
      </c>
      <c r="AN348" s="11">
        <f>'OddsRatio_working_3-way'!AB348+'OddsRatio_working_3-way'!AH348</f>
        <v>-0.16922029546102943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1.0843105966852711</v>
      </c>
      <c r="AS348" s="11">
        <f>IF(('OddsRatio_working_3-way'!X348=0),IF(Q348&gt;0,-Q348^(1/3),(-Q348)^(1/3)),'OddsRatio_working_3-way'!AM348-'OddsRatio_working_3-way'!R348/3)</f>
        <v>-0.91509030122424206</v>
      </c>
      <c r="AT348" s="11">
        <f>IF(('OddsRatio_working_3-way'!X348=0),IF(Q348&gt;0,-Q348^(1/3),(-Q348)^(1/3)),'OddsRatio_working_3-way'!AN348-'OddsRatio_working_3-way'!R348/3)</f>
        <v>-0.16922029546102943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1.7</v>
      </c>
      <c r="B349" s="4">
        <f>IF('True_Odds_Calculator_3-way'!B350="","",'True_Odds_Calculator_3-way'!B350)</f>
        <v>3.72</v>
      </c>
      <c r="C349" s="4">
        <f>IF('True_Odds_Calculator_3-way'!C350="","",'True_Odds_Calculator_3-way'!C350)</f>
        <v>5.55</v>
      </c>
      <c r="D349" s="9">
        <f t="shared" si="78"/>
        <v>0.5726528736815556</v>
      </c>
      <c r="E349" s="9">
        <f t="shared" si="79"/>
        <v>0.25642684751230926</v>
      </c>
      <c r="F349" s="9">
        <f t="shared" si="80"/>
        <v>0.17092027880613511</v>
      </c>
      <c r="G349" s="9">
        <f t="shared" si="81"/>
        <v>1.0660837006121853</v>
      </c>
      <c r="H349" s="9">
        <f t="shared" si="82"/>
        <v>1.7462585904285295</v>
      </c>
      <c r="I349" s="9">
        <f t="shared" si="83"/>
        <v>3.8997476656651444</v>
      </c>
      <c r="J349" s="9">
        <f t="shared" si="84"/>
        <v>5.8506808377854425</v>
      </c>
      <c r="K349" s="11">
        <f t="shared" si="85"/>
        <v>0.58823529411764708</v>
      </c>
      <c r="L349" s="11">
        <f t="shared" si="86"/>
        <v>0.26881720430107525</v>
      </c>
      <c r="M349" s="11">
        <f t="shared" si="87"/>
        <v>0.1801801801801802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-0.24682747263392424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0.22707717204870906</v>
      </c>
      <c r="Q349" s="11">
        <f>2*'OddsRatio_working_3-way'!K349*'OddsRatio_working_3-way'!L349*'OddsRatio_working_3-way'!M349</f>
        <v>5.6982979184117703E-2</v>
      </c>
      <c r="R349" s="11">
        <f t="shared" si="88"/>
        <v>0</v>
      </c>
      <c r="S349" s="11">
        <f t="shared" si="89"/>
        <v>-0.91998337796657126</v>
      </c>
      <c r="T349" s="11">
        <f t="shared" si="90"/>
        <v>-0.23086157539939053</v>
      </c>
      <c r="U349" s="11">
        <f>'OddsRatio_working_3-way'!S349-'OddsRatio_working_3-way'!R349^2/3</f>
        <v>-0.91998337796657126</v>
      </c>
      <c r="V349" s="11">
        <f>'OddsRatio_working_3-way'!S349*'OddsRatio_working_3-way'!R349/3-2*'OddsRatio_working_3-way'!R349^3/27-'OddsRatio_working_3-way'!T349</f>
        <v>0.23086157539939053</v>
      </c>
      <c r="W349" s="11">
        <f>'OddsRatio_working_3-way'!V349^2+4*'OddsRatio_working_3-way'!U349^3/27</f>
        <v>-6.205786546267137E-2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0.16981970767446269</v>
      </c>
      <c r="Y349" s="11">
        <f>IF('OddsRatio_working_3-way'!W349&gt;=0,IF('OddsRatio_working_3-way'!V349+SQRT('OddsRatio_working_3-way'!W349)&gt;0,0,PI()),ACOS('OddsRatio_working_3-way'!V349/(2*'OddsRatio_working_3-way'!X349)))</f>
        <v>0.8234079912568173</v>
      </c>
      <c r="Z349" s="11">
        <f>'OddsRatio_working_3-way'!X349^(1/3)*COS('OddsRatio_working_3-way'!Y349/3)</f>
        <v>0.53304185030609263</v>
      </c>
      <c r="AA349" s="11">
        <f>'OddsRatio_working_3-way'!X349^(1/3)*COS(('OddsRatio_working_3-way'!Y349+2*PI())/3)</f>
        <v>-0.39650413121573624</v>
      </c>
      <c r="AB349" s="11">
        <f>'OddsRatio_working_3-way'!X349^(1/3)*COS(('OddsRatio_working_3-way'!Y349+4*PI())/3)</f>
        <v>-0.13653771909035653</v>
      </c>
      <c r="AC349" s="11">
        <f>'OddsRatio_working_3-way'!X349^(1/3)*SIN('OddsRatio_working_3-way'!Y349/3)</f>
        <v>0.15009167802084933</v>
      </c>
      <c r="AD349" s="11">
        <f>'OddsRatio_working_3-way'!X349^(1/3)*SIN(('OddsRatio_working_3-way'!Y349+2*PI())/3)</f>
        <v>0.38658194463491352</v>
      </c>
      <c r="AE349" s="11">
        <f>'OddsRatio_working_3-way'!X349^(1/3)*SIN(('OddsRatio_working_3-way'!Y349+4*PI())/3)</f>
        <v>-0.53667362265576279</v>
      </c>
      <c r="AF349" s="11">
        <f>-'OddsRatio_working_3-way'!U349/(3*'OddsRatio_working_3-way'!X349^(1/3))*COS(('OddsRatio_working_3-way'!Y349)/3)</f>
        <v>0.53304185030609263</v>
      </c>
      <c r="AG349" s="11">
        <f>-'OddsRatio_working_3-way'!U349/(3*'OddsRatio_working_3-way'!X349^(1/3))*COS(('OddsRatio_working_3-way'!Y349+2*PI())/3)</f>
        <v>-0.39650413121573624</v>
      </c>
      <c r="AH349" s="11">
        <f>-'OddsRatio_working_3-way'!U349/(3*'OddsRatio_working_3-way'!X349^(1/3))*COS(('OddsRatio_working_3-way'!Y349+4*PI())/3)</f>
        <v>-0.13653771909035653</v>
      </c>
      <c r="AI349" s="11">
        <f>'OddsRatio_working_3-way'!U349/(3*'OddsRatio_working_3-way'!X349^(1/3))*SIN(('OddsRatio_working_3-way'!Y349)/3)</f>
        <v>-0.15009167802084933</v>
      </c>
      <c r="AJ349" s="11">
        <f>'OddsRatio_working_3-way'!U349/(3*'OddsRatio_working_3-way'!X349^(1/3))*SIN(('OddsRatio_working_3-way'!Y349+2*PI())/3)</f>
        <v>-0.38658194463491352</v>
      </c>
      <c r="AK349" s="11">
        <f>'OddsRatio_working_3-way'!U349/(3*'OddsRatio_working_3-way'!X349^(1/3))*SIN(('OddsRatio_working_3-way'!Y349+4*PI())/3)</f>
        <v>0.53667362265576279</v>
      </c>
      <c r="AL349" s="11">
        <f>'OddsRatio_working_3-way'!Z349+'OddsRatio_working_3-way'!AF349</f>
        <v>1.0660837006121853</v>
      </c>
      <c r="AM349" s="11">
        <f>'OddsRatio_working_3-way'!AA349+'OddsRatio_working_3-way'!AG349</f>
        <v>-0.79300826243147249</v>
      </c>
      <c r="AN349" s="11">
        <f>'OddsRatio_working_3-way'!AB349+'OddsRatio_working_3-way'!AH349</f>
        <v>-0.27307543818071306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1.0660837006121853</v>
      </c>
      <c r="AS349" s="11">
        <f>IF(('OddsRatio_working_3-way'!X349=0),IF(Q349&gt;0,-Q349^(1/3),(-Q349)^(1/3)),'OddsRatio_working_3-way'!AM349-'OddsRatio_working_3-way'!R349/3)</f>
        <v>-0.79300826243147249</v>
      </c>
      <c r="AT349" s="11">
        <f>IF(('OddsRatio_working_3-way'!X349=0),IF(Q349&gt;0,-Q349^(1/3),(-Q349)^(1/3)),'OddsRatio_working_3-way'!AN349-'OddsRatio_working_3-way'!R349/3)</f>
        <v>-0.27307543818071306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4.1900000000000004</v>
      </c>
      <c r="B350" s="4">
        <f>IF('True_Odds_Calculator_3-way'!B351="","",'True_Odds_Calculator_3-way'!B351)</f>
        <v>3.79</v>
      </c>
      <c r="C350" s="4">
        <f>IF('True_Odds_Calculator_3-way'!C351="","",'True_Odds_Calculator_3-way'!C351)</f>
        <v>1.88</v>
      </c>
      <c r="D350" s="9">
        <f t="shared" si="78"/>
        <v>0.22872120054536191</v>
      </c>
      <c r="E350" s="9">
        <f t="shared" si="79"/>
        <v>0.25320962924150514</v>
      </c>
      <c r="F350" s="9">
        <f t="shared" si="80"/>
        <v>0.51806917021313303</v>
      </c>
      <c r="G350" s="9">
        <f t="shared" si="81"/>
        <v>1.0570956576841795</v>
      </c>
      <c r="H350" s="9">
        <f t="shared" si="82"/>
        <v>4.3721351480125321</v>
      </c>
      <c r="I350" s="9">
        <f t="shared" si="83"/>
        <v>3.9492968849388603</v>
      </c>
      <c r="J350" s="9">
        <f t="shared" si="84"/>
        <v>1.9302441787620777</v>
      </c>
      <c r="K350" s="11">
        <f t="shared" si="85"/>
        <v>0.2386634844868735</v>
      </c>
      <c r="L350" s="11">
        <f t="shared" si="86"/>
        <v>0.26385224274406333</v>
      </c>
      <c r="M350" s="11">
        <f t="shared" si="87"/>
        <v>0.53191489361702127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-0.26234118521414529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0.22978042771851345</v>
      </c>
      <c r="Q350" s="11">
        <f>2*'OddsRatio_working_3-way'!K350*'OddsRatio_working_3-way'!L350*'OddsRatio_working_3-way'!M350</f>
        <v>6.6991378343589925E-2</v>
      </c>
      <c r="R350" s="11">
        <f t="shared" si="88"/>
        <v>0</v>
      </c>
      <c r="S350" s="11">
        <f t="shared" si="89"/>
        <v>-0.87588392775974933</v>
      </c>
      <c r="T350" s="11">
        <f t="shared" si="90"/>
        <v>-0.25535974570255082</v>
      </c>
      <c r="U350" s="11">
        <f>'OddsRatio_working_3-way'!S350-'OddsRatio_working_3-way'!R350^2/3</f>
        <v>-0.87588392775974933</v>
      </c>
      <c r="V350" s="11">
        <f>'OddsRatio_working_3-way'!S350*'OddsRatio_working_3-way'!R350/3-2*'OddsRatio_working_3-way'!R350^3/27-'OddsRatio_working_3-way'!T350</f>
        <v>0.25535974570255082</v>
      </c>
      <c r="W350" s="11">
        <f>'OddsRatio_working_3-way'!V350^2+4*'OddsRatio_working_3-way'!U350^3/27</f>
        <v>-3.4340170385922464E-2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0.15775675113223672</v>
      </c>
      <c r="Y350" s="11">
        <f>IF('OddsRatio_working_3-way'!W350&gt;=0,IF('OddsRatio_working_3-way'!V350+SQRT('OddsRatio_working_3-way'!W350)&gt;0,0,PI()),ACOS('OddsRatio_working_3-way'!V350/(2*'OddsRatio_working_3-way'!X350)))</f>
        <v>0.62775774230009085</v>
      </c>
      <c r="Z350" s="11">
        <f>'OddsRatio_working_3-way'!X350^(1/3)*COS('OddsRatio_working_3-way'!Y350/3)</f>
        <v>0.52854782884208973</v>
      </c>
      <c r="AA350" s="11">
        <f>'OddsRatio_working_3-way'!X350^(1/3)*COS(('OddsRatio_working_3-way'!Y350+2*PI())/3)</f>
        <v>-0.36147924560031769</v>
      </c>
      <c r="AB350" s="11">
        <f>'OddsRatio_working_3-way'!X350^(1/3)*COS(('OddsRatio_working_3-way'!Y350+4*PI())/3)</f>
        <v>-0.1670685832417721</v>
      </c>
      <c r="AC350" s="11">
        <f>'OddsRatio_working_3-way'!X350^(1/3)*SIN('OddsRatio_working_3-way'!Y350/3)</f>
        <v>0.11224304824603983</v>
      </c>
      <c r="AD350" s="11">
        <f>'OddsRatio_working_3-way'!X350^(1/3)*SIN(('OddsRatio_working_3-way'!Y350+2*PI())/3)</f>
        <v>0.40161432276933923</v>
      </c>
      <c r="AE350" s="11">
        <f>'OddsRatio_working_3-way'!X350^(1/3)*SIN(('OddsRatio_working_3-way'!Y350+4*PI())/3)</f>
        <v>-0.51385737101537898</v>
      </c>
      <c r="AF350" s="11">
        <f>-'OddsRatio_working_3-way'!U350/(3*'OddsRatio_working_3-way'!X350^(1/3))*COS(('OddsRatio_working_3-way'!Y350)/3)</f>
        <v>0.52854782884208962</v>
      </c>
      <c r="AG350" s="11">
        <f>-'OddsRatio_working_3-way'!U350/(3*'OddsRatio_working_3-way'!X350^(1/3))*COS(('OddsRatio_working_3-way'!Y350+2*PI())/3)</f>
        <v>-0.36147924560031763</v>
      </c>
      <c r="AH350" s="11">
        <f>-'OddsRatio_working_3-way'!U350/(3*'OddsRatio_working_3-way'!X350^(1/3))*COS(('OddsRatio_working_3-way'!Y350+4*PI())/3)</f>
        <v>-0.16706858324177207</v>
      </c>
      <c r="AI350" s="11">
        <f>'OddsRatio_working_3-way'!U350/(3*'OddsRatio_working_3-way'!X350^(1/3))*SIN(('OddsRatio_working_3-way'!Y350)/3)</f>
        <v>-0.1122430482460398</v>
      </c>
      <c r="AJ350" s="11">
        <f>'OddsRatio_working_3-way'!U350/(3*'OddsRatio_working_3-way'!X350^(1/3))*SIN(('OddsRatio_working_3-way'!Y350+2*PI())/3)</f>
        <v>-0.40161432276933912</v>
      </c>
      <c r="AK350" s="11">
        <f>'OddsRatio_working_3-way'!U350/(3*'OddsRatio_working_3-way'!X350^(1/3))*SIN(('OddsRatio_working_3-way'!Y350+4*PI())/3)</f>
        <v>0.51385737101537887</v>
      </c>
      <c r="AL350" s="11">
        <f>'OddsRatio_working_3-way'!Z350+'OddsRatio_working_3-way'!AF350</f>
        <v>1.0570956576841795</v>
      </c>
      <c r="AM350" s="11">
        <f>'OddsRatio_working_3-way'!AA350+'OddsRatio_working_3-way'!AG350</f>
        <v>-0.72295849120063527</v>
      </c>
      <c r="AN350" s="11">
        <f>'OddsRatio_working_3-way'!AB350+'OddsRatio_working_3-way'!AH350</f>
        <v>-0.33413716648354419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1.0570956576841795</v>
      </c>
      <c r="AS350" s="11">
        <f>IF(('OddsRatio_working_3-way'!X350=0),IF(Q350&gt;0,-Q350^(1/3),(-Q350)^(1/3)),'OddsRatio_working_3-way'!AM350-'OddsRatio_working_3-way'!R350/3)</f>
        <v>-0.72295849120063527</v>
      </c>
      <c r="AT350" s="11">
        <f>IF(('OddsRatio_working_3-way'!X350=0),IF(Q350&gt;0,-Q350^(1/3),(-Q350)^(1/3)),'OddsRatio_working_3-way'!AN350-'OddsRatio_working_3-way'!R350/3)</f>
        <v>-0.33413716648354419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2.12</v>
      </c>
      <c r="B351" s="4">
        <f>IF('True_Odds_Calculator_3-way'!B352="","",'True_Odds_Calculator_3-way'!B352)</f>
        <v>3.36</v>
      </c>
      <c r="C351" s="4">
        <f>IF('True_Odds_Calculator_3-way'!C352="","",'True_Odds_Calculator_3-way'!C352)</f>
        <v>3.79</v>
      </c>
      <c r="D351" s="9">
        <f t="shared" si="78"/>
        <v>0.45895383495035663</v>
      </c>
      <c r="E351" s="9">
        <f t="shared" si="79"/>
        <v>0.28702277401824922</v>
      </c>
      <c r="F351" s="9">
        <f t="shared" si="80"/>
        <v>0.25402339103139432</v>
      </c>
      <c r="G351" s="9">
        <f t="shared" si="81"/>
        <v>1.052561055802685</v>
      </c>
      <c r="H351" s="9">
        <f t="shared" si="82"/>
        <v>2.1788683824990076</v>
      </c>
      <c r="I351" s="9">
        <f t="shared" si="83"/>
        <v>3.4840440916943369</v>
      </c>
      <c r="J351" s="9">
        <f t="shared" si="84"/>
        <v>3.9366453456894908</v>
      </c>
      <c r="K351" s="11">
        <f t="shared" si="85"/>
        <v>0.47169811320754712</v>
      </c>
      <c r="L351" s="11">
        <f t="shared" si="86"/>
        <v>0.29761904761904762</v>
      </c>
      <c r="M351" s="11">
        <f t="shared" si="87"/>
        <v>0.26385224274406333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-0.27316174640314639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0.23224864695716485</v>
      </c>
      <c r="Q351" s="11">
        <f>2*'OddsRatio_working_3-way'!K351*'OddsRatio_working_3-way'!L351*'OddsRatio_working_3-way'!M351</f>
        <v>7.4082503016639517E-2</v>
      </c>
      <c r="R351" s="11">
        <f t="shared" si="88"/>
        <v>0</v>
      </c>
      <c r="S351" s="11">
        <f t="shared" si="89"/>
        <v>-0.85022390585539809</v>
      </c>
      <c r="T351" s="11">
        <f t="shared" si="90"/>
        <v>-0.27120379772102016</v>
      </c>
      <c r="U351" s="11">
        <f>'OddsRatio_working_3-way'!S351-'OddsRatio_working_3-way'!R351^2/3</f>
        <v>-0.85022390585539809</v>
      </c>
      <c r="V351" s="11">
        <f>'OddsRatio_working_3-way'!S351*'OddsRatio_working_3-way'!R351/3-2*'OddsRatio_working_3-way'!R351^3/27-'OddsRatio_working_3-way'!T351</f>
        <v>0.27120379772102016</v>
      </c>
      <c r="W351" s="11">
        <f>'OddsRatio_working_3-way'!V351^2+4*'OddsRatio_working_3-way'!U351^3/27</f>
        <v>-1.7501899182299288E-2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0.15087527885691157</v>
      </c>
      <c r="Y351" s="11">
        <f>IF('OddsRatio_working_3-way'!W351&gt;=0,IF('OddsRatio_working_3-way'!V351+SQRT('OddsRatio_working_3-way'!W351)&gt;0,0,PI()),ACOS('OddsRatio_working_3-way'!V351/(2*'OddsRatio_working_3-way'!X351)))</f>
        <v>0.45384462140754911</v>
      </c>
      <c r="Z351" s="11">
        <f>'OddsRatio_working_3-way'!X351^(1/3)*COS('OddsRatio_working_3-way'!Y351/3)</f>
        <v>0.52628052790134261</v>
      </c>
      <c r="AA351" s="11">
        <f>'OddsRatio_working_3-way'!X351^(1/3)*COS(('OddsRatio_working_3-way'!Y351+2*PI())/3)</f>
        <v>-0.33262105933876857</v>
      </c>
      <c r="AB351" s="11">
        <f>'OddsRatio_working_3-way'!X351^(1/3)*COS(('OddsRatio_working_3-way'!Y351+4*PI())/3)</f>
        <v>-0.19365946856257416</v>
      </c>
      <c r="AC351" s="11">
        <f>'OddsRatio_working_3-way'!X351^(1/3)*SIN('OddsRatio_working_3-way'!Y351/3)</f>
        <v>8.0229511841654569E-2</v>
      </c>
      <c r="AD351" s="11">
        <f>'OddsRatio_working_3-way'!X351^(1/3)*SIN(('OddsRatio_working_3-way'!Y351+2*PI())/3)</f>
        <v>0.41565755075882055</v>
      </c>
      <c r="AE351" s="11">
        <f>'OddsRatio_working_3-way'!X351^(1/3)*SIN(('OddsRatio_working_3-way'!Y351+4*PI())/3)</f>
        <v>-0.49588706260047499</v>
      </c>
      <c r="AF351" s="11">
        <f>-'OddsRatio_working_3-way'!U351/(3*'OddsRatio_working_3-way'!X351^(1/3))*COS(('OddsRatio_working_3-way'!Y351)/3)</f>
        <v>0.5262805279013425</v>
      </c>
      <c r="AG351" s="11">
        <f>-'OddsRatio_working_3-way'!U351/(3*'OddsRatio_working_3-way'!X351^(1/3))*COS(('OddsRatio_working_3-way'!Y351+2*PI())/3)</f>
        <v>-0.33262105933876851</v>
      </c>
      <c r="AH351" s="11">
        <f>-'OddsRatio_working_3-way'!U351/(3*'OddsRatio_working_3-way'!X351^(1/3))*COS(('OddsRatio_working_3-way'!Y351+4*PI())/3)</f>
        <v>-0.19365946856257413</v>
      </c>
      <c r="AI351" s="11">
        <f>'OddsRatio_working_3-way'!U351/(3*'OddsRatio_working_3-way'!X351^(1/3))*SIN(('OddsRatio_working_3-way'!Y351)/3)</f>
        <v>-8.0229511841654555E-2</v>
      </c>
      <c r="AJ351" s="11">
        <f>'OddsRatio_working_3-way'!U351/(3*'OddsRatio_working_3-way'!X351^(1/3))*SIN(('OddsRatio_working_3-way'!Y351+2*PI())/3)</f>
        <v>-0.41565755075882044</v>
      </c>
      <c r="AK351" s="11">
        <f>'OddsRatio_working_3-way'!U351/(3*'OddsRatio_working_3-way'!X351^(1/3))*SIN(('OddsRatio_working_3-way'!Y351+4*PI())/3)</f>
        <v>0.49588706260047488</v>
      </c>
      <c r="AL351" s="11">
        <f>'OddsRatio_working_3-way'!Z351+'OddsRatio_working_3-way'!AF351</f>
        <v>1.052561055802685</v>
      </c>
      <c r="AM351" s="11">
        <f>'OddsRatio_working_3-way'!AA351+'OddsRatio_working_3-way'!AG351</f>
        <v>-0.66524211867753702</v>
      </c>
      <c r="AN351" s="11">
        <f>'OddsRatio_working_3-way'!AB351+'OddsRatio_working_3-way'!AH351</f>
        <v>-0.38731893712514831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1.052561055802685</v>
      </c>
      <c r="AS351" s="11">
        <f>IF(('OddsRatio_working_3-way'!X351=0),IF(Q351&gt;0,-Q351^(1/3),(-Q351)^(1/3)),'OddsRatio_working_3-way'!AM351-'OddsRatio_working_3-way'!R351/3)</f>
        <v>-0.66524211867753702</v>
      </c>
      <c r="AT351" s="11">
        <f>IF(('OddsRatio_working_3-way'!X351=0),IF(Q351&gt;0,-Q351^(1/3),(-Q351)^(1/3)),'OddsRatio_working_3-way'!AN351-'OddsRatio_working_3-way'!R351/3)</f>
        <v>-0.38731893712514831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11.32</v>
      </c>
      <c r="B352" s="4">
        <f>IF('True_Odds_Calculator_3-way'!B353="","",'True_Odds_Calculator_3-way'!B353)</f>
        <v>5.66</v>
      </c>
      <c r="C352" s="4">
        <f>IF('True_Odds_Calculator_3-way'!C353="","",'True_Odds_Calculator_3-way'!C353)</f>
        <v>1.28</v>
      </c>
      <c r="D352" s="9">
        <f t="shared" si="78"/>
        <v>7.9311388337735364E-2</v>
      </c>
      <c r="E352" s="9">
        <f t="shared" si="79"/>
        <v>0.1602092688939683</v>
      </c>
      <c r="F352" s="9">
        <f t="shared" si="80"/>
        <v>0.76047934276829632</v>
      </c>
      <c r="G352" s="9">
        <f t="shared" si="81"/>
        <v>1.1248575346842653</v>
      </c>
      <c r="H352" s="9">
        <f t="shared" si="82"/>
        <v>12.608529757941616</v>
      </c>
      <c r="I352" s="9">
        <f t="shared" si="83"/>
        <v>6.2418361116286754</v>
      </c>
      <c r="J352" s="9">
        <f t="shared" si="84"/>
        <v>1.3149601097115942</v>
      </c>
      <c r="K352" s="11">
        <f t="shared" si="85"/>
        <v>8.8339222614840993E-2</v>
      </c>
      <c r="L352" s="11">
        <f t="shared" si="86"/>
        <v>0.17667844522968199</v>
      </c>
      <c r="M352" s="11">
        <f t="shared" si="87"/>
        <v>0.78125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-0.16419155564434562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0.18607229145076104</v>
      </c>
      <c r="Q352" s="11">
        <f>2*'OddsRatio_working_3-way'!K352*'OddsRatio_working_3-way'!L352*'OddsRatio_working_3-way'!M352</f>
        <v>2.4386932038107607E-2</v>
      </c>
      <c r="R352" s="11">
        <f t="shared" si="88"/>
        <v>0</v>
      </c>
      <c r="S352" s="11">
        <f t="shared" si="89"/>
        <v>-1.1332634660811129</v>
      </c>
      <c r="T352" s="11">
        <f t="shared" si="90"/>
        <v>-0.14852732189791781</v>
      </c>
      <c r="U352" s="11">
        <f>'OddsRatio_working_3-way'!S352-'OddsRatio_working_3-way'!R352^2/3</f>
        <v>-1.1332634660811129</v>
      </c>
      <c r="V352" s="11">
        <f>'OddsRatio_working_3-way'!S352*'OddsRatio_working_3-way'!R352/3-2*'OddsRatio_working_3-way'!R352^3/27-'OddsRatio_working_3-way'!T352</f>
        <v>0.14852732189791781</v>
      </c>
      <c r="W352" s="11">
        <f>'OddsRatio_working_3-way'!V352^2+4*'OddsRatio_working_3-way'!U352^3/27</f>
        <v>-0.19355956035180941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0.23217446333629002</v>
      </c>
      <c r="Y352" s="11">
        <f>IF('OddsRatio_working_3-way'!W352&gt;=0,IF('OddsRatio_working_3-way'!V352+SQRT('OddsRatio_working_3-way'!W352)&gt;0,0,PI()),ACOS('OddsRatio_working_3-way'!V352/(2*'OddsRatio_working_3-way'!X352)))</f>
        <v>1.2452130734685096</v>
      </c>
      <c r="Z352" s="11">
        <f>'OddsRatio_working_3-way'!X352^(1/3)*COS('OddsRatio_working_3-way'!Y352/3)</f>
        <v>0.56242876734213265</v>
      </c>
      <c r="AA352" s="11">
        <f>'OddsRatio_working_3-way'!X352^(1/3)*COS(('OddsRatio_working_3-way'!Y352+2*PI())/3)</f>
        <v>-0.49585659240407653</v>
      </c>
      <c r="AB352" s="11">
        <f>'OddsRatio_working_3-way'!X352^(1/3)*COS(('OddsRatio_working_3-way'!Y352+4*PI())/3)</f>
        <v>-6.6572174938056367E-2</v>
      </c>
      <c r="AC352" s="11">
        <f>'OddsRatio_working_3-way'!X352^(1/3)*SIN('OddsRatio_working_3-way'!Y352/3)</f>
        <v>0.24784747398291876</v>
      </c>
      <c r="AD352" s="11">
        <f>'OddsRatio_working_3-way'!X352^(1/3)*SIN(('OddsRatio_working_3-way'!Y352+2*PI())/3)</f>
        <v>0.36315386334599536</v>
      </c>
      <c r="AE352" s="11">
        <f>'OddsRatio_working_3-way'!X352^(1/3)*SIN(('OddsRatio_working_3-way'!Y352+4*PI())/3)</f>
        <v>-0.61100133732891393</v>
      </c>
      <c r="AF352" s="11">
        <f>-'OddsRatio_working_3-way'!U352/(3*'OddsRatio_working_3-way'!X352^(1/3))*COS(('OddsRatio_working_3-way'!Y352)/3)</f>
        <v>0.56242876734213254</v>
      </c>
      <c r="AG352" s="11">
        <f>-'OddsRatio_working_3-way'!U352/(3*'OddsRatio_working_3-way'!X352^(1/3))*COS(('OddsRatio_working_3-way'!Y352+2*PI())/3)</f>
        <v>-0.49585659240407648</v>
      </c>
      <c r="AH352" s="11">
        <f>-'OddsRatio_working_3-way'!U352/(3*'OddsRatio_working_3-way'!X352^(1/3))*COS(('OddsRatio_working_3-way'!Y352+4*PI())/3)</f>
        <v>-6.6572174938056353E-2</v>
      </c>
      <c r="AI352" s="11">
        <f>'OddsRatio_working_3-way'!U352/(3*'OddsRatio_working_3-way'!X352^(1/3))*SIN(('OddsRatio_working_3-way'!Y352)/3)</f>
        <v>-0.2478474739829187</v>
      </c>
      <c r="AJ352" s="11">
        <f>'OddsRatio_working_3-way'!U352/(3*'OddsRatio_working_3-way'!X352^(1/3))*SIN(('OddsRatio_working_3-way'!Y352+2*PI())/3)</f>
        <v>-0.36315386334599531</v>
      </c>
      <c r="AK352" s="11">
        <f>'OddsRatio_working_3-way'!U352/(3*'OddsRatio_working_3-way'!X352^(1/3))*SIN(('OddsRatio_working_3-way'!Y352+4*PI())/3)</f>
        <v>0.61100133732891382</v>
      </c>
      <c r="AL352" s="11">
        <f>'OddsRatio_working_3-way'!Z352+'OddsRatio_working_3-way'!AF352</f>
        <v>1.1248575346842653</v>
      </c>
      <c r="AM352" s="11">
        <f>'OddsRatio_working_3-way'!AA352+'OddsRatio_working_3-way'!AG352</f>
        <v>-0.99171318480815307</v>
      </c>
      <c r="AN352" s="11">
        <f>'OddsRatio_working_3-way'!AB352+'OddsRatio_working_3-way'!AH352</f>
        <v>-0.13314434987611273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1.1248575346842653</v>
      </c>
      <c r="AS352" s="11">
        <f>IF(('OddsRatio_working_3-way'!X352=0),IF(Q352&gt;0,-Q352^(1/3),(-Q352)^(1/3)),'OddsRatio_working_3-way'!AM352-'OddsRatio_working_3-way'!R352/3)</f>
        <v>-0.99171318480815307</v>
      </c>
      <c r="AT352" s="11">
        <f>IF(('OddsRatio_working_3-way'!X352=0),IF(Q352&gt;0,-Q352^(1/3),(-Q352)^(1/3)),'OddsRatio_working_3-way'!AN352-'OddsRatio_working_3-way'!R352/3)</f>
        <v>-0.13314434987611273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2.48</v>
      </c>
      <c r="B353" s="4">
        <f>IF('True_Odds_Calculator_3-way'!B354="","",'True_Odds_Calculator_3-way'!B354)</f>
        <v>3.02</v>
      </c>
      <c r="C353" s="4">
        <f>IF('True_Odds_Calculator_3-way'!C354="","",'True_Odds_Calculator_3-way'!C354)</f>
        <v>3.35</v>
      </c>
      <c r="D353" s="9">
        <f t="shared" si="78"/>
        <v>0.39141836287977344</v>
      </c>
      <c r="E353" s="9">
        <f t="shared" si="79"/>
        <v>0.32029650561847778</v>
      </c>
      <c r="F353" s="9">
        <f t="shared" si="80"/>
        <v>0.28828513150174895</v>
      </c>
      <c r="G353" s="9">
        <f t="shared" si="81"/>
        <v>1.0505480781220315</v>
      </c>
      <c r="H353" s="9">
        <f t="shared" si="82"/>
        <v>2.5548111556206066</v>
      </c>
      <c r="I353" s="9">
        <f t="shared" si="83"/>
        <v>3.122107117806503</v>
      </c>
      <c r="J353" s="9">
        <f t="shared" si="84"/>
        <v>3.468787983586775</v>
      </c>
      <c r="K353" s="11">
        <f t="shared" si="85"/>
        <v>0.40322580645161293</v>
      </c>
      <c r="L353" s="11">
        <f t="shared" si="86"/>
        <v>0.33112582781456956</v>
      </c>
      <c r="M353" s="11">
        <f t="shared" si="87"/>
        <v>0.29850746268656714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-0.28001256269390085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0.23315913489591139</v>
      </c>
      <c r="Q353" s="11">
        <f>2*'OddsRatio_working_3-way'!K353*'OddsRatio_working_3-way'!L353*'OddsRatio_working_3-way'!M353</f>
        <v>7.9712524750738936E-2</v>
      </c>
      <c r="R353" s="11">
        <f t="shared" si="88"/>
        <v>0</v>
      </c>
      <c r="S353" s="11">
        <f t="shared" si="89"/>
        <v>-0.83267383667636419</v>
      </c>
      <c r="T353" s="11">
        <f t="shared" si="90"/>
        <v>-0.28467481595773136</v>
      </c>
      <c r="U353" s="11">
        <f>'OddsRatio_working_3-way'!S353-'OddsRatio_working_3-way'!R353^2/3</f>
        <v>-0.83267383667636419</v>
      </c>
      <c r="V353" s="11">
        <f>'OddsRatio_working_3-way'!S353*'OddsRatio_working_3-way'!R353/3-2*'OddsRatio_working_3-way'!R353^3/27-'OddsRatio_working_3-way'!T353</f>
        <v>0.28467481595773136</v>
      </c>
      <c r="W353" s="11">
        <f>'OddsRatio_working_3-way'!V353^2+4*'OddsRatio_working_3-way'!U353^3/27</f>
        <v>-4.490743883547435E-3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0.14622798528677372</v>
      </c>
      <c r="Y353" s="11">
        <f>IF('OddsRatio_working_3-way'!W353&gt;=0,IF('OddsRatio_working_3-way'!V353+SQRT('OddsRatio_working_3-way'!W353)&gt;0,0,PI()),ACOS('OddsRatio_working_3-way'!V353/(2*'OddsRatio_working_3-way'!X353)))</f>
        <v>0.23119286028401076</v>
      </c>
      <c r="Z353" s="11">
        <f>'OddsRatio_working_3-way'!X353^(1/3)*COS('OddsRatio_working_3-way'!Y353/3)</f>
        <v>0.52527403906101577</v>
      </c>
      <c r="AA353" s="11">
        <f>'OddsRatio_working_3-way'!X353^(1/3)*COS(('OddsRatio_working_3-way'!Y353+2*PI())/3)</f>
        <v>-0.29776317909123834</v>
      </c>
      <c r="AB353" s="11">
        <f>'OddsRatio_working_3-way'!X353^(1/3)*COS(('OddsRatio_working_3-way'!Y353+4*PI())/3)</f>
        <v>-0.2275108599697776</v>
      </c>
      <c r="AC353" s="11">
        <f>'OddsRatio_working_3-way'!X353^(1/3)*SIN('OddsRatio_working_3-way'!Y353/3)</f>
        <v>4.0560195355970795E-2</v>
      </c>
      <c r="AD353" s="11">
        <f>'OddsRatio_working_3-way'!X353^(1/3)*SIN(('OddsRatio_working_3-way'!Y353+2*PI())/3)</f>
        <v>0.43462056409731376</v>
      </c>
      <c r="AE353" s="11">
        <f>'OddsRatio_working_3-way'!X353^(1/3)*SIN(('OddsRatio_working_3-way'!Y353+4*PI())/3)</f>
        <v>-0.47518075945328458</v>
      </c>
      <c r="AF353" s="11">
        <f>-'OddsRatio_working_3-way'!U353/(3*'OddsRatio_working_3-way'!X353^(1/3))*COS(('OddsRatio_working_3-way'!Y353)/3)</f>
        <v>0.52527403906101577</v>
      </c>
      <c r="AG353" s="11">
        <f>-'OddsRatio_working_3-way'!U353/(3*'OddsRatio_working_3-way'!X353^(1/3))*COS(('OddsRatio_working_3-way'!Y353+2*PI())/3)</f>
        <v>-0.29776317909123834</v>
      </c>
      <c r="AH353" s="11">
        <f>-'OddsRatio_working_3-way'!U353/(3*'OddsRatio_working_3-way'!X353^(1/3))*COS(('OddsRatio_working_3-way'!Y353+4*PI())/3)</f>
        <v>-0.2275108599697776</v>
      </c>
      <c r="AI353" s="11">
        <f>'OddsRatio_working_3-way'!U353/(3*'OddsRatio_working_3-way'!X353^(1/3))*SIN(('OddsRatio_working_3-way'!Y353)/3)</f>
        <v>-4.0560195355970795E-2</v>
      </c>
      <c r="AJ353" s="11">
        <f>'OddsRatio_working_3-way'!U353/(3*'OddsRatio_working_3-way'!X353^(1/3))*SIN(('OddsRatio_working_3-way'!Y353+2*PI())/3)</f>
        <v>-0.43462056409731376</v>
      </c>
      <c r="AK353" s="11">
        <f>'OddsRatio_working_3-way'!U353/(3*'OddsRatio_working_3-way'!X353^(1/3))*SIN(('OddsRatio_working_3-way'!Y353+4*PI())/3)</f>
        <v>0.47518075945328458</v>
      </c>
      <c r="AL353" s="11">
        <f>'OddsRatio_working_3-way'!Z353+'OddsRatio_working_3-way'!AF353</f>
        <v>1.0505480781220315</v>
      </c>
      <c r="AM353" s="11">
        <f>'OddsRatio_working_3-way'!AA353+'OddsRatio_working_3-way'!AG353</f>
        <v>-0.59552635818247668</v>
      </c>
      <c r="AN353" s="11">
        <f>'OddsRatio_working_3-way'!AB353+'OddsRatio_working_3-way'!AH353</f>
        <v>-0.4550217199395552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1.0505480781220315</v>
      </c>
      <c r="AS353" s="11">
        <f>IF(('OddsRatio_working_3-way'!X353=0),IF(Q353&gt;0,-Q353^(1/3),(-Q353)^(1/3)),'OddsRatio_working_3-way'!AM353-'OddsRatio_working_3-way'!R353/3)</f>
        <v>-0.59552635818247668</v>
      </c>
      <c r="AT353" s="11">
        <f>IF(('OddsRatio_working_3-way'!X353=0),IF(Q353&gt;0,-Q353^(1/3),(-Q353)^(1/3)),'OddsRatio_working_3-way'!AN353-'OddsRatio_working_3-way'!R353/3)</f>
        <v>-0.4550217199395552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1.47</v>
      </c>
      <c r="B354" s="4">
        <f>IF('True_Odds_Calculator_3-way'!B355="","",'True_Odds_Calculator_3-way'!B355)</f>
        <v>4.57</v>
      </c>
      <c r="C354" s="4">
        <f>IF('True_Odds_Calculator_3-way'!C355="","",'True_Odds_Calculator_3-way'!C355)</f>
        <v>8.02</v>
      </c>
      <c r="D354" s="9">
        <f t="shared" si="78"/>
        <v>0.66973829513116301</v>
      </c>
      <c r="E354" s="9">
        <f t="shared" si="79"/>
        <v>0.21072072614042844</v>
      </c>
      <c r="F354" s="9">
        <f t="shared" si="80"/>
        <v>0.11954097872840845</v>
      </c>
      <c r="G354" s="9">
        <f t="shared" si="81"/>
        <v>1.0491926227791983</v>
      </c>
      <c r="H354" s="9">
        <f t="shared" si="82"/>
        <v>1.4931205327062234</v>
      </c>
      <c r="I354" s="9">
        <f t="shared" si="83"/>
        <v>4.7456176633217382</v>
      </c>
      <c r="J354" s="9">
        <f t="shared" si="84"/>
        <v>8.3653322119099727</v>
      </c>
      <c r="K354" s="11">
        <f t="shared" si="85"/>
        <v>0.68027210884353739</v>
      </c>
      <c r="L354" s="11">
        <f t="shared" si="86"/>
        <v>0.21881838074398249</v>
      </c>
      <c r="M354" s="11">
        <f t="shared" si="87"/>
        <v>0.12468827930174564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-0.21862271486023921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0.20528027643717628</v>
      </c>
      <c r="Q354" s="11">
        <f>2*'OddsRatio_working_3-way'!K354*'OddsRatio_working_3-way'!L354*'OddsRatio_working_3-way'!M354</f>
        <v>3.7121207312328451E-2</v>
      </c>
      <c r="R354" s="11">
        <f t="shared" si="88"/>
        <v>0</v>
      </c>
      <c r="S354" s="11">
        <f t="shared" si="89"/>
        <v>-0.93897048423539853</v>
      </c>
      <c r="T354" s="11">
        <f t="shared" si="90"/>
        <v>-0.16979574760133795</v>
      </c>
      <c r="U354" s="11">
        <f>'OddsRatio_working_3-way'!S354-'OddsRatio_working_3-way'!R354^2/3</f>
        <v>-0.93897048423539853</v>
      </c>
      <c r="V354" s="11">
        <f>'OddsRatio_working_3-way'!S354*'OddsRatio_working_3-way'!R354/3-2*'OddsRatio_working_3-way'!R354^3/27-'OddsRatio_working_3-way'!T354</f>
        <v>0.16979574760133795</v>
      </c>
      <c r="W354" s="11">
        <f>'OddsRatio_working_3-way'!V354^2+4*'OddsRatio_working_3-way'!U354^3/27</f>
        <v>-9.3815025940302568E-2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0.17510398470894362</v>
      </c>
      <c r="Y354" s="11">
        <f>IF('OddsRatio_working_3-way'!W354&gt;=0,IF('OddsRatio_working_3-way'!V354+SQRT('OddsRatio_working_3-way'!W354)&gt;0,0,PI()),ACOS('OddsRatio_working_3-way'!V354/(2*'OddsRatio_working_3-way'!X354)))</f>
        <v>1.0646131189140147</v>
      </c>
      <c r="Z354" s="11">
        <f>'OddsRatio_working_3-way'!X354^(1/3)*COS('OddsRatio_working_3-way'!Y354/3)</f>
        <v>0.52459631138959917</v>
      </c>
      <c r="AA354" s="11">
        <f>'OddsRatio_working_3-way'!X354^(1/3)*COS(('OddsRatio_working_3-way'!Y354+2*PI())/3)</f>
        <v>-0.43064795110949461</v>
      </c>
      <c r="AB354" s="11">
        <f>'OddsRatio_working_3-way'!X354^(1/3)*COS(('OddsRatio_working_3-way'!Y354+4*PI())/3)</f>
        <v>-9.3948360280104698E-2</v>
      </c>
      <c r="AC354" s="11">
        <f>'OddsRatio_working_3-way'!X354^(1/3)*SIN('OddsRatio_working_3-way'!Y354/3)</f>
        <v>0.1943935994013852</v>
      </c>
      <c r="AD354" s="11">
        <f>'OddsRatio_working_3-way'!X354^(1/3)*SIN(('OddsRatio_working_3-way'!Y354+2*PI())/3)</f>
        <v>0.35711693269431216</v>
      </c>
      <c r="AE354" s="11">
        <f>'OddsRatio_working_3-way'!X354^(1/3)*SIN(('OddsRatio_working_3-way'!Y354+4*PI())/3)</f>
        <v>-0.55151053209569734</v>
      </c>
      <c r="AF354" s="11">
        <f>-'OddsRatio_working_3-way'!U354/(3*'OddsRatio_working_3-way'!X354^(1/3))*COS(('OddsRatio_working_3-way'!Y354)/3)</f>
        <v>0.52459631138959917</v>
      </c>
      <c r="AG354" s="11">
        <f>-'OddsRatio_working_3-way'!U354/(3*'OddsRatio_working_3-way'!X354^(1/3))*COS(('OddsRatio_working_3-way'!Y354+2*PI())/3)</f>
        <v>-0.43064795110949461</v>
      </c>
      <c r="AH354" s="11">
        <f>-'OddsRatio_working_3-way'!U354/(3*'OddsRatio_working_3-way'!X354^(1/3))*COS(('OddsRatio_working_3-way'!Y354+4*PI())/3)</f>
        <v>-9.3948360280104698E-2</v>
      </c>
      <c r="AI354" s="11">
        <f>'OddsRatio_working_3-way'!U354/(3*'OddsRatio_working_3-way'!X354^(1/3))*SIN(('OddsRatio_working_3-way'!Y354)/3)</f>
        <v>-0.1943935994013852</v>
      </c>
      <c r="AJ354" s="11">
        <f>'OddsRatio_working_3-way'!U354/(3*'OddsRatio_working_3-way'!X354^(1/3))*SIN(('OddsRatio_working_3-way'!Y354+2*PI())/3)</f>
        <v>-0.35711693269431216</v>
      </c>
      <c r="AK354" s="11">
        <f>'OddsRatio_working_3-way'!U354/(3*'OddsRatio_working_3-way'!X354^(1/3))*SIN(('OddsRatio_working_3-way'!Y354+4*PI())/3)</f>
        <v>0.55151053209569734</v>
      </c>
      <c r="AL354" s="11">
        <f>'OddsRatio_working_3-way'!Z354+'OddsRatio_working_3-way'!AF354</f>
        <v>1.0491926227791983</v>
      </c>
      <c r="AM354" s="11">
        <f>'OddsRatio_working_3-way'!AA354+'OddsRatio_working_3-way'!AG354</f>
        <v>-0.86129590221898922</v>
      </c>
      <c r="AN354" s="11">
        <f>'OddsRatio_working_3-way'!AB354+'OddsRatio_working_3-way'!AH354</f>
        <v>-0.1878967205602094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1.0491926227791983</v>
      </c>
      <c r="AS354" s="11">
        <f>IF(('OddsRatio_working_3-way'!X354=0),IF(Q354&gt;0,-Q354^(1/3),(-Q354)^(1/3)),'OddsRatio_working_3-way'!AM354-'OddsRatio_working_3-way'!R354/3)</f>
        <v>-0.86129590221898922</v>
      </c>
      <c r="AT354" s="11">
        <f>IF(('OddsRatio_working_3-way'!X354=0),IF(Q354&gt;0,-Q354^(1/3),(-Q354)^(1/3)),'OddsRatio_working_3-way'!AN354-'OddsRatio_working_3-way'!R354/3)</f>
        <v>-0.1878967205602094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1.22</v>
      </c>
      <c r="B355" s="4">
        <f>IF('True_Odds_Calculator_3-way'!B356="","",'True_Odds_Calculator_3-way'!B356)</f>
        <v>6.51</v>
      </c>
      <c r="C355" s="4">
        <f>IF('True_Odds_Calculator_3-way'!C356="","",'True_Odds_Calculator_3-way'!C356)</f>
        <v>19.95</v>
      </c>
      <c r="D355" s="9">
        <f t="shared" si="78"/>
        <v>0.8087501408968325</v>
      </c>
      <c r="E355" s="9">
        <f t="shared" si="79"/>
        <v>0.14445346512669299</v>
      </c>
      <c r="F355" s="9">
        <f t="shared" si="80"/>
        <v>4.6796393976474358E-2</v>
      </c>
      <c r="G355" s="9">
        <f t="shared" si="81"/>
        <v>1.0748901266515245</v>
      </c>
      <c r="H355" s="9">
        <f t="shared" si="82"/>
        <v>1.2364758278633352</v>
      </c>
      <c r="I355" s="9">
        <f t="shared" si="83"/>
        <v>6.9226445978498985</v>
      </c>
      <c r="J355" s="9">
        <f t="shared" si="84"/>
        <v>21.369167900046389</v>
      </c>
      <c r="K355" s="11">
        <f t="shared" si="85"/>
        <v>0.81967213114754101</v>
      </c>
      <c r="L355" s="11">
        <f t="shared" si="86"/>
        <v>0.15360983102918588</v>
      </c>
      <c r="M355" s="11">
        <f t="shared" si="87"/>
        <v>5.0125313283208024E-2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-0.1449772223361403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0.15576197172440559</v>
      </c>
      <c r="Q355" s="11">
        <f>2*'OddsRatio_working_3-way'!K355*'OddsRatio_working_3-way'!L355*'OddsRatio_working_3-way'!M355</f>
        <v>1.2622526071669823E-2</v>
      </c>
      <c r="R355" s="11">
        <f t="shared" si="88"/>
        <v>0</v>
      </c>
      <c r="S355" s="11">
        <f t="shared" si="89"/>
        <v>-1.0743892675999824</v>
      </c>
      <c r="T355" s="11">
        <f t="shared" si="90"/>
        <v>-8.7065580842786275E-2</v>
      </c>
      <c r="U355" s="11">
        <f>'OddsRatio_working_3-way'!S355-'OddsRatio_working_3-way'!R355^2/3</f>
        <v>-1.0743892675999824</v>
      </c>
      <c r="V355" s="11">
        <f>'OddsRatio_working_3-way'!S355*'OddsRatio_working_3-way'!R355/3-2*'OddsRatio_working_3-way'!R355^3/27-'OddsRatio_working_3-way'!T355</f>
        <v>8.7065580842786275E-2</v>
      </c>
      <c r="W355" s="11">
        <f>'OddsRatio_working_3-way'!V355^2+4*'OddsRatio_working_3-way'!U355^3/27</f>
        <v>-0.17615006534195227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0.21431896830976255</v>
      </c>
      <c r="Y355" s="11">
        <f>IF('OddsRatio_working_3-way'!W355&gt;=0,IF('OddsRatio_working_3-way'!V355+SQRT('OddsRatio_working_3-way'!W355)&gt;0,0,PI()),ACOS('OddsRatio_working_3-way'!V355/(2*'OddsRatio_working_3-way'!X355)))</f>
        <v>1.3662514959558034</v>
      </c>
      <c r="Z355" s="11">
        <f>'OddsRatio_working_3-way'!X355^(1/3)*COS('OddsRatio_working_3-way'!Y355/3)</f>
        <v>0.53744506332576225</v>
      </c>
      <c r="AA355" s="11">
        <f>'OddsRatio_working_3-way'!X355^(1/3)*COS(('OddsRatio_working_3-way'!Y355+2*PI())/3)</f>
        <v>-0.49667410509476406</v>
      </c>
      <c r="AB355" s="11">
        <f>'OddsRatio_working_3-way'!X355^(1/3)*COS(('OddsRatio_working_3-way'!Y355+4*PI())/3)</f>
        <v>-4.0770958230998335E-2</v>
      </c>
      <c r="AC355" s="11">
        <f>'OddsRatio_working_3-way'!X355^(1/3)*SIN('OddsRatio_working_3-way'!Y355/3)</f>
        <v>0.26321580456619281</v>
      </c>
      <c r="AD355" s="11">
        <f>'OddsRatio_working_3-way'!X355^(1/3)*SIN(('OddsRatio_working_3-way'!Y355+2*PI())/3)</f>
        <v>0.3338331756955501</v>
      </c>
      <c r="AE355" s="11">
        <f>'OddsRatio_working_3-way'!X355^(1/3)*SIN(('OddsRatio_working_3-way'!Y355+4*PI())/3)</f>
        <v>-0.5970489802617428</v>
      </c>
      <c r="AF355" s="11">
        <f>-'OddsRatio_working_3-way'!U355/(3*'OddsRatio_working_3-way'!X355^(1/3))*COS(('OddsRatio_working_3-way'!Y355)/3)</f>
        <v>0.53744506332576225</v>
      </c>
      <c r="AG355" s="11">
        <f>-'OddsRatio_working_3-way'!U355/(3*'OddsRatio_working_3-way'!X355^(1/3))*COS(('OddsRatio_working_3-way'!Y355+2*PI())/3)</f>
        <v>-0.49667410509476406</v>
      </c>
      <c r="AH355" s="11">
        <f>-'OddsRatio_working_3-way'!U355/(3*'OddsRatio_working_3-way'!X355^(1/3))*COS(('OddsRatio_working_3-way'!Y355+4*PI())/3)</f>
        <v>-4.0770958230998335E-2</v>
      </c>
      <c r="AI355" s="11">
        <f>'OddsRatio_working_3-way'!U355/(3*'OddsRatio_working_3-way'!X355^(1/3))*SIN(('OddsRatio_working_3-way'!Y355)/3)</f>
        <v>-0.26321580456619281</v>
      </c>
      <c r="AJ355" s="11">
        <f>'OddsRatio_working_3-way'!U355/(3*'OddsRatio_working_3-way'!X355^(1/3))*SIN(('OddsRatio_working_3-way'!Y355+2*PI())/3)</f>
        <v>-0.3338331756955501</v>
      </c>
      <c r="AK355" s="11">
        <f>'OddsRatio_working_3-way'!U355/(3*'OddsRatio_working_3-way'!X355^(1/3))*SIN(('OddsRatio_working_3-way'!Y355+4*PI())/3)</f>
        <v>0.5970489802617428</v>
      </c>
      <c r="AL355" s="11">
        <f>'OddsRatio_working_3-way'!Z355+'OddsRatio_working_3-way'!AF355</f>
        <v>1.0748901266515245</v>
      </c>
      <c r="AM355" s="11">
        <f>'OddsRatio_working_3-way'!AA355+'OddsRatio_working_3-way'!AG355</f>
        <v>-0.99334821018952812</v>
      </c>
      <c r="AN355" s="11">
        <f>'OddsRatio_working_3-way'!AB355+'OddsRatio_working_3-way'!AH355</f>
        <v>-8.1541916461996669E-2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1.0748901266515245</v>
      </c>
      <c r="AS355" s="11">
        <f>IF(('OddsRatio_working_3-way'!X355=0),IF(Q355&gt;0,-Q355^(1/3),(-Q355)^(1/3)),'OddsRatio_working_3-way'!AM355-'OddsRatio_working_3-way'!R355/3)</f>
        <v>-0.99334821018952812</v>
      </c>
      <c r="AT355" s="11">
        <f>IF(('OddsRatio_working_3-way'!X355=0),IF(Q355&gt;0,-Q355^(1/3),(-Q355)^(1/3)),'OddsRatio_working_3-way'!AN355-'OddsRatio_working_3-way'!R355/3)</f>
        <v>-8.1541916461996669E-2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5.05</v>
      </c>
      <c r="B356" s="4">
        <f>IF('True_Odds_Calculator_3-way'!B357="","",'True_Odds_Calculator_3-way'!B357)</f>
        <v>4.32</v>
      </c>
      <c r="C356" s="4">
        <f>IF('True_Odds_Calculator_3-way'!C357="","",'True_Odds_Calculator_3-way'!C357)</f>
        <v>1.68</v>
      </c>
      <c r="D356" s="9">
        <f t="shared" si="78"/>
        <v>0.19126957708991674</v>
      </c>
      <c r="E356" s="9">
        <f t="shared" si="79"/>
        <v>0.22390906128014332</v>
      </c>
      <c r="F356" s="9">
        <f t="shared" si="80"/>
        <v>0.58482136162993981</v>
      </c>
      <c r="G356" s="9">
        <f t="shared" si="81"/>
        <v>1.0440056762474863</v>
      </c>
      <c r="H356" s="9">
        <f t="shared" si="82"/>
        <v>5.2282229888023188</v>
      </c>
      <c r="I356" s="9">
        <f t="shared" si="83"/>
        <v>4.4660988451416541</v>
      </c>
      <c r="J356" s="9">
        <f t="shared" si="84"/>
        <v>1.7099238598482911</v>
      </c>
      <c r="K356" s="11">
        <f t="shared" si="85"/>
        <v>0.19801980198019803</v>
      </c>
      <c r="L356" s="11">
        <f t="shared" si="86"/>
        <v>0.23148148148148145</v>
      </c>
      <c r="M356" s="11">
        <f t="shared" si="87"/>
        <v>0.59523809523809523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-0.24946958981612444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0.21964001955751133</v>
      </c>
      <c r="Q356" s="11">
        <f>2*'OddsRatio_working_3-way'!K356*'OddsRatio_working_3-way'!L356*'OddsRatio_working_3-way'!M356</f>
        <v>5.4568948958387896E-2</v>
      </c>
      <c r="R356" s="11">
        <f t="shared" si="88"/>
        <v>0</v>
      </c>
      <c r="S356" s="11">
        <f t="shared" si="89"/>
        <v>-0.88042803020360327</v>
      </c>
      <c r="T356" s="11">
        <f t="shared" si="90"/>
        <v>-0.21873988328039828</v>
      </c>
      <c r="U356" s="11">
        <f>'OddsRatio_working_3-way'!S356-'OddsRatio_working_3-way'!R356^2/3</f>
        <v>-0.88042803020360327</v>
      </c>
      <c r="V356" s="11">
        <f>'OddsRatio_working_3-way'!S356*'OddsRatio_working_3-way'!R356/3-2*'OddsRatio_working_3-way'!R356^3/27-'OddsRatio_working_3-way'!T356</f>
        <v>0.21873988328039828</v>
      </c>
      <c r="W356" s="11">
        <f>'OddsRatio_working_3-way'!V356^2+4*'OddsRatio_working_3-way'!U356^3/27</f>
        <v>-5.325906842861821E-2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0.15898600957799752</v>
      </c>
      <c r="Y356" s="11">
        <f>IF('OddsRatio_working_3-way'!W356&gt;=0,IF('OddsRatio_working_3-way'!V356+SQRT('OddsRatio_working_3-way'!W356)&gt;0,0,PI()),ACOS('OddsRatio_working_3-way'!V356/(2*'OddsRatio_working_3-way'!X356)))</f>
        <v>0.8121745594323021</v>
      </c>
      <c r="Z356" s="11">
        <f>'OddsRatio_working_3-way'!X356^(1/3)*COS('OddsRatio_working_3-way'!Y356/3)</f>
        <v>0.52200283812374326</v>
      </c>
      <c r="AA356" s="11">
        <f>'OddsRatio_working_3-way'!X356^(1/3)*COS(('OddsRatio_working_3-way'!Y356+2*PI())/3)</f>
        <v>-0.38646769060115294</v>
      </c>
      <c r="AB356" s="11">
        <f>'OddsRatio_working_3-way'!X356^(1/3)*COS(('OddsRatio_working_3-way'!Y356+4*PI())/3)</f>
        <v>-0.13553514752259049</v>
      </c>
      <c r="AC356" s="11">
        <f>'OddsRatio_working_3-way'!X356^(1/3)*SIN('OddsRatio_working_3-way'!Y356/3)</f>
        <v>0.14487597129484561</v>
      </c>
      <c r="AD356" s="11">
        <f>'OddsRatio_working_3-way'!X356^(1/3)*SIN(('OddsRatio_working_3-way'!Y356+2*PI())/3)</f>
        <v>0.37962973301531505</v>
      </c>
      <c r="AE356" s="11">
        <f>'OddsRatio_working_3-way'!X356^(1/3)*SIN(('OddsRatio_working_3-way'!Y356+4*PI())/3)</f>
        <v>-0.52450570431016053</v>
      </c>
      <c r="AF356" s="11">
        <f>-'OddsRatio_working_3-way'!U356/(3*'OddsRatio_working_3-way'!X356^(1/3))*COS(('OddsRatio_working_3-way'!Y356)/3)</f>
        <v>0.52200283812374315</v>
      </c>
      <c r="AG356" s="11">
        <f>-'OddsRatio_working_3-way'!U356/(3*'OddsRatio_working_3-way'!X356^(1/3))*COS(('OddsRatio_working_3-way'!Y356+2*PI())/3)</f>
        <v>-0.38646769060115282</v>
      </c>
      <c r="AH356" s="11">
        <f>-'OddsRatio_working_3-way'!U356/(3*'OddsRatio_working_3-way'!X356^(1/3))*COS(('OddsRatio_working_3-way'!Y356+4*PI())/3)</f>
        <v>-0.13553514752259047</v>
      </c>
      <c r="AI356" s="11">
        <f>'OddsRatio_working_3-way'!U356/(3*'OddsRatio_working_3-way'!X356^(1/3))*SIN(('OddsRatio_working_3-way'!Y356)/3)</f>
        <v>-0.14487597129484558</v>
      </c>
      <c r="AJ356" s="11">
        <f>'OddsRatio_working_3-way'!U356/(3*'OddsRatio_working_3-way'!X356^(1/3))*SIN(('OddsRatio_working_3-way'!Y356+2*PI())/3)</f>
        <v>-0.37962973301531494</v>
      </c>
      <c r="AK356" s="11">
        <f>'OddsRatio_working_3-way'!U356/(3*'OddsRatio_working_3-way'!X356^(1/3))*SIN(('OddsRatio_working_3-way'!Y356+4*PI())/3)</f>
        <v>0.52450570431016041</v>
      </c>
      <c r="AL356" s="11">
        <f>'OddsRatio_working_3-way'!Z356+'OddsRatio_working_3-way'!AF356</f>
        <v>1.0440056762474863</v>
      </c>
      <c r="AM356" s="11">
        <f>'OddsRatio_working_3-way'!AA356+'OddsRatio_working_3-way'!AG356</f>
        <v>-0.77293538120230576</v>
      </c>
      <c r="AN356" s="11">
        <f>'OddsRatio_working_3-way'!AB356+'OddsRatio_working_3-way'!AH356</f>
        <v>-0.27107029504518099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1.0440056762474863</v>
      </c>
      <c r="AS356" s="11">
        <f>IF(('OddsRatio_working_3-way'!X356=0),IF(Q356&gt;0,-Q356^(1/3),(-Q356)^(1/3)),'OddsRatio_working_3-way'!AM356-'OddsRatio_working_3-way'!R356/3)</f>
        <v>-0.77293538120230576</v>
      </c>
      <c r="AT356" s="11">
        <f>IF(('OddsRatio_working_3-way'!X356=0),IF(Q356&gt;0,-Q356^(1/3),(-Q356)^(1/3)),'OddsRatio_working_3-way'!AN356-'OddsRatio_working_3-way'!R356/3)</f>
        <v>-0.27107029504518099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2.6</v>
      </c>
      <c r="B357" s="4">
        <f>IF('True_Odds_Calculator_3-way'!B358="","",'True_Odds_Calculator_3-way'!B358)</f>
        <v>2.93</v>
      </c>
      <c r="C357" s="4">
        <f>IF('True_Odds_Calculator_3-way'!C358="","",'True_Odds_Calculator_3-way'!C358)</f>
        <v>3.26</v>
      </c>
      <c r="D357" s="9">
        <f t="shared" si="78"/>
        <v>0.37312693393715762</v>
      </c>
      <c r="E357" s="9">
        <f t="shared" si="79"/>
        <v>0.33040767635468127</v>
      </c>
      <c r="F357" s="9">
        <f t="shared" si="80"/>
        <v>0.29646538970816116</v>
      </c>
      <c r="G357" s="9">
        <f t="shared" si="81"/>
        <v>1.0500331942139105</v>
      </c>
      <c r="H357" s="9">
        <f t="shared" si="82"/>
        <v>2.6800531107422572</v>
      </c>
      <c r="I357" s="9">
        <f t="shared" si="83"/>
        <v>3.0265640648328476</v>
      </c>
      <c r="J357" s="9">
        <f t="shared" si="84"/>
        <v>3.3730750189234375</v>
      </c>
      <c r="K357" s="11">
        <f t="shared" si="85"/>
        <v>0.38461538461538458</v>
      </c>
      <c r="L357" s="11">
        <f t="shared" si="86"/>
        <v>0.34129692832764502</v>
      </c>
      <c r="M357" s="11">
        <f t="shared" si="87"/>
        <v>0.30674846625766872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-0.28101348598008924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0.23314171956312701</v>
      </c>
      <c r="Q357" s="11">
        <f>2*'OddsRatio_working_3-way'!K357*'OddsRatio_working_3-way'!L357*'OddsRatio_working_3-way'!M357</f>
        <v>8.0532545617660461E-2</v>
      </c>
      <c r="R357" s="11">
        <f t="shared" si="88"/>
        <v>0</v>
      </c>
      <c r="S357" s="11">
        <f t="shared" si="89"/>
        <v>-0.82964601769911461</v>
      </c>
      <c r="T357" s="11">
        <f t="shared" si="90"/>
        <v>-0.28657893530193945</v>
      </c>
      <c r="U357" s="11">
        <f>'OddsRatio_working_3-way'!S357-'OddsRatio_working_3-way'!R357^2/3</f>
        <v>-0.82964601769911461</v>
      </c>
      <c r="V357" s="11">
        <f>'OddsRatio_working_3-way'!S357*'OddsRatio_working_3-way'!R357/3-2*'OddsRatio_working_3-way'!R357^3/27-'OddsRatio_working_3-way'!T357</f>
        <v>0.28657893530193945</v>
      </c>
      <c r="W357" s="11">
        <f>'OddsRatio_working_3-way'!V357^2+4*'OddsRatio_working_3-way'!U357^3/27</f>
        <v>-2.47336372862067E-3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0.14543112621393492</v>
      </c>
      <c r="Y357" s="11">
        <f>IF('OddsRatio_working_3-way'!W357&gt;=0,IF('OddsRatio_working_3-way'!V357+SQRT('OddsRatio_working_3-way'!W357)&gt;0,0,PI()),ACOS('OddsRatio_working_3-way'!V357/(2*'OddsRatio_working_3-way'!X357)))</f>
        <v>0.17182875269379672</v>
      </c>
      <c r="Z357" s="11">
        <f>'OddsRatio_working_3-way'!X357^(1/3)*COS('OddsRatio_working_3-way'!Y357/3)</f>
        <v>0.52501659710695525</v>
      </c>
      <c r="AA357" s="11">
        <f>'OddsRatio_working_3-way'!X357^(1/3)*COS(('OddsRatio_working_3-way'!Y357+2*PI())/3)</f>
        <v>-0.2885790483787789</v>
      </c>
      <c r="AB357" s="11">
        <f>'OddsRatio_working_3-way'!X357^(1/3)*COS(('OddsRatio_working_3-way'!Y357+4*PI())/3)</f>
        <v>-0.23643754872817641</v>
      </c>
      <c r="AC357" s="11">
        <f>'OddsRatio_working_3-way'!X357^(1/3)*SIN('OddsRatio_working_3-way'!Y357/3)</f>
        <v>3.0103908859226172E-2</v>
      </c>
      <c r="AD357" s="11">
        <f>'OddsRatio_working_3-way'!X357^(1/3)*SIN(('OddsRatio_working_3-way'!Y357+2*PI())/3)</f>
        <v>0.43962575607346976</v>
      </c>
      <c r="AE357" s="11">
        <f>'OddsRatio_working_3-way'!X357^(1/3)*SIN(('OddsRatio_working_3-way'!Y357+4*PI())/3)</f>
        <v>-0.46972966493269591</v>
      </c>
      <c r="AF357" s="11">
        <f>-'OddsRatio_working_3-way'!U357/(3*'OddsRatio_working_3-way'!X357^(1/3))*COS(('OddsRatio_working_3-way'!Y357)/3)</f>
        <v>0.52501659710695525</v>
      </c>
      <c r="AG357" s="11">
        <f>-'OddsRatio_working_3-way'!U357/(3*'OddsRatio_working_3-way'!X357^(1/3))*COS(('OddsRatio_working_3-way'!Y357+2*PI())/3)</f>
        <v>-0.2885790483787789</v>
      </c>
      <c r="AH357" s="11">
        <f>-'OddsRatio_working_3-way'!U357/(3*'OddsRatio_working_3-way'!X357^(1/3))*COS(('OddsRatio_working_3-way'!Y357+4*PI())/3)</f>
        <v>-0.23643754872817641</v>
      </c>
      <c r="AI357" s="11">
        <f>'OddsRatio_working_3-way'!U357/(3*'OddsRatio_working_3-way'!X357^(1/3))*SIN(('OddsRatio_working_3-way'!Y357)/3)</f>
        <v>-3.0103908859226172E-2</v>
      </c>
      <c r="AJ357" s="11">
        <f>'OddsRatio_working_3-way'!U357/(3*'OddsRatio_working_3-way'!X357^(1/3))*SIN(('OddsRatio_working_3-way'!Y357+2*PI())/3)</f>
        <v>-0.43962575607346976</v>
      </c>
      <c r="AK357" s="11">
        <f>'OddsRatio_working_3-way'!U357/(3*'OddsRatio_working_3-way'!X357^(1/3))*SIN(('OddsRatio_working_3-way'!Y357+4*PI())/3)</f>
        <v>0.46972966493269591</v>
      </c>
      <c r="AL357" s="11">
        <f>'OddsRatio_working_3-way'!Z357+'OddsRatio_working_3-way'!AF357</f>
        <v>1.0500331942139105</v>
      </c>
      <c r="AM357" s="11">
        <f>'OddsRatio_working_3-way'!AA357+'OddsRatio_working_3-way'!AG357</f>
        <v>-0.5771580967575578</v>
      </c>
      <c r="AN357" s="11">
        <f>'OddsRatio_working_3-way'!AB357+'OddsRatio_working_3-way'!AH357</f>
        <v>-0.47287509745635281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1.0500331942139105</v>
      </c>
      <c r="AS357" s="11">
        <f>IF(('OddsRatio_working_3-way'!X357=0),IF(Q357&gt;0,-Q357^(1/3),(-Q357)^(1/3)),'OddsRatio_working_3-way'!AM357-'OddsRatio_working_3-way'!R357/3)</f>
        <v>-0.5771580967575578</v>
      </c>
      <c r="AT357" s="11">
        <f>IF(('OddsRatio_working_3-way'!X357=0),IF(Q357&gt;0,-Q357^(1/3),(-Q357)^(1/3)),'OddsRatio_working_3-way'!AN357-'OddsRatio_working_3-way'!R357/3)</f>
        <v>-0.47287509745635281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1.72</v>
      </c>
      <c r="B358" s="4">
        <f>IF('True_Odds_Calculator_3-way'!B359="","",'True_Odds_Calculator_3-way'!B359)</f>
        <v>3.61</v>
      </c>
      <c r="C358" s="4">
        <f>IF('True_Odds_Calculator_3-way'!C359="","",'True_Odds_Calculator_3-way'!C359)</f>
        <v>5.6</v>
      </c>
      <c r="D358" s="9">
        <f t="shared" si="78"/>
        <v>0.56595695005073521</v>
      </c>
      <c r="E358" s="9">
        <f t="shared" si="79"/>
        <v>0.26454460904136579</v>
      </c>
      <c r="F358" s="9">
        <f t="shared" si="80"/>
        <v>0.16949844090789914</v>
      </c>
      <c r="G358" s="9">
        <f t="shared" si="81"/>
        <v>1.0651650612647086</v>
      </c>
      <c r="H358" s="9">
        <f t="shared" si="82"/>
        <v>1.7669188441105901</v>
      </c>
      <c r="I358" s="9">
        <f t="shared" si="83"/>
        <v>3.7800808099008889</v>
      </c>
      <c r="J358" s="9">
        <f t="shared" si="84"/>
        <v>5.8997592818176594</v>
      </c>
      <c r="K358" s="11">
        <f t="shared" si="85"/>
        <v>0.58139534883720934</v>
      </c>
      <c r="L358" s="11">
        <f t="shared" si="86"/>
        <v>0.2770083102493075</v>
      </c>
      <c r="M358" s="11">
        <f t="shared" si="87"/>
        <v>0.17857142857142858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-0.24860345478138446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0.22806020559354329</v>
      </c>
      <c r="Q358" s="11">
        <f>2*'OddsRatio_working_3-way'!K358*'OddsRatio_working_3-way'!L358*'OddsRatio_working_3-way'!M358</f>
        <v>5.7518336845786444E-2</v>
      </c>
      <c r="R358" s="11">
        <f t="shared" si="88"/>
        <v>0</v>
      </c>
      <c r="S358" s="11">
        <f t="shared" si="89"/>
        <v>-0.91736539137838458</v>
      </c>
      <c r="T358" s="11">
        <f t="shared" si="90"/>
        <v>-0.23136579858219028</v>
      </c>
      <c r="U358" s="11">
        <f>'OddsRatio_working_3-way'!S358-'OddsRatio_working_3-way'!R358^2/3</f>
        <v>-0.91736539137838458</v>
      </c>
      <c r="V358" s="11">
        <f>'OddsRatio_working_3-way'!S358*'OddsRatio_working_3-way'!R358/3-2*'OddsRatio_working_3-way'!R358^3/27-'OddsRatio_working_3-way'!T358</f>
        <v>0.23136579858219028</v>
      </c>
      <c r="W358" s="11">
        <f>'OddsRatio_working_3-way'!V358^2+4*'OddsRatio_working_3-way'!U358^3/27</f>
        <v>-6.0842806670053998E-2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0.16909534250211375</v>
      </c>
      <c r="Y358" s="11">
        <f>IF('OddsRatio_working_3-way'!W358&gt;=0,IF('OddsRatio_working_3-way'!V358+SQRT('OddsRatio_working_3-way'!W358)&gt;0,0,PI()),ACOS('OddsRatio_working_3-way'!V358/(2*'OddsRatio_working_3-way'!X358)))</f>
        <v>0.8173885338984852</v>
      </c>
      <c r="Z358" s="11">
        <f>'OddsRatio_working_3-way'!X358^(1/3)*COS('OddsRatio_working_3-way'!Y358/3)</f>
        <v>0.53258253063235428</v>
      </c>
      <c r="AA358" s="11">
        <f>'OddsRatio_working_3-way'!X358^(1/3)*COS(('OddsRatio_working_3-way'!Y358+2*PI())/3)</f>
        <v>-0.3951642023259474</v>
      </c>
      <c r="AB358" s="11">
        <f>'OddsRatio_working_3-way'!X358^(1/3)*COS(('OddsRatio_working_3-way'!Y358+4*PI())/3)</f>
        <v>-0.13741832830640699</v>
      </c>
      <c r="AC358" s="11">
        <f>'OddsRatio_working_3-way'!X358^(1/3)*SIN('OddsRatio_working_3-way'!Y358/3)</f>
        <v>0.14880964974769714</v>
      </c>
      <c r="AD358" s="11">
        <f>'OddsRatio_working_3-way'!X358^(1/3)*SIN(('OddsRatio_working_3-way'!Y358+2*PI())/3)</f>
        <v>0.38682517626557422</v>
      </c>
      <c r="AE358" s="11">
        <f>'OddsRatio_working_3-way'!X358^(1/3)*SIN(('OddsRatio_working_3-way'!Y358+4*PI())/3)</f>
        <v>-0.53563482601327128</v>
      </c>
      <c r="AF358" s="11">
        <f>-'OddsRatio_working_3-way'!U358/(3*'OddsRatio_working_3-way'!X358^(1/3))*COS(('OddsRatio_working_3-way'!Y358)/3)</f>
        <v>0.53258253063235428</v>
      </c>
      <c r="AG358" s="11">
        <f>-'OddsRatio_working_3-way'!U358/(3*'OddsRatio_working_3-way'!X358^(1/3))*COS(('OddsRatio_working_3-way'!Y358+2*PI())/3)</f>
        <v>-0.3951642023259474</v>
      </c>
      <c r="AH358" s="11">
        <f>-'OddsRatio_working_3-way'!U358/(3*'OddsRatio_working_3-way'!X358^(1/3))*COS(('OddsRatio_working_3-way'!Y358+4*PI())/3)</f>
        <v>-0.13741832830640699</v>
      </c>
      <c r="AI358" s="11">
        <f>'OddsRatio_working_3-way'!U358/(3*'OddsRatio_working_3-way'!X358^(1/3))*SIN(('OddsRatio_working_3-way'!Y358)/3)</f>
        <v>-0.14880964974769714</v>
      </c>
      <c r="AJ358" s="11">
        <f>'OddsRatio_working_3-way'!U358/(3*'OddsRatio_working_3-way'!X358^(1/3))*SIN(('OddsRatio_working_3-way'!Y358+2*PI())/3)</f>
        <v>-0.38682517626557422</v>
      </c>
      <c r="AK358" s="11">
        <f>'OddsRatio_working_3-way'!U358/(3*'OddsRatio_working_3-way'!X358^(1/3))*SIN(('OddsRatio_working_3-way'!Y358+4*PI())/3)</f>
        <v>0.53563482601327128</v>
      </c>
      <c r="AL358" s="11">
        <f>'OddsRatio_working_3-way'!Z358+'OddsRatio_working_3-way'!AF358</f>
        <v>1.0651650612647086</v>
      </c>
      <c r="AM358" s="11">
        <f>'OddsRatio_working_3-way'!AA358+'OddsRatio_working_3-way'!AG358</f>
        <v>-0.7903284046518948</v>
      </c>
      <c r="AN358" s="11">
        <f>'OddsRatio_working_3-way'!AB358+'OddsRatio_working_3-way'!AH358</f>
        <v>-0.27483665661281398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1.0651650612647086</v>
      </c>
      <c r="AS358" s="11">
        <f>IF(('OddsRatio_working_3-way'!X358=0),IF(Q358&gt;0,-Q358^(1/3),(-Q358)^(1/3)),'OddsRatio_working_3-way'!AM358-'OddsRatio_working_3-way'!R358/3)</f>
        <v>-0.7903284046518948</v>
      </c>
      <c r="AT358" s="11">
        <f>IF(('OddsRatio_working_3-way'!X358=0),IF(Q358&gt;0,-Q358^(1/3),(-Q358)^(1/3)),'OddsRatio_working_3-way'!AN358-'OddsRatio_working_3-way'!R358/3)</f>
        <v>-0.27483665661281398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</v>
      </c>
      <c r="B359" s="4">
        <f>IF('True_Odds_Calculator_3-way'!B360="","",'True_Odds_Calculator_3-way'!B360)</f>
        <v>3.16</v>
      </c>
      <c r="C359" s="4">
        <f>IF('True_Odds_Calculator_3-way'!C360="","",'True_Odds_Calculator_3-way'!C360)</f>
        <v>4.5999999999999996</v>
      </c>
      <c r="D359" s="9">
        <f t="shared" si="78"/>
        <v>0.48660692009816886</v>
      </c>
      <c r="E359" s="9">
        <f t="shared" si="79"/>
        <v>0.30498022509574269</v>
      </c>
      <c r="F359" s="9">
        <f t="shared" si="80"/>
        <v>0.20841285480608848</v>
      </c>
      <c r="G359" s="9">
        <f t="shared" si="81"/>
        <v>1.0550468123187775</v>
      </c>
      <c r="H359" s="9">
        <f t="shared" si="82"/>
        <v>2.0550468123187775</v>
      </c>
      <c r="I359" s="9">
        <f t="shared" si="83"/>
        <v>3.2789011146085594</v>
      </c>
      <c r="J359" s="9">
        <f t="shared" si="84"/>
        <v>4.7981685243475987</v>
      </c>
      <c r="K359" s="11">
        <f t="shared" si="85"/>
        <v>0.5</v>
      </c>
      <c r="L359" s="11">
        <f t="shared" si="86"/>
        <v>0.31645569620253161</v>
      </c>
      <c r="M359" s="11">
        <f t="shared" si="87"/>
        <v>0.21739130434782611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-0.26747385800770496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0.23252614199229499</v>
      </c>
      <c r="Q359" s="11">
        <f>2*'OddsRatio_working_3-way'!K359*'OddsRatio_working_3-way'!L359*'OddsRatio_working_3-way'!M359</f>
        <v>6.8794716565767744E-2</v>
      </c>
      <c r="R359" s="11">
        <f t="shared" si="88"/>
        <v>0</v>
      </c>
      <c r="S359" s="11">
        <f t="shared" si="89"/>
        <v>-0.86934156378600835</v>
      </c>
      <c r="T359" s="11">
        <f t="shared" si="90"/>
        <v>-0.25720164609053503</v>
      </c>
      <c r="U359" s="11">
        <f>'OddsRatio_working_3-way'!S359-'OddsRatio_working_3-way'!R359^2/3</f>
        <v>-0.86934156378600835</v>
      </c>
      <c r="V359" s="11">
        <f>'OddsRatio_working_3-way'!S359*'OddsRatio_working_3-way'!R359/3-2*'OddsRatio_working_3-way'!R359^3/27-'OddsRatio_working_3-way'!T359</f>
        <v>0.25720164609053503</v>
      </c>
      <c r="W359" s="11">
        <f>'OddsRatio_working_3-way'!V359^2+4*'OddsRatio_working_3-way'!U359^3/27</f>
        <v>-3.1181982898431604E-2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0.15599252357894627</v>
      </c>
      <c r="Y359" s="11">
        <f>IF('OddsRatio_working_3-way'!W359&gt;=0,IF('OddsRatio_working_3-way'!V359+SQRT('OddsRatio_working_3-way'!W359)&gt;0,0,PI()),ACOS('OddsRatio_working_3-way'!V359/(2*'OddsRatio_working_3-way'!X359)))</f>
        <v>0.60164835916605963</v>
      </c>
      <c r="Z359" s="11">
        <f>'OddsRatio_working_3-way'!X359^(1/3)*COS('OddsRatio_working_3-way'!Y359/3)</f>
        <v>0.52752340615938886</v>
      </c>
      <c r="AA359" s="11">
        <f>'OddsRatio_working_3-way'!X359^(1/3)*COS(('OddsRatio_working_3-way'!Y359+2*PI())/3)</f>
        <v>-0.35663087402462895</v>
      </c>
      <c r="AB359" s="11">
        <f>'OddsRatio_working_3-way'!X359^(1/3)*COS(('OddsRatio_working_3-way'!Y359+4*PI())/3)</f>
        <v>-0.17089253213475986</v>
      </c>
      <c r="AC359" s="11">
        <f>'OddsRatio_working_3-way'!X359^(1/3)*SIN('OddsRatio_working_3-way'!Y359/3)</f>
        <v>0.10723608168895063</v>
      </c>
      <c r="AD359" s="11">
        <f>'OddsRatio_working_3-way'!X359^(1/3)*SIN(('OddsRatio_working_3-way'!Y359+2*PI())/3)</f>
        <v>0.40323062998045189</v>
      </c>
      <c r="AE359" s="11">
        <f>'OddsRatio_working_3-way'!X359^(1/3)*SIN(('OddsRatio_working_3-way'!Y359+4*PI())/3)</f>
        <v>-0.5104667116694025</v>
      </c>
      <c r="AF359" s="11">
        <f>-'OddsRatio_working_3-way'!U359/(3*'OddsRatio_working_3-way'!X359^(1/3))*COS(('OddsRatio_working_3-way'!Y359)/3)</f>
        <v>0.52752340615938864</v>
      </c>
      <c r="AG359" s="11">
        <f>-'OddsRatio_working_3-way'!U359/(3*'OddsRatio_working_3-way'!X359^(1/3))*COS(('OddsRatio_working_3-way'!Y359+2*PI())/3)</f>
        <v>-0.35663087402462879</v>
      </c>
      <c r="AH359" s="11">
        <f>-'OddsRatio_working_3-way'!U359/(3*'OddsRatio_working_3-way'!X359^(1/3))*COS(('OddsRatio_working_3-way'!Y359+4*PI())/3)</f>
        <v>-0.1708925321347598</v>
      </c>
      <c r="AI359" s="11">
        <f>'OddsRatio_working_3-way'!U359/(3*'OddsRatio_working_3-way'!X359^(1/3))*SIN(('OddsRatio_working_3-way'!Y359)/3)</f>
        <v>-0.10723608168895059</v>
      </c>
      <c r="AJ359" s="11">
        <f>'OddsRatio_working_3-way'!U359/(3*'OddsRatio_working_3-way'!X359^(1/3))*SIN(('OddsRatio_working_3-way'!Y359+2*PI())/3)</f>
        <v>-0.40323062998045173</v>
      </c>
      <c r="AK359" s="11">
        <f>'OddsRatio_working_3-way'!U359/(3*'OddsRatio_working_3-way'!X359^(1/3))*SIN(('OddsRatio_working_3-way'!Y359+4*PI())/3)</f>
        <v>0.51046671166940227</v>
      </c>
      <c r="AL359" s="11">
        <f>'OddsRatio_working_3-way'!Z359+'OddsRatio_working_3-way'!AF359</f>
        <v>1.0550468123187775</v>
      </c>
      <c r="AM359" s="11">
        <f>'OddsRatio_working_3-way'!AA359+'OddsRatio_working_3-way'!AG359</f>
        <v>-0.71326174804925779</v>
      </c>
      <c r="AN359" s="11">
        <f>'OddsRatio_working_3-way'!AB359+'OddsRatio_working_3-way'!AH359</f>
        <v>-0.34178506426951966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1.0550468123187775</v>
      </c>
      <c r="AS359" s="11">
        <f>IF(('OddsRatio_working_3-way'!X359=0),IF(Q359&gt;0,-Q359^(1/3),(-Q359)^(1/3)),'OddsRatio_working_3-way'!AM359-'OddsRatio_working_3-way'!R359/3)</f>
        <v>-0.71326174804925779</v>
      </c>
      <c r="AT359" s="11">
        <f>IF(('OddsRatio_working_3-way'!X359=0),IF(Q359&gt;0,-Q359^(1/3),(-Q359)^(1/3)),'OddsRatio_working_3-way'!AN359-'OddsRatio_working_3-way'!R359/3)</f>
        <v>-0.34178506426951966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1.81</v>
      </c>
      <c r="B360" s="4">
        <f>IF('True_Odds_Calculator_3-way'!B361="","",'True_Odds_Calculator_3-way'!B361)</f>
        <v>3.21</v>
      </c>
      <c r="C360" s="4">
        <f>IF('True_Odds_Calculator_3-way'!C361="","",'True_Odds_Calculator_3-way'!C361)</f>
        <v>5.77</v>
      </c>
      <c r="D360" s="9">
        <f t="shared" si="78"/>
        <v>0.53706811210589378</v>
      </c>
      <c r="E360" s="9">
        <f t="shared" si="79"/>
        <v>0.29834976034044114</v>
      </c>
      <c r="F360" s="9">
        <f t="shared" si="80"/>
        <v>0.16458212755366503</v>
      </c>
      <c r="G360" s="9">
        <f t="shared" si="81"/>
        <v>1.0641496606659389</v>
      </c>
      <c r="H360" s="9">
        <f t="shared" si="82"/>
        <v>1.86196122513941</v>
      </c>
      <c r="I360" s="9">
        <f t="shared" si="83"/>
        <v>3.3517707500717258</v>
      </c>
      <c r="J360" s="9">
        <f t="shared" si="84"/>
        <v>6.0759938813765277</v>
      </c>
      <c r="K360" s="11">
        <f t="shared" si="85"/>
        <v>0.5524861878453039</v>
      </c>
      <c r="L360" s="11">
        <f t="shared" si="86"/>
        <v>0.3115264797507788</v>
      </c>
      <c r="M360" s="11">
        <f t="shared" si="87"/>
        <v>0.1733102253032929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-0.25470428489777719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0.23236891879875587</v>
      </c>
      <c r="Q360" s="11">
        <f>2*'OddsRatio_working_3-way'!K360*'OddsRatio_working_3-way'!L360*'OddsRatio_working_3-way'!M360</f>
        <v>5.9658258998396892E-2</v>
      </c>
      <c r="R360" s="11">
        <f t="shared" si="88"/>
        <v>0</v>
      </c>
      <c r="S360" s="11">
        <f t="shared" si="89"/>
        <v>-0.91230863623678193</v>
      </c>
      <c r="T360" s="11">
        <f t="shared" si="90"/>
        <v>-0.23422558054859616</v>
      </c>
      <c r="U360" s="11">
        <f>'OddsRatio_working_3-way'!S360-'OddsRatio_working_3-way'!R360^2/3</f>
        <v>-0.91230863623678193</v>
      </c>
      <c r="V360" s="11">
        <f>'OddsRatio_working_3-way'!S360*'OddsRatio_working_3-way'!R360/3-2*'OddsRatio_working_3-way'!R360^3/27-'OddsRatio_working_3-way'!T360</f>
        <v>0.23422558054859616</v>
      </c>
      <c r="W360" s="11">
        <f>'OddsRatio_working_3-way'!V360^2+4*'OddsRatio_working_3-way'!U360^3/27</f>
        <v>-5.7630363737426742E-2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0.16769912516226318</v>
      </c>
      <c r="Y360" s="11">
        <f>IF('OddsRatio_working_3-way'!W360&gt;=0,IF('OddsRatio_working_3-way'!V360+SQRT('OddsRatio_working_3-way'!W360)&gt;0,0,PI()),ACOS('OddsRatio_working_3-way'!V360/(2*'OddsRatio_working_3-way'!X360)))</f>
        <v>0.79770579910773109</v>
      </c>
      <c r="Z360" s="11">
        <f>'OddsRatio_working_3-way'!X360^(1/3)*COS('OddsRatio_working_3-way'!Y360/3)</f>
        <v>0.53207483033296943</v>
      </c>
      <c r="AA360" s="11">
        <f>'OddsRatio_working_3-way'!X360^(1/3)*COS(('OddsRatio_working_3-way'!Y360+2*PI())/3)</f>
        <v>-0.39153418904454851</v>
      </c>
      <c r="AB360" s="11">
        <f>'OddsRatio_working_3-way'!X360^(1/3)*COS(('OddsRatio_working_3-way'!Y360+4*PI())/3)</f>
        <v>-0.14054064128842064</v>
      </c>
      <c r="AC360" s="11">
        <f>'OddsRatio_working_3-way'!X360^(1/3)*SIN('OddsRatio_working_3-way'!Y360/3)</f>
        <v>0.14491119236185959</v>
      </c>
      <c r="AD360" s="11">
        <f>'OddsRatio_working_3-way'!X360^(1/3)*SIN(('OddsRatio_working_3-way'!Y360+2*PI())/3)</f>
        <v>0.38833472360171689</v>
      </c>
      <c r="AE360" s="11">
        <f>'OddsRatio_working_3-way'!X360^(1/3)*SIN(('OddsRatio_working_3-way'!Y360+4*PI())/3)</f>
        <v>-0.5332459159635764</v>
      </c>
      <c r="AF360" s="11">
        <f>-'OddsRatio_working_3-way'!U360/(3*'OddsRatio_working_3-way'!X360^(1/3))*COS(('OddsRatio_working_3-way'!Y360)/3)</f>
        <v>0.53207483033296932</v>
      </c>
      <c r="AG360" s="11">
        <f>-'OddsRatio_working_3-way'!U360/(3*'OddsRatio_working_3-way'!X360^(1/3))*COS(('OddsRatio_working_3-way'!Y360+2*PI())/3)</f>
        <v>-0.39153418904454845</v>
      </c>
      <c r="AH360" s="11">
        <f>-'OddsRatio_working_3-way'!U360/(3*'OddsRatio_working_3-way'!X360^(1/3))*COS(('OddsRatio_working_3-way'!Y360+4*PI())/3)</f>
        <v>-0.14054064128842061</v>
      </c>
      <c r="AI360" s="11">
        <f>'OddsRatio_working_3-way'!U360/(3*'OddsRatio_working_3-way'!X360^(1/3))*SIN(('OddsRatio_working_3-way'!Y360)/3)</f>
        <v>-0.14491119236185956</v>
      </c>
      <c r="AJ360" s="11">
        <f>'OddsRatio_working_3-way'!U360/(3*'OddsRatio_working_3-way'!X360^(1/3))*SIN(('OddsRatio_working_3-way'!Y360+2*PI())/3)</f>
        <v>-0.38833472360171678</v>
      </c>
      <c r="AK360" s="11">
        <f>'OddsRatio_working_3-way'!U360/(3*'OddsRatio_working_3-way'!X360^(1/3))*SIN(('OddsRatio_working_3-way'!Y360+4*PI())/3)</f>
        <v>0.53324591596357629</v>
      </c>
      <c r="AL360" s="11">
        <f>'OddsRatio_working_3-way'!Z360+'OddsRatio_working_3-way'!AF360</f>
        <v>1.0641496606659389</v>
      </c>
      <c r="AM360" s="11">
        <f>'OddsRatio_working_3-way'!AA360+'OddsRatio_working_3-way'!AG360</f>
        <v>-0.78306837808909702</v>
      </c>
      <c r="AN360" s="11">
        <f>'OddsRatio_working_3-way'!AB360+'OddsRatio_working_3-way'!AH360</f>
        <v>-0.28108128257684128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1.0641496606659389</v>
      </c>
      <c r="AS360" s="11">
        <f>IF(('OddsRatio_working_3-way'!X360=0),IF(Q360&gt;0,-Q360^(1/3),(-Q360)^(1/3)),'OddsRatio_working_3-way'!AM360-'OddsRatio_working_3-way'!R360/3)</f>
        <v>-0.78306837808909702</v>
      </c>
      <c r="AT360" s="11">
        <f>IF(('OddsRatio_working_3-way'!X360=0),IF(Q360&gt;0,-Q360^(1/3),(-Q360)^(1/3)),'OddsRatio_working_3-way'!AN360-'OddsRatio_working_3-way'!R360/3)</f>
        <v>-0.28108128257684128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2.74</v>
      </c>
      <c r="B361" s="4">
        <f>IF('True_Odds_Calculator_3-way'!B362="","",'True_Odds_Calculator_3-way'!B362)</f>
        <v>2.91</v>
      </c>
      <c r="C361" s="4">
        <f>IF('True_Odds_Calculator_3-way'!C362="","",'True_Odds_Calculator_3-way'!C362)</f>
        <v>3.08</v>
      </c>
      <c r="D361" s="9">
        <f t="shared" si="78"/>
        <v>0.35355148255001273</v>
      </c>
      <c r="E361" s="9">
        <f t="shared" si="79"/>
        <v>0.33254815253193765</v>
      </c>
      <c r="F361" s="9">
        <f t="shared" si="80"/>
        <v>0.31390036491804935</v>
      </c>
      <c r="G361" s="9">
        <f t="shared" si="81"/>
        <v>1.0508289592957798</v>
      </c>
      <c r="H361" s="9">
        <f t="shared" si="82"/>
        <v>2.8284423891746568</v>
      </c>
      <c r="I361" s="9">
        <f t="shared" si="83"/>
        <v>3.0070833122549399</v>
      </c>
      <c r="J361" s="9">
        <f t="shared" si="84"/>
        <v>3.1857242353352224</v>
      </c>
      <c r="K361" s="11">
        <f t="shared" si="85"/>
        <v>0.36496350364963503</v>
      </c>
      <c r="L361" s="11">
        <f t="shared" si="86"/>
        <v>0.3436426116838488</v>
      </c>
      <c r="M361" s="11">
        <f t="shared" si="87"/>
        <v>0.32467532467532467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-0.28148268316828773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0.2333245052787532</v>
      </c>
      <c r="Q361" s="11">
        <f>2*'OddsRatio_working_3-way'!K361*'OddsRatio_working_3-way'!L361*'OddsRatio_working_3-way'!M361</f>
        <v>8.143961789834317E-2</v>
      </c>
      <c r="R361" s="11">
        <f t="shared" si="88"/>
        <v>0</v>
      </c>
      <c r="S361" s="11">
        <f t="shared" si="89"/>
        <v>-0.82891246684350173</v>
      </c>
      <c r="T361" s="11">
        <f t="shared" si="90"/>
        <v>-0.28932372315654509</v>
      </c>
      <c r="U361" s="11">
        <f>'OddsRatio_working_3-way'!S361-'OddsRatio_working_3-way'!R361^2/3</f>
        <v>-0.82891246684350173</v>
      </c>
      <c r="V361" s="11">
        <f>'OddsRatio_working_3-way'!S361*'OddsRatio_working_3-way'!R361/3-2*'OddsRatio_working_3-way'!R361^3/27-'OddsRatio_working_3-way'!T361</f>
        <v>0.28932372315654509</v>
      </c>
      <c r="W361" s="11">
        <f>'OddsRatio_working_3-way'!V361^2+4*'OddsRatio_working_3-way'!U361^3/27</f>
        <v>-6.6842602370022208E-4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0.14523828937720365</v>
      </c>
      <c r="Y361" s="11">
        <f>IF('OddsRatio_working_3-way'!W361&gt;=0,IF('OddsRatio_working_3-way'!V361+SQRT('OddsRatio_working_3-way'!W361)&gt;0,0,PI()),ACOS('OddsRatio_working_3-way'!V361/(2*'OddsRatio_working_3-way'!X361)))</f>
        <v>8.9123172086050584E-2</v>
      </c>
      <c r="Z361" s="11">
        <f>'OddsRatio_working_3-way'!X361^(1/3)*COS('OddsRatio_working_3-way'!Y361/3)</f>
        <v>0.5254144796478899</v>
      </c>
      <c r="AA361" s="11">
        <f>'OddsRatio_working_3-way'!X361^(1/3)*COS(('OddsRatio_working_3-way'!Y361+2*PI())/3)</f>
        <v>-0.27622889442418869</v>
      </c>
      <c r="AB361" s="11">
        <f>'OddsRatio_working_3-way'!X361^(1/3)*COS(('OddsRatio_working_3-way'!Y361+4*PI())/3)</f>
        <v>-0.24918558522370107</v>
      </c>
      <c r="AC361" s="11">
        <f>'OddsRatio_working_3-way'!X361^(1/3)*SIN('OddsRatio_working_3-way'!Y361/3)</f>
        <v>1.5613461846679723E-2</v>
      </c>
      <c r="AD361" s="11">
        <f>'OddsRatio_working_3-way'!X361^(1/3)*SIN(('OddsRatio_working_3-way'!Y361+2*PI())/3)</f>
        <v>0.44721555596791468</v>
      </c>
      <c r="AE361" s="11">
        <f>'OddsRatio_working_3-way'!X361^(1/3)*SIN(('OddsRatio_working_3-way'!Y361+4*PI())/3)</f>
        <v>-0.46282901781459451</v>
      </c>
      <c r="AF361" s="11">
        <f>-'OddsRatio_working_3-way'!U361/(3*'OddsRatio_working_3-way'!X361^(1/3))*COS(('OddsRatio_working_3-way'!Y361)/3)</f>
        <v>0.52541447964788979</v>
      </c>
      <c r="AG361" s="11">
        <f>-'OddsRatio_working_3-way'!U361/(3*'OddsRatio_working_3-way'!X361^(1/3))*COS(('OddsRatio_working_3-way'!Y361+2*PI())/3)</f>
        <v>-0.27622889442418863</v>
      </c>
      <c r="AH361" s="11">
        <f>-'OddsRatio_working_3-way'!U361/(3*'OddsRatio_working_3-way'!X361^(1/3))*COS(('OddsRatio_working_3-way'!Y361+4*PI())/3)</f>
        <v>-0.24918558522370102</v>
      </c>
      <c r="AI361" s="11">
        <f>'OddsRatio_working_3-way'!U361/(3*'OddsRatio_working_3-way'!X361^(1/3))*SIN(('OddsRatio_working_3-way'!Y361)/3)</f>
        <v>-1.561346184667972E-2</v>
      </c>
      <c r="AJ361" s="11">
        <f>'OddsRatio_working_3-way'!U361/(3*'OddsRatio_working_3-way'!X361^(1/3))*SIN(('OddsRatio_working_3-way'!Y361+2*PI())/3)</f>
        <v>-0.44721555596791457</v>
      </c>
      <c r="AK361" s="11">
        <f>'OddsRatio_working_3-way'!U361/(3*'OddsRatio_working_3-way'!X361^(1/3))*SIN(('OddsRatio_working_3-way'!Y361+4*PI())/3)</f>
        <v>0.4628290178145944</v>
      </c>
      <c r="AL361" s="11">
        <f>'OddsRatio_working_3-way'!Z361+'OddsRatio_working_3-way'!AF361</f>
        <v>1.0508289592957798</v>
      </c>
      <c r="AM361" s="11">
        <f>'OddsRatio_working_3-way'!AA361+'OddsRatio_working_3-way'!AG361</f>
        <v>-0.55245778884837726</v>
      </c>
      <c r="AN361" s="11">
        <f>'OddsRatio_working_3-way'!AB361+'OddsRatio_working_3-way'!AH361</f>
        <v>-0.49837117044740209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1.0508289592957798</v>
      </c>
      <c r="AS361" s="11">
        <f>IF(('OddsRatio_working_3-way'!X361=0),IF(Q361&gt;0,-Q361^(1/3),(-Q361)^(1/3)),'OddsRatio_working_3-way'!AM361-'OddsRatio_working_3-way'!R361/3)</f>
        <v>-0.55245778884837726</v>
      </c>
      <c r="AT361" s="11">
        <f>IF(('OddsRatio_working_3-way'!X361=0),IF(Q361&gt;0,-Q361^(1/3),(-Q361)^(1/3)),'OddsRatio_working_3-way'!AN361-'OddsRatio_working_3-way'!R361/3)</f>
        <v>-0.49837117044740209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1.55</v>
      </c>
      <c r="B362" s="4">
        <f>IF('True_Odds_Calculator_3-way'!B363="","",'True_Odds_Calculator_3-way'!B363)</f>
        <v>4.3499999999999996</v>
      </c>
      <c r="C362" s="4">
        <f>IF('True_Odds_Calculator_3-way'!C363="","",'True_Odds_Calculator_3-way'!C363)</f>
        <v>6.15</v>
      </c>
      <c r="D362" s="9">
        <f t="shared" si="78"/>
        <v>0.62897864961666206</v>
      </c>
      <c r="E362" s="9">
        <f t="shared" si="79"/>
        <v>0.2177273673926515</v>
      </c>
      <c r="F362" s="9">
        <f t="shared" si="80"/>
        <v>0.15329398299068644</v>
      </c>
      <c r="G362" s="9">
        <f t="shared" si="81"/>
        <v>1.0725074274546256</v>
      </c>
      <c r="H362" s="9">
        <f t="shared" si="82"/>
        <v>1.5898790851000444</v>
      </c>
      <c r="I362" s="9">
        <f t="shared" si="83"/>
        <v>4.5928998819729951</v>
      </c>
      <c r="J362" s="9">
        <f t="shared" si="84"/>
        <v>6.5234132513913226</v>
      </c>
      <c r="K362" s="11">
        <f t="shared" si="85"/>
        <v>0.64516129032258063</v>
      </c>
      <c r="L362" s="11">
        <f t="shared" si="86"/>
        <v>0.22988505747126439</v>
      </c>
      <c r="M362" s="11">
        <f t="shared" si="87"/>
        <v>0.16260162601626016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-0.22883300023211572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0.21824912353684156</v>
      </c>
      <c r="Q362" s="11">
        <f>2*'OddsRatio_working_3-way'!K362*'OddsRatio_working_3-way'!L362*'OddsRatio_working_3-way'!M362</f>
        <v>4.8231850505379363E-2</v>
      </c>
      <c r="R362" s="11">
        <f t="shared" si="88"/>
        <v>0</v>
      </c>
      <c r="S362" s="11">
        <f t="shared" si="89"/>
        <v>-0.95374846860138851</v>
      </c>
      <c r="T362" s="11">
        <f t="shared" si="90"/>
        <v>-0.21077314223235111</v>
      </c>
      <c r="U362" s="11">
        <f>'OddsRatio_working_3-way'!S362-'OddsRatio_working_3-way'!R362^2/3</f>
        <v>-0.95374846860138851</v>
      </c>
      <c r="V362" s="11">
        <f>'OddsRatio_working_3-way'!S362*'OddsRatio_working_3-way'!R362/3-2*'OddsRatio_working_3-way'!R362^3/27-'OddsRatio_working_3-way'!T362</f>
        <v>0.21077314223235111</v>
      </c>
      <c r="W362" s="11">
        <f>'OddsRatio_working_3-way'!V362^2+4*'OddsRatio_working_3-way'!U362^3/27</f>
        <v>-8.4102693892181585E-2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0.17925401765279941</v>
      </c>
      <c r="Y362" s="11">
        <f>IF('OddsRatio_working_3-way'!W362&gt;=0,IF('OddsRatio_working_3-way'!V362+SQRT('OddsRatio_working_3-way'!W362)&gt;0,0,PI()),ACOS('OddsRatio_working_3-way'!V362/(2*'OddsRatio_working_3-way'!X362)))</f>
        <v>0.94231433857131552</v>
      </c>
      <c r="Z362" s="11">
        <f>'OddsRatio_working_3-way'!X362^(1/3)*COS('OddsRatio_working_3-way'!Y362/3)</f>
        <v>0.53625371372731279</v>
      </c>
      <c r="AA362" s="11">
        <f>'OddsRatio_working_3-way'!X362^(1/3)*COS(('OddsRatio_working_3-way'!Y362+2*PI())/3)</f>
        <v>-0.41899462358536538</v>
      </c>
      <c r="AB362" s="11">
        <f>'OddsRatio_working_3-way'!X362^(1/3)*COS(('OddsRatio_working_3-way'!Y362+4*PI())/3)</f>
        <v>-0.11725909014194758</v>
      </c>
      <c r="AC362" s="11">
        <f>'OddsRatio_working_3-way'!X362^(1/3)*SIN('OddsRatio_working_3-way'!Y362/3)</f>
        <v>0.17420709145763263</v>
      </c>
      <c r="AD362" s="11">
        <f>'OddsRatio_working_3-way'!X362^(1/3)*SIN(('OddsRatio_working_3-way'!Y362+2*PI())/3)</f>
        <v>0.37730579323278451</v>
      </c>
      <c r="AE362" s="11">
        <f>'OddsRatio_working_3-way'!X362^(1/3)*SIN(('OddsRatio_working_3-way'!Y362+4*PI())/3)</f>
        <v>-0.55151288469041715</v>
      </c>
      <c r="AF362" s="11">
        <f>-'OddsRatio_working_3-way'!U362/(3*'OddsRatio_working_3-way'!X362^(1/3))*COS(('OddsRatio_working_3-way'!Y362)/3)</f>
        <v>0.53625371372731279</v>
      </c>
      <c r="AG362" s="11">
        <f>-'OddsRatio_working_3-way'!U362/(3*'OddsRatio_working_3-way'!X362^(1/3))*COS(('OddsRatio_working_3-way'!Y362+2*PI())/3)</f>
        <v>-0.41899462358536538</v>
      </c>
      <c r="AH362" s="11">
        <f>-'OddsRatio_working_3-way'!U362/(3*'OddsRatio_working_3-way'!X362^(1/3))*COS(('OddsRatio_working_3-way'!Y362+4*PI())/3)</f>
        <v>-0.11725909014194758</v>
      </c>
      <c r="AI362" s="11">
        <f>'OddsRatio_working_3-way'!U362/(3*'OddsRatio_working_3-way'!X362^(1/3))*SIN(('OddsRatio_working_3-way'!Y362)/3)</f>
        <v>-0.17420709145763263</v>
      </c>
      <c r="AJ362" s="11">
        <f>'OddsRatio_working_3-way'!U362/(3*'OddsRatio_working_3-way'!X362^(1/3))*SIN(('OddsRatio_working_3-way'!Y362+2*PI())/3)</f>
        <v>-0.37730579323278451</v>
      </c>
      <c r="AK362" s="11">
        <f>'OddsRatio_working_3-way'!U362/(3*'OddsRatio_working_3-way'!X362^(1/3))*SIN(('OddsRatio_working_3-way'!Y362+4*PI())/3)</f>
        <v>0.55151288469041715</v>
      </c>
      <c r="AL362" s="11">
        <f>'OddsRatio_working_3-way'!Z362+'OddsRatio_working_3-way'!AF362</f>
        <v>1.0725074274546256</v>
      </c>
      <c r="AM362" s="11">
        <f>'OddsRatio_working_3-way'!AA362+'OddsRatio_working_3-way'!AG362</f>
        <v>-0.83798924717073076</v>
      </c>
      <c r="AN362" s="11">
        <f>'OddsRatio_working_3-way'!AB362+'OddsRatio_working_3-way'!AH362</f>
        <v>-0.23451818028389515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1.0725074274546256</v>
      </c>
      <c r="AS362" s="11">
        <f>IF(('OddsRatio_working_3-way'!X362=0),IF(Q362&gt;0,-Q362^(1/3),(-Q362)^(1/3)),'OddsRatio_working_3-way'!AM362-'OddsRatio_working_3-way'!R362/3)</f>
        <v>-0.83798924717073076</v>
      </c>
      <c r="AT362" s="11">
        <f>IF(('OddsRatio_working_3-way'!X362=0),IF(Q362&gt;0,-Q362^(1/3),(-Q362)^(1/3)),'OddsRatio_working_3-way'!AN362-'OddsRatio_working_3-way'!R362/3)</f>
        <v>-0.23451818028389515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2.19</v>
      </c>
      <c r="B363" s="4">
        <f>IF('True_Odds_Calculator_3-way'!B364="","",'True_Odds_Calculator_3-way'!B364)</f>
        <v>3.25</v>
      </c>
      <c r="C363" s="4">
        <f>IF('True_Odds_Calculator_3-way'!C364="","",'True_Odds_Calculator_3-way'!C364)</f>
        <v>3.71</v>
      </c>
      <c r="D363" s="9">
        <f t="shared" si="78"/>
        <v>0.44378686649942262</v>
      </c>
      <c r="E363" s="9">
        <f t="shared" si="79"/>
        <v>0.29675800687725529</v>
      </c>
      <c r="F363" s="9">
        <f t="shared" si="80"/>
        <v>0.2594551266233221</v>
      </c>
      <c r="G363" s="9">
        <f t="shared" si="81"/>
        <v>1.0532217823956458</v>
      </c>
      <c r="H363" s="9">
        <f t="shared" si="82"/>
        <v>2.2533339210508183</v>
      </c>
      <c r="I363" s="9">
        <f t="shared" si="83"/>
        <v>3.3697490103902026</v>
      </c>
      <c r="J363" s="9">
        <f t="shared" si="84"/>
        <v>3.8542310302922003</v>
      </c>
      <c r="K363" s="11">
        <f t="shared" si="85"/>
        <v>0.45662100456621008</v>
      </c>
      <c r="L363" s="11">
        <f t="shared" si="86"/>
        <v>0.30769230769230771</v>
      </c>
      <c r="M363" s="11">
        <f t="shared" si="87"/>
        <v>0.26954177897574122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-0.27478776070143351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0.2329022747735594</v>
      </c>
      <c r="Q363" s="11">
        <f>2*'OddsRatio_working_3-way'!K363*'OddsRatio_working_3-way'!L363*'OddsRatio_working_3-way'!M363</f>
        <v>7.5740577162133116E-2</v>
      </c>
      <c r="R363" s="11">
        <f t="shared" si="88"/>
        <v>0</v>
      </c>
      <c r="S363" s="11">
        <f t="shared" si="89"/>
        <v>-0.84757150092509337</v>
      </c>
      <c r="T363" s="11">
        <f t="shared" si="90"/>
        <v>-0.27563300843092459</v>
      </c>
      <c r="U363" s="11">
        <f>'OddsRatio_working_3-way'!S363-'OddsRatio_working_3-way'!R363^2/3</f>
        <v>-0.84757150092509337</v>
      </c>
      <c r="V363" s="11">
        <f>'OddsRatio_working_3-way'!S363*'OddsRatio_working_3-way'!R363/3-2*'OddsRatio_working_3-way'!R363^3/27-'OddsRatio_working_3-way'!T363</f>
        <v>0.27563300843092459</v>
      </c>
      <c r="W363" s="11">
        <f>'OddsRatio_working_3-way'!V363^2+4*'OddsRatio_working_3-way'!U363^3/27</f>
        <v>-1.4230333971848946E-2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0.15016981163713555</v>
      </c>
      <c r="Y363" s="11">
        <f>IF('OddsRatio_working_3-way'!W363&gt;=0,IF('OddsRatio_working_3-way'!V363+SQRT('OddsRatio_working_3-way'!W363)&gt;0,0,PI()),ACOS('OddsRatio_working_3-way'!V363/(2*'OddsRatio_working_3-way'!X363)))</f>
        <v>0.40844954905963959</v>
      </c>
      <c r="Z363" s="11">
        <f>'OddsRatio_working_3-way'!X363^(1/3)*COS('OddsRatio_working_3-way'!Y363/3)</f>
        <v>0.52661089119782289</v>
      </c>
      <c r="AA363" s="11">
        <f>'OddsRatio_working_3-way'!X363^(1/3)*COS(('OddsRatio_working_3-way'!Y363+2*PI())/3)</f>
        <v>-0.32578425948929679</v>
      </c>
      <c r="AB363" s="11">
        <f>'OddsRatio_working_3-way'!X363^(1/3)*COS(('OddsRatio_working_3-way'!Y363+4*PI())/3)</f>
        <v>-0.20082663170852624</v>
      </c>
      <c r="AC363" s="11">
        <f>'OddsRatio_working_3-way'!X363^(1/3)*SIN('OddsRatio_working_3-way'!Y363/3)</f>
        <v>7.21443200365251E-2</v>
      </c>
      <c r="AD363" s="11">
        <f>'OddsRatio_working_3-way'!X363^(1/3)*SIN(('OddsRatio_working_3-way'!Y363+2*PI())/3)</f>
        <v>0.4199862496686152</v>
      </c>
      <c r="AE363" s="11">
        <f>'OddsRatio_working_3-way'!X363^(1/3)*SIN(('OddsRatio_working_3-way'!Y363+4*PI())/3)</f>
        <v>-0.49213056970514013</v>
      </c>
      <c r="AF363" s="11">
        <f>-'OddsRatio_working_3-way'!U363/(3*'OddsRatio_working_3-way'!X363^(1/3))*COS(('OddsRatio_working_3-way'!Y363)/3)</f>
        <v>0.52661089119782278</v>
      </c>
      <c r="AG363" s="11">
        <f>-'OddsRatio_working_3-way'!U363/(3*'OddsRatio_working_3-way'!X363^(1/3))*COS(('OddsRatio_working_3-way'!Y363+2*PI())/3)</f>
        <v>-0.32578425948929673</v>
      </c>
      <c r="AH363" s="11">
        <f>-'OddsRatio_working_3-way'!U363/(3*'OddsRatio_working_3-way'!X363^(1/3))*COS(('OddsRatio_working_3-way'!Y363+4*PI())/3)</f>
        <v>-0.20082663170852622</v>
      </c>
      <c r="AI363" s="11">
        <f>'OddsRatio_working_3-way'!U363/(3*'OddsRatio_working_3-way'!X363^(1/3))*SIN(('OddsRatio_working_3-way'!Y363)/3)</f>
        <v>-7.2144320036525086E-2</v>
      </c>
      <c r="AJ363" s="11">
        <f>'OddsRatio_working_3-way'!U363/(3*'OddsRatio_working_3-way'!X363^(1/3))*SIN(('OddsRatio_working_3-way'!Y363+2*PI())/3)</f>
        <v>-0.41998624966861509</v>
      </c>
      <c r="AK363" s="11">
        <f>'OddsRatio_working_3-way'!U363/(3*'OddsRatio_working_3-way'!X363^(1/3))*SIN(('OddsRatio_working_3-way'!Y363+4*PI())/3)</f>
        <v>0.49213056970514002</v>
      </c>
      <c r="AL363" s="11">
        <f>'OddsRatio_working_3-way'!Z363+'OddsRatio_working_3-way'!AF363</f>
        <v>1.0532217823956458</v>
      </c>
      <c r="AM363" s="11">
        <f>'OddsRatio_working_3-way'!AA363+'OddsRatio_working_3-way'!AG363</f>
        <v>-0.65156851897859358</v>
      </c>
      <c r="AN363" s="11">
        <f>'OddsRatio_working_3-way'!AB363+'OddsRatio_working_3-way'!AH363</f>
        <v>-0.40165326341705243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1.0532217823956458</v>
      </c>
      <c r="AS363" s="11">
        <f>IF(('OddsRatio_working_3-way'!X363=0),IF(Q363&gt;0,-Q363^(1/3),(-Q363)^(1/3)),'OddsRatio_working_3-way'!AM363-'OddsRatio_working_3-way'!R363/3)</f>
        <v>-0.65156851897859358</v>
      </c>
      <c r="AT363" s="11">
        <f>IF(('OddsRatio_working_3-way'!X363=0),IF(Q363&gt;0,-Q363^(1/3),(-Q363)^(1/3)),'OddsRatio_working_3-way'!AN363-'OddsRatio_working_3-way'!R363/3)</f>
        <v>-0.40165326341705243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2.61</v>
      </c>
      <c r="B364" s="4">
        <f>IF('True_Odds_Calculator_3-way'!B365="","",'True_Odds_Calculator_3-way'!B365)</f>
        <v>3.51</v>
      </c>
      <c r="C364" s="4">
        <f>IF('True_Odds_Calculator_3-way'!C365="","",'True_Odds_Calculator_3-way'!C365)</f>
        <v>2.82</v>
      </c>
      <c r="D364" s="9">
        <f t="shared" si="78"/>
        <v>0.37512778252166229</v>
      </c>
      <c r="E364" s="9">
        <f t="shared" si="79"/>
        <v>0.27801505306235336</v>
      </c>
      <c r="F364" s="9">
        <f t="shared" si="80"/>
        <v>0.34685716441598435</v>
      </c>
      <c r="G364" s="9">
        <f t="shared" si="81"/>
        <v>1.0346324847738662</v>
      </c>
      <c r="H364" s="9">
        <f t="shared" si="82"/>
        <v>2.6657583004859244</v>
      </c>
      <c r="I364" s="9">
        <f t="shared" si="83"/>
        <v>3.5969275367824038</v>
      </c>
      <c r="J364" s="9">
        <f t="shared" si="84"/>
        <v>2.8830311222884362</v>
      </c>
      <c r="K364" s="11">
        <f t="shared" si="85"/>
        <v>0.38314176245210729</v>
      </c>
      <c r="L364" s="11">
        <f t="shared" si="86"/>
        <v>0.28490028490028491</v>
      </c>
      <c r="M364" s="11">
        <f t="shared" si="87"/>
        <v>0.3546099290780142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-0.28469133789641377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0.229926862355329</v>
      </c>
      <c r="Q364" s="11">
        <f>2*'OddsRatio_working_3-way'!K364*'OddsRatio_working_3-way'!L364*'OddsRatio_working_3-way'!M364</f>
        <v>7.7416451971491246E-2</v>
      </c>
      <c r="R364" s="11">
        <f t="shared" si="88"/>
        <v>0</v>
      </c>
      <c r="S364" s="11">
        <f t="shared" si="89"/>
        <v>-0.80763561004089601</v>
      </c>
      <c r="T364" s="11">
        <f t="shared" si="90"/>
        <v>-0.27193118183195153</v>
      </c>
      <c r="U364" s="11">
        <f>'OddsRatio_working_3-way'!S364-'OddsRatio_working_3-way'!R364^2/3</f>
        <v>-0.80763561004089601</v>
      </c>
      <c r="V364" s="11">
        <f>'OddsRatio_working_3-way'!S364*'OddsRatio_working_3-way'!R364/3-2*'OddsRatio_working_3-way'!R364^3/27-'OddsRatio_working_3-way'!T364</f>
        <v>0.27193118183195153</v>
      </c>
      <c r="W364" s="11">
        <f>'OddsRatio_working_3-way'!V364^2+4*'OddsRatio_working_3-way'!U364^3/27</f>
        <v>-4.0979867995755148E-3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0.13968227737628117</v>
      </c>
      <c r="Y364" s="11">
        <f>IF('OddsRatio_working_3-way'!W364&gt;=0,IF('OddsRatio_working_3-way'!V364+SQRT('OddsRatio_working_3-way'!W364)&gt;0,0,PI()),ACOS('OddsRatio_working_3-way'!V364/(2*'OddsRatio_working_3-way'!X364)))</f>
        <v>0.23120116615327446</v>
      </c>
      <c r="Z364" s="11">
        <f>'OddsRatio_working_3-way'!X364^(1/3)*COS('OddsRatio_working_3-way'!Y364/3)</f>
        <v>0.51731624238693319</v>
      </c>
      <c r="AA364" s="11">
        <f>'OddsRatio_working_3-way'!X364^(1/3)*COS(('OddsRatio_working_3-way'!Y364+2*PI())/3)</f>
        <v>-0.29325337422364223</v>
      </c>
      <c r="AB364" s="11">
        <f>'OddsRatio_working_3-way'!X364^(1/3)*COS(('OddsRatio_working_3-way'!Y364+4*PI())/3)</f>
        <v>-0.22406286816329085</v>
      </c>
      <c r="AC364" s="11">
        <f>'OddsRatio_working_3-way'!X364^(1/3)*SIN('OddsRatio_working_3-way'!Y364/3)</f>
        <v>3.9947157299310268E-2</v>
      </c>
      <c r="AD364" s="11">
        <f>'OddsRatio_working_3-way'!X364^(1/3)*SIN(('OddsRatio_working_3-way'!Y364+2*PI())/3)</f>
        <v>0.42803542904773723</v>
      </c>
      <c r="AE364" s="11">
        <f>'OddsRatio_working_3-way'!X364^(1/3)*SIN(('OddsRatio_working_3-way'!Y364+4*PI())/3)</f>
        <v>-0.46798258634704759</v>
      </c>
      <c r="AF364" s="11">
        <f>-'OddsRatio_working_3-way'!U364/(3*'OddsRatio_working_3-way'!X364^(1/3))*COS(('OddsRatio_working_3-way'!Y364)/3)</f>
        <v>0.51731624238693308</v>
      </c>
      <c r="AG364" s="11">
        <f>-'OddsRatio_working_3-way'!U364/(3*'OddsRatio_working_3-way'!X364^(1/3))*COS(('OddsRatio_working_3-way'!Y364+2*PI())/3)</f>
        <v>-0.29325337422364217</v>
      </c>
      <c r="AH364" s="11">
        <f>-'OddsRatio_working_3-way'!U364/(3*'OddsRatio_working_3-way'!X364^(1/3))*COS(('OddsRatio_working_3-way'!Y364+4*PI())/3)</f>
        <v>-0.22406286816329082</v>
      </c>
      <c r="AI364" s="11">
        <f>'OddsRatio_working_3-way'!U364/(3*'OddsRatio_working_3-way'!X364^(1/3))*SIN(('OddsRatio_working_3-way'!Y364)/3)</f>
        <v>-3.9947157299310261E-2</v>
      </c>
      <c r="AJ364" s="11">
        <f>'OddsRatio_working_3-way'!U364/(3*'OddsRatio_working_3-way'!X364^(1/3))*SIN(('OddsRatio_working_3-way'!Y364+2*PI())/3)</f>
        <v>-0.42803542904773711</v>
      </c>
      <c r="AK364" s="11">
        <f>'OddsRatio_working_3-way'!U364/(3*'OddsRatio_working_3-way'!X364^(1/3))*SIN(('OddsRatio_working_3-way'!Y364+4*PI())/3)</f>
        <v>0.46798258634704748</v>
      </c>
      <c r="AL364" s="11">
        <f>'OddsRatio_working_3-way'!Z364+'OddsRatio_working_3-way'!AF364</f>
        <v>1.0346324847738662</v>
      </c>
      <c r="AM364" s="11">
        <f>'OddsRatio_working_3-way'!AA364+'OddsRatio_working_3-way'!AG364</f>
        <v>-0.58650674844728434</v>
      </c>
      <c r="AN364" s="11">
        <f>'OddsRatio_working_3-way'!AB364+'OddsRatio_working_3-way'!AH364</f>
        <v>-0.4481257363265817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1.0346324847738662</v>
      </c>
      <c r="AS364" s="11">
        <f>IF(('OddsRatio_working_3-way'!X364=0),IF(Q364&gt;0,-Q364^(1/3),(-Q364)^(1/3)),'OddsRatio_working_3-way'!AM364-'OddsRatio_working_3-way'!R364/3)</f>
        <v>-0.58650674844728434</v>
      </c>
      <c r="AT364" s="11">
        <f>IF(('OddsRatio_working_3-way'!X364=0),IF(Q364&gt;0,-Q364^(1/3),(-Q364)^(1/3)),'OddsRatio_working_3-way'!AN364-'OddsRatio_working_3-way'!R364/3)</f>
        <v>-0.4481257363265817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2.0499999999999998</v>
      </c>
      <c r="B365" s="4">
        <f>IF('True_Odds_Calculator_3-way'!B366="","",'True_Odds_Calculator_3-way'!B366)</f>
        <v>3.3</v>
      </c>
      <c r="C365" s="4">
        <f>IF('True_Odds_Calculator_3-way'!C366="","",'True_Odds_Calculator_3-way'!C366)</f>
        <v>4.01</v>
      </c>
      <c r="D365" s="9">
        <f t="shared" si="78"/>
        <v>0.4721816976706823</v>
      </c>
      <c r="E365" s="9">
        <f t="shared" si="79"/>
        <v>0.2899746445620226</v>
      </c>
      <c r="F365" s="9">
        <f t="shared" si="80"/>
        <v>0.23784365776729496</v>
      </c>
      <c r="G365" s="9">
        <f t="shared" si="81"/>
        <v>1.0645988608543751</v>
      </c>
      <c r="H365" s="9">
        <f t="shared" si="82"/>
        <v>2.1178288038970932</v>
      </c>
      <c r="I365" s="9">
        <f t="shared" si="83"/>
        <v>3.4485773799650619</v>
      </c>
      <c r="J365" s="9">
        <f t="shared" si="84"/>
        <v>4.2044425711716684</v>
      </c>
      <c r="K365" s="11">
        <f t="shared" si="85"/>
        <v>0.48780487804878053</v>
      </c>
      <c r="L365" s="11">
        <f t="shared" si="86"/>
        <v>0.30303030303030304</v>
      </c>
      <c r="M365" s="11">
        <f t="shared" si="87"/>
        <v>0.24937655860349128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-0.26796091810385325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0.23444714156957941</v>
      </c>
      <c r="Q365" s="11">
        <f>2*'OddsRatio_working_3-way'!K365*'OddsRatio_working_3-way'!L365*'OddsRatio_working_3-way'!M365</f>
        <v>7.3725516216848863E-2</v>
      </c>
      <c r="R365" s="11">
        <f t="shared" si="88"/>
        <v>0</v>
      </c>
      <c r="S365" s="11">
        <f t="shared" si="89"/>
        <v>-0.87493035636903982</v>
      </c>
      <c r="T365" s="11">
        <f t="shared" si="90"/>
        <v>-0.27513533219152192</v>
      </c>
      <c r="U365" s="11">
        <f>'OddsRatio_working_3-way'!S365-'OddsRatio_working_3-way'!R365^2/3</f>
        <v>-0.87493035636903982</v>
      </c>
      <c r="V365" s="11">
        <f>'OddsRatio_working_3-way'!S365*'OddsRatio_working_3-way'!R365/3-2*'OddsRatio_working_3-way'!R365^3/27-'OddsRatio_working_3-way'!T365</f>
        <v>0.27513533219152192</v>
      </c>
      <c r="W365" s="11">
        <f>'OddsRatio_working_3-way'!V365^2+4*'OddsRatio_working_3-way'!U365^3/27</f>
        <v>-2.3524537871219151E-2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0.15749919753077971</v>
      </c>
      <c r="Y365" s="11">
        <f>IF('OddsRatio_working_3-way'!W365&gt;=0,IF('OddsRatio_working_3-way'!V365+SQRT('OddsRatio_working_3-way'!W365)&gt;0,0,PI()),ACOS('OddsRatio_working_3-way'!V365/(2*'OddsRatio_working_3-way'!X365)))</f>
        <v>0.50855307580400511</v>
      </c>
      <c r="Z365" s="11">
        <f>'OddsRatio_working_3-way'!X365^(1/3)*COS('OddsRatio_working_3-way'!Y365/3)</f>
        <v>0.53229943042718741</v>
      </c>
      <c r="AA365" s="11">
        <f>'OddsRatio_working_3-way'!X365^(1/3)*COS(('OddsRatio_working_3-way'!Y365+2*PI())/3)</f>
        <v>-0.34505203689951636</v>
      </c>
      <c r="AB365" s="11">
        <f>'OddsRatio_working_3-way'!X365^(1/3)*COS(('OddsRatio_working_3-way'!Y365+4*PI())/3)</f>
        <v>-0.18724739352767117</v>
      </c>
      <c r="AC365" s="11">
        <f>'OddsRatio_working_3-way'!X365^(1/3)*SIN('OddsRatio_working_3-way'!Y365/3)</f>
        <v>9.1108553330107769E-2</v>
      </c>
      <c r="AD365" s="11">
        <f>'OddsRatio_working_3-way'!X365^(1/3)*SIN(('OddsRatio_working_3-way'!Y365+2*PI())/3)</f>
        <v>0.41543055250487781</v>
      </c>
      <c r="AE365" s="11">
        <f>'OddsRatio_working_3-way'!X365^(1/3)*SIN(('OddsRatio_working_3-way'!Y365+4*PI())/3)</f>
        <v>-0.50653910583498551</v>
      </c>
      <c r="AF365" s="11">
        <f>-'OddsRatio_working_3-way'!U365/(3*'OddsRatio_working_3-way'!X365^(1/3))*COS(('OddsRatio_working_3-way'!Y365)/3)</f>
        <v>0.53229943042718753</v>
      </c>
      <c r="AG365" s="11">
        <f>-'OddsRatio_working_3-way'!U365/(3*'OddsRatio_working_3-way'!X365^(1/3))*COS(('OddsRatio_working_3-way'!Y365+2*PI())/3)</f>
        <v>-0.34505203689951641</v>
      </c>
      <c r="AH365" s="11">
        <f>-'OddsRatio_working_3-way'!U365/(3*'OddsRatio_working_3-way'!X365^(1/3))*COS(('OddsRatio_working_3-way'!Y365+4*PI())/3)</f>
        <v>-0.18724739352767122</v>
      </c>
      <c r="AI365" s="11">
        <f>'OddsRatio_working_3-way'!U365/(3*'OddsRatio_working_3-way'!X365^(1/3))*SIN(('OddsRatio_working_3-way'!Y365)/3)</f>
        <v>-9.1108553330107783E-2</v>
      </c>
      <c r="AJ365" s="11">
        <f>'OddsRatio_working_3-way'!U365/(3*'OddsRatio_working_3-way'!X365^(1/3))*SIN(('OddsRatio_working_3-way'!Y365+2*PI())/3)</f>
        <v>-0.41543055250487793</v>
      </c>
      <c r="AK365" s="11">
        <f>'OddsRatio_working_3-way'!U365/(3*'OddsRatio_working_3-way'!X365^(1/3))*SIN(('OddsRatio_working_3-way'!Y365+4*PI())/3)</f>
        <v>0.50653910583498563</v>
      </c>
      <c r="AL365" s="11">
        <f>'OddsRatio_working_3-way'!Z365+'OddsRatio_working_3-way'!AF365</f>
        <v>1.0645988608543751</v>
      </c>
      <c r="AM365" s="11">
        <f>'OddsRatio_working_3-way'!AA365+'OddsRatio_working_3-way'!AG365</f>
        <v>-0.69010407379903271</v>
      </c>
      <c r="AN365" s="11">
        <f>'OddsRatio_working_3-way'!AB365+'OddsRatio_working_3-way'!AH365</f>
        <v>-0.37449478705534239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1.0645988608543751</v>
      </c>
      <c r="AS365" s="11">
        <f>IF(('OddsRatio_working_3-way'!X365=0),IF(Q365&gt;0,-Q365^(1/3),(-Q365)^(1/3)),'OddsRatio_working_3-way'!AM365-'OddsRatio_working_3-way'!R365/3)</f>
        <v>-0.69010407379903271</v>
      </c>
      <c r="AT365" s="11">
        <f>IF(('OddsRatio_working_3-way'!X365=0),IF(Q365&gt;0,-Q365^(1/3),(-Q365)^(1/3)),'OddsRatio_working_3-way'!AN365-'OddsRatio_working_3-way'!R365/3)</f>
        <v>-0.37449478705534239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1.97</v>
      </c>
      <c r="B366" s="4">
        <f>IF('True_Odds_Calculator_3-way'!B367="","",'True_Odds_Calculator_3-way'!B367)</f>
        <v>3.78</v>
      </c>
      <c r="C366" s="4">
        <f>IF('True_Odds_Calculator_3-way'!C367="","",'True_Odds_Calculator_3-way'!C367)</f>
        <v>3.97</v>
      </c>
      <c r="D366" s="9">
        <f t="shared" si="78"/>
        <v>0.49806119323991366</v>
      </c>
      <c r="E366" s="9">
        <f t="shared" si="79"/>
        <v>0.2571823162190483</v>
      </c>
      <c r="F366" s="9">
        <f t="shared" si="80"/>
        <v>0.24475649054103779</v>
      </c>
      <c r="G366" s="9">
        <f t="shared" si="81"/>
        <v>1.0389540369837102</v>
      </c>
      <c r="H366" s="9">
        <f t="shared" si="82"/>
        <v>2.0077854158741992</v>
      </c>
      <c r="I366" s="9">
        <f t="shared" si="83"/>
        <v>3.8882922228147141</v>
      </c>
      <c r="J366" s="9">
        <f t="shared" si="84"/>
        <v>4.0856934898416197</v>
      </c>
      <c r="K366" s="11">
        <f t="shared" si="85"/>
        <v>0.50761421319796951</v>
      </c>
      <c r="L366" s="11">
        <f t="shared" si="86"/>
        <v>0.26455026455026459</v>
      </c>
      <c r="M366" s="11">
        <f t="shared" si="87"/>
        <v>0.25188916876574308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-0.27090963224911979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0.22731115060642348</v>
      </c>
      <c r="Q366" s="11">
        <f>2*'OddsRatio_working_3-way'!K366*'OddsRatio_working_3-way'!L366*'OddsRatio_working_3-way'!M366</f>
        <v>6.765212815667368E-2</v>
      </c>
      <c r="R366" s="11">
        <f t="shared" si="88"/>
        <v>0</v>
      </c>
      <c r="S366" s="11">
        <f t="shared" si="89"/>
        <v>-0.8390663289424698</v>
      </c>
      <c r="T366" s="11">
        <f t="shared" si="90"/>
        <v>-0.24972212170906849</v>
      </c>
      <c r="U366" s="11">
        <f>'OddsRatio_working_3-way'!S366-'OddsRatio_working_3-way'!R366^2/3</f>
        <v>-0.8390663289424698</v>
      </c>
      <c r="V366" s="11">
        <f>'OddsRatio_working_3-way'!S366*'OddsRatio_working_3-way'!R366/3-2*'OddsRatio_working_3-way'!R366^3/27-'OddsRatio_working_3-way'!T366</f>
        <v>0.24972212170906849</v>
      </c>
      <c r="W366" s="11">
        <f>'OddsRatio_working_3-way'!V366^2+4*'OddsRatio_working_3-way'!U366^3/27</f>
        <v>-2.5154388015112633E-2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0.14791511593308462</v>
      </c>
      <c r="Y366" s="11">
        <f>IF('OddsRatio_working_3-way'!W366&gt;=0,IF('OddsRatio_working_3-way'!V366+SQRT('OddsRatio_working_3-way'!W366)&gt;0,0,PI()),ACOS('OddsRatio_working_3-way'!V366/(2*'OddsRatio_working_3-way'!X366)))</f>
        <v>0.56583736583596367</v>
      </c>
      <c r="Z366" s="11">
        <f>'OddsRatio_working_3-way'!X366^(1/3)*COS('OddsRatio_working_3-way'!Y366/3)</f>
        <v>0.51947701849185512</v>
      </c>
      <c r="AA366" s="11">
        <f>'OddsRatio_working_3-way'!X366^(1/3)*COS(('OddsRatio_working_3-way'!Y366+2*PI())/3)</f>
        <v>-0.34561226938094813</v>
      </c>
      <c r="AB366" s="11">
        <f>'OddsRatio_working_3-way'!X366^(1/3)*COS(('OddsRatio_working_3-way'!Y366+4*PI())/3)</f>
        <v>-0.17386474911090707</v>
      </c>
      <c r="AC366" s="11">
        <f>'OddsRatio_working_3-way'!X366^(1/3)*SIN('OddsRatio_working_3-way'!Y366/3)</f>
        <v>9.9158477060558969E-2</v>
      </c>
      <c r="AD366" s="11">
        <f>'OddsRatio_working_3-way'!X366^(1/3)*SIN(('OddsRatio_working_3-way'!Y366+2*PI())/3)</f>
        <v>0.40030105616586564</v>
      </c>
      <c r="AE366" s="11">
        <f>'OddsRatio_working_3-way'!X366^(1/3)*SIN(('OddsRatio_working_3-way'!Y366+4*PI())/3)</f>
        <v>-0.49945953322642456</v>
      </c>
      <c r="AF366" s="11">
        <f>-'OddsRatio_working_3-way'!U366/(3*'OddsRatio_working_3-way'!X366^(1/3))*COS(('OddsRatio_working_3-way'!Y366)/3)</f>
        <v>0.51947701849185512</v>
      </c>
      <c r="AG366" s="11">
        <f>-'OddsRatio_working_3-way'!U366/(3*'OddsRatio_working_3-way'!X366^(1/3))*COS(('OddsRatio_working_3-way'!Y366+2*PI())/3)</f>
        <v>-0.34561226938094813</v>
      </c>
      <c r="AH366" s="11">
        <f>-'OddsRatio_working_3-way'!U366/(3*'OddsRatio_working_3-way'!X366^(1/3))*COS(('OddsRatio_working_3-way'!Y366+4*PI())/3)</f>
        <v>-0.17386474911090707</v>
      </c>
      <c r="AI366" s="11">
        <f>'OddsRatio_working_3-way'!U366/(3*'OddsRatio_working_3-way'!X366^(1/3))*SIN(('OddsRatio_working_3-way'!Y366)/3)</f>
        <v>-9.9158477060558969E-2</v>
      </c>
      <c r="AJ366" s="11">
        <f>'OddsRatio_working_3-way'!U366/(3*'OddsRatio_working_3-way'!X366^(1/3))*SIN(('OddsRatio_working_3-way'!Y366+2*PI())/3)</f>
        <v>-0.40030105616586564</v>
      </c>
      <c r="AK366" s="11">
        <f>'OddsRatio_working_3-way'!U366/(3*'OddsRatio_working_3-way'!X366^(1/3))*SIN(('OddsRatio_working_3-way'!Y366+4*PI())/3)</f>
        <v>0.49945953322642456</v>
      </c>
      <c r="AL366" s="11">
        <f>'OddsRatio_working_3-way'!Z366+'OddsRatio_working_3-way'!AF366</f>
        <v>1.0389540369837102</v>
      </c>
      <c r="AM366" s="11">
        <f>'OddsRatio_working_3-way'!AA366+'OddsRatio_working_3-way'!AG366</f>
        <v>-0.69122453876189627</v>
      </c>
      <c r="AN366" s="11">
        <f>'OddsRatio_working_3-way'!AB366+'OddsRatio_working_3-way'!AH366</f>
        <v>-0.34772949822181415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1.0389540369837102</v>
      </c>
      <c r="AS366" s="11">
        <f>IF(('OddsRatio_working_3-way'!X366=0),IF(Q366&gt;0,-Q366^(1/3),(-Q366)^(1/3)),'OddsRatio_working_3-way'!AM366-'OddsRatio_working_3-way'!R366/3)</f>
        <v>-0.69122453876189627</v>
      </c>
      <c r="AT366" s="11">
        <f>IF(('OddsRatio_working_3-way'!X366=0),IF(Q366&gt;0,-Q366^(1/3),(-Q366)^(1/3)),'OddsRatio_working_3-way'!AN366-'OddsRatio_working_3-way'!R366/3)</f>
        <v>-0.34772949822181415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4.2300000000000004</v>
      </c>
      <c r="B367" s="4">
        <f>IF('True_Odds_Calculator_3-way'!B368="","",'True_Odds_Calculator_3-way'!B368)</f>
        <v>3.55</v>
      </c>
      <c r="C367" s="4">
        <f>IF('True_Odds_Calculator_3-way'!C368="","",'True_Odds_Calculator_3-way'!C368)</f>
        <v>1.98</v>
      </c>
      <c r="D367" s="9">
        <f t="shared" si="78"/>
        <v>0.22983288966761917</v>
      </c>
      <c r="E367" s="9">
        <f t="shared" si="79"/>
        <v>0.27430956429237568</v>
      </c>
      <c r="F367" s="9">
        <f t="shared" si="80"/>
        <v>0.49585754604000504</v>
      </c>
      <c r="G367" s="9">
        <f t="shared" si="81"/>
        <v>1.0374573898848745</v>
      </c>
      <c r="H367" s="9">
        <f t="shared" si="82"/>
        <v>4.3509873693281449</v>
      </c>
      <c r="I367" s="9">
        <f t="shared" si="83"/>
        <v>3.6455163442064298</v>
      </c>
      <c r="J367" s="9">
        <f t="shared" si="84"/>
        <v>2.0167082420871769</v>
      </c>
      <c r="K367" s="11">
        <f t="shared" si="85"/>
        <v>0.23640661938534277</v>
      </c>
      <c r="L367" s="11">
        <f t="shared" si="86"/>
        <v>0.28169014084507044</v>
      </c>
      <c r="M367" s="11">
        <f t="shared" si="87"/>
        <v>0.50505050505050508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-0.27147814172087459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0.22735933234384939</v>
      </c>
      <c r="Q367" s="11">
        <f>2*'OddsRatio_working_3-way'!K367*'OddsRatio_working_3-way'!L367*'OddsRatio_working_3-way'!M367</f>
        <v>6.7266074657943611E-2</v>
      </c>
      <c r="R367" s="11">
        <f t="shared" si="88"/>
        <v>0</v>
      </c>
      <c r="S367" s="11">
        <f t="shared" si="89"/>
        <v>-0.8374866974653643</v>
      </c>
      <c r="T367" s="11">
        <f t="shared" si="90"/>
        <v>-0.24777712942762259</v>
      </c>
      <c r="U367" s="11">
        <f>'OddsRatio_working_3-way'!S367-'OddsRatio_working_3-way'!R367^2/3</f>
        <v>-0.8374866974653643</v>
      </c>
      <c r="V367" s="11">
        <f>'OddsRatio_working_3-way'!S367*'OddsRatio_working_3-way'!R367/3-2*'OddsRatio_working_3-way'!R367^3/27-'OddsRatio_working_3-way'!T367</f>
        <v>0.24777712942762259</v>
      </c>
      <c r="W367" s="11">
        <f>'OddsRatio_working_3-way'!V367^2+4*'OddsRatio_working_3-way'!U367^3/27</f>
        <v>-2.5628678336577559E-2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0.14749761371287537</v>
      </c>
      <c r="Y367" s="11">
        <f>IF('OddsRatio_working_3-way'!W367&gt;=0,IF('OddsRatio_working_3-way'!V367+SQRT('OddsRatio_working_3-way'!W367)&gt;0,0,PI()),ACOS('OddsRatio_working_3-way'!V367/(2*'OddsRatio_working_3-way'!X367)))</f>
        <v>0.57363093425543343</v>
      </c>
      <c r="Z367" s="11">
        <f>'OddsRatio_working_3-way'!X367^(1/3)*COS('OddsRatio_working_3-way'!Y367/3)</f>
        <v>0.51872869494243723</v>
      </c>
      <c r="AA367" s="11">
        <f>'OddsRatio_working_3-way'!X367^(1/3)*COS(('OddsRatio_working_3-way'!Y367+2*PI())/3)</f>
        <v>-0.34632456911783105</v>
      </c>
      <c r="AB367" s="11">
        <f>'OddsRatio_working_3-way'!X367^(1/3)*COS(('OddsRatio_working_3-way'!Y367+4*PI())/3)</f>
        <v>-0.17240412582460607</v>
      </c>
      <c r="AC367" s="11">
        <f>'OddsRatio_working_3-way'!X367^(1/3)*SIN('OddsRatio_working_3-way'!Y367/3)</f>
        <v>0.10041301475292246</v>
      </c>
      <c r="AD367" s="11">
        <f>'OddsRatio_working_3-way'!X367^(1/3)*SIN(('OddsRatio_working_3-way'!Y367+2*PI())/3)</f>
        <v>0.39902572011563786</v>
      </c>
      <c r="AE367" s="11">
        <f>'OddsRatio_working_3-way'!X367^(1/3)*SIN(('OddsRatio_working_3-way'!Y367+4*PI())/3)</f>
        <v>-0.49943873486856039</v>
      </c>
      <c r="AF367" s="11">
        <f>-'OddsRatio_working_3-way'!U367/(3*'OddsRatio_working_3-way'!X367^(1/3))*COS(('OddsRatio_working_3-way'!Y367)/3)</f>
        <v>0.51872869494243734</v>
      </c>
      <c r="AG367" s="11">
        <f>-'OddsRatio_working_3-way'!U367/(3*'OddsRatio_working_3-way'!X367^(1/3))*COS(('OddsRatio_working_3-way'!Y367+2*PI())/3)</f>
        <v>-0.3463245691178311</v>
      </c>
      <c r="AH367" s="11">
        <f>-'OddsRatio_working_3-way'!U367/(3*'OddsRatio_working_3-way'!X367^(1/3))*COS(('OddsRatio_working_3-way'!Y367+4*PI())/3)</f>
        <v>-0.1724041258246061</v>
      </c>
      <c r="AI367" s="11">
        <f>'OddsRatio_working_3-way'!U367/(3*'OddsRatio_working_3-way'!X367^(1/3))*SIN(('OddsRatio_working_3-way'!Y367)/3)</f>
        <v>-0.10041301475292248</v>
      </c>
      <c r="AJ367" s="11">
        <f>'OddsRatio_working_3-way'!U367/(3*'OddsRatio_working_3-way'!X367^(1/3))*SIN(('OddsRatio_working_3-way'!Y367+2*PI())/3)</f>
        <v>-0.39902572011563797</v>
      </c>
      <c r="AK367" s="11">
        <f>'OddsRatio_working_3-way'!U367/(3*'OddsRatio_working_3-way'!X367^(1/3))*SIN(('OddsRatio_working_3-way'!Y367+4*PI())/3)</f>
        <v>0.49943873486856044</v>
      </c>
      <c r="AL367" s="11">
        <f>'OddsRatio_working_3-way'!Z367+'OddsRatio_working_3-way'!AF367</f>
        <v>1.0374573898848745</v>
      </c>
      <c r="AM367" s="11">
        <f>'OddsRatio_working_3-way'!AA367+'OddsRatio_working_3-way'!AG367</f>
        <v>-0.6926491382356621</v>
      </c>
      <c r="AN367" s="11">
        <f>'OddsRatio_working_3-way'!AB367+'OddsRatio_working_3-way'!AH367</f>
        <v>-0.34480825164921214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1.0374573898848745</v>
      </c>
      <c r="AS367" s="11">
        <f>IF(('OddsRatio_working_3-way'!X367=0),IF(Q367&gt;0,-Q367^(1/3),(-Q367)^(1/3)),'OddsRatio_working_3-way'!AM367-'OddsRatio_working_3-way'!R367/3)</f>
        <v>-0.6926491382356621</v>
      </c>
      <c r="AT367" s="11">
        <f>IF(('OddsRatio_working_3-way'!X367=0),IF(Q367&gt;0,-Q367^(1/3),(-Q367)^(1/3)),'OddsRatio_working_3-way'!AN367-'OddsRatio_working_3-way'!R367/3)</f>
        <v>-0.34480825164921214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2.23</v>
      </c>
      <c r="B368" s="4">
        <f>IF('True_Odds_Calculator_3-way'!B369="","",'True_Odds_Calculator_3-way'!B369)</f>
        <v>3.22</v>
      </c>
      <c r="C368" s="4">
        <f>IF('True_Odds_Calculator_3-way'!C369="","",'True_Odds_Calculator_3-way'!C369)</f>
        <v>3.64</v>
      </c>
      <c r="D368" s="9">
        <f t="shared" si="78"/>
        <v>0.43574642716341255</v>
      </c>
      <c r="E368" s="9">
        <f t="shared" si="79"/>
        <v>0.29965604275680657</v>
      </c>
      <c r="F368" s="9">
        <f t="shared" si="80"/>
        <v>0.2645975300797811</v>
      </c>
      <c r="G368" s="9">
        <f t="shared" si="81"/>
        <v>1.0527745347904609</v>
      </c>
      <c r="H368" s="9">
        <f t="shared" si="82"/>
        <v>2.2949126777922668</v>
      </c>
      <c r="I368" s="9">
        <f t="shared" si="83"/>
        <v>3.337159467234823</v>
      </c>
      <c r="J368" s="9">
        <f t="shared" si="84"/>
        <v>3.779324771846817</v>
      </c>
      <c r="K368" s="11">
        <f t="shared" si="85"/>
        <v>0.44843049327354262</v>
      </c>
      <c r="L368" s="11">
        <f t="shared" si="86"/>
        <v>0.3105590062111801</v>
      </c>
      <c r="M368" s="11">
        <f t="shared" si="87"/>
        <v>0.27472527472527469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-0.27580357697618096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0.23299959934781531</v>
      </c>
      <c r="Q368" s="11">
        <f>2*'OddsRatio_working_3-way'!K368*'OddsRatio_working_3-way'!L368*'OddsRatio_working_3-way'!M368</f>
        <v>7.6518751838363E-2</v>
      </c>
      <c r="R368" s="11">
        <f t="shared" si="88"/>
        <v>0</v>
      </c>
      <c r="S368" s="11">
        <f t="shared" si="89"/>
        <v>-0.84480267407096643</v>
      </c>
      <c r="T368" s="11">
        <f t="shared" si="90"/>
        <v>-0.27743930182954568</v>
      </c>
      <c r="U368" s="11">
        <f>'OddsRatio_working_3-way'!S368-'OddsRatio_working_3-way'!R368^2/3</f>
        <v>-0.84480267407096643</v>
      </c>
      <c r="V368" s="11">
        <f>'OddsRatio_working_3-way'!S368*'OddsRatio_working_3-way'!R368/3-2*'OddsRatio_working_3-way'!R368^3/27-'OddsRatio_working_3-way'!T368</f>
        <v>0.27743930182954568</v>
      </c>
      <c r="W368" s="11">
        <f>'OddsRatio_working_3-way'!V368^2+4*'OddsRatio_working_3-way'!U368^3/27</f>
        <v>-1.2350179986926987E-2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0.14943455606601902</v>
      </c>
      <c r="Y368" s="11">
        <f>IF('OddsRatio_working_3-way'!W368&gt;=0,IF('OddsRatio_working_3-way'!V368+SQRT('OddsRatio_working_3-way'!W368)&gt;0,0,PI()),ACOS('OddsRatio_working_3-way'!V368/(2*'OddsRatio_working_3-way'!X368)))</f>
        <v>0.38098990258324972</v>
      </c>
      <c r="Z368" s="11">
        <f>'OddsRatio_working_3-way'!X368^(1/3)*COS('OddsRatio_working_3-way'!Y368/3)</f>
        <v>0.52638726739523045</v>
      </c>
      <c r="AA368" s="11">
        <f>'OddsRatio_working_3-way'!X368^(1/3)*COS(('OddsRatio_working_3-way'!Y368+2*PI())/3)</f>
        <v>-0.32140018024418637</v>
      </c>
      <c r="AB368" s="11">
        <f>'OddsRatio_working_3-way'!X368^(1/3)*COS(('OddsRatio_working_3-way'!Y368+4*PI())/3)</f>
        <v>-0.20498708715104402</v>
      </c>
      <c r="AC368" s="11">
        <f>'OddsRatio_working_3-way'!X368^(1/3)*SIN('OddsRatio_working_3-way'!Y368/3)</f>
        <v>6.721113063452272E-2</v>
      </c>
      <c r="AD368" s="11">
        <f>'OddsRatio_working_3-way'!X368^(1/3)*SIN(('OddsRatio_working_3-way'!Y368+2*PI())/3)</f>
        <v>0.42225918047568045</v>
      </c>
      <c r="AE368" s="11">
        <f>'OddsRatio_working_3-way'!X368^(1/3)*SIN(('OddsRatio_working_3-way'!Y368+4*PI())/3)</f>
        <v>-0.48947031111020317</v>
      </c>
      <c r="AF368" s="11">
        <f>-'OddsRatio_working_3-way'!U368/(3*'OddsRatio_working_3-way'!X368^(1/3))*COS(('OddsRatio_working_3-way'!Y368)/3)</f>
        <v>0.52638726739523045</v>
      </c>
      <c r="AG368" s="11">
        <f>-'OddsRatio_working_3-way'!U368/(3*'OddsRatio_working_3-way'!X368^(1/3))*COS(('OddsRatio_working_3-way'!Y368+2*PI())/3)</f>
        <v>-0.32140018024418637</v>
      </c>
      <c r="AH368" s="11">
        <f>-'OddsRatio_working_3-way'!U368/(3*'OddsRatio_working_3-way'!X368^(1/3))*COS(('OddsRatio_working_3-way'!Y368+4*PI())/3)</f>
        <v>-0.20498708715104402</v>
      </c>
      <c r="AI368" s="11">
        <f>'OddsRatio_working_3-way'!U368/(3*'OddsRatio_working_3-way'!X368^(1/3))*SIN(('OddsRatio_working_3-way'!Y368)/3)</f>
        <v>-6.721113063452272E-2</v>
      </c>
      <c r="AJ368" s="11">
        <f>'OddsRatio_working_3-way'!U368/(3*'OddsRatio_working_3-way'!X368^(1/3))*SIN(('OddsRatio_working_3-way'!Y368+2*PI())/3)</f>
        <v>-0.42225918047568045</v>
      </c>
      <c r="AK368" s="11">
        <f>'OddsRatio_working_3-way'!U368/(3*'OddsRatio_working_3-way'!X368^(1/3))*SIN(('OddsRatio_working_3-way'!Y368+4*PI())/3)</f>
        <v>0.48947031111020317</v>
      </c>
      <c r="AL368" s="11">
        <f>'OddsRatio_working_3-way'!Z368+'OddsRatio_working_3-way'!AF368</f>
        <v>1.0527745347904609</v>
      </c>
      <c r="AM368" s="11">
        <f>'OddsRatio_working_3-way'!AA368+'OddsRatio_working_3-way'!AG368</f>
        <v>-0.64280036048837275</v>
      </c>
      <c r="AN368" s="11">
        <f>'OddsRatio_working_3-way'!AB368+'OddsRatio_working_3-way'!AH368</f>
        <v>-0.40997417430208805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1.0527745347904609</v>
      </c>
      <c r="AS368" s="11">
        <f>IF(('OddsRatio_working_3-way'!X368=0),IF(Q368&gt;0,-Q368^(1/3),(-Q368)^(1/3)),'OddsRatio_working_3-way'!AM368-'OddsRatio_working_3-way'!R368/3)</f>
        <v>-0.64280036048837275</v>
      </c>
      <c r="AT368" s="11">
        <f>IF(('OddsRatio_working_3-way'!X368=0),IF(Q368&gt;0,-Q368^(1/3),(-Q368)^(1/3)),'OddsRatio_working_3-way'!AN368-'OddsRatio_working_3-way'!R368/3)</f>
        <v>-0.40997417430208805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2.37</v>
      </c>
      <c r="B369" s="4">
        <f>IF('True_Odds_Calculator_3-way'!B370="","",'True_Odds_Calculator_3-way'!B370)</f>
        <v>3.33</v>
      </c>
      <c r="C369" s="4">
        <f>IF('True_Odds_Calculator_3-way'!C370="","",'True_Odds_Calculator_3-way'!C370)</f>
        <v>3.21</v>
      </c>
      <c r="D369" s="9">
        <f t="shared" si="78"/>
        <v>0.40957472257008426</v>
      </c>
      <c r="E369" s="9">
        <f t="shared" si="79"/>
        <v>0.28971239935043874</v>
      </c>
      <c r="F369" s="9">
        <f t="shared" si="80"/>
        <v>0.300712878079477</v>
      </c>
      <c r="G369" s="9">
        <f t="shared" si="81"/>
        <v>1.0522313317675867</v>
      </c>
      <c r="H369" s="9">
        <f t="shared" si="82"/>
        <v>2.4415569245215938</v>
      </c>
      <c r="I369" s="9">
        <f t="shared" si="83"/>
        <v>3.4516990030184762</v>
      </c>
      <c r="J369" s="9">
        <f t="shared" si="84"/>
        <v>3.3254312432063675</v>
      </c>
      <c r="K369" s="11">
        <f t="shared" si="85"/>
        <v>0.42194092827004215</v>
      </c>
      <c r="L369" s="11">
        <f t="shared" si="86"/>
        <v>0.3003003003003003</v>
      </c>
      <c r="M369" s="11">
        <f t="shared" si="87"/>
        <v>0.3115264797507788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-0.27846534179591498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0.23328664047935313</v>
      </c>
      <c r="Q369" s="11">
        <f>2*'OddsRatio_working_3-way'!K369*'OddsRatio_working_3-way'!L369*'OddsRatio_working_3-way'!M369</f>
        <v>7.8946409637682943E-2</v>
      </c>
      <c r="R369" s="11">
        <f t="shared" si="88"/>
        <v>0</v>
      </c>
      <c r="S369" s="11">
        <f t="shared" si="89"/>
        <v>-0.83775826095560235</v>
      </c>
      <c r="T369" s="11">
        <f t="shared" si="90"/>
        <v>-0.28350533365671815</v>
      </c>
      <c r="U369" s="11">
        <f>'OddsRatio_working_3-way'!S369-'OddsRatio_working_3-way'!R369^2/3</f>
        <v>-0.83775826095560235</v>
      </c>
      <c r="V369" s="11">
        <f>'OddsRatio_working_3-way'!S369*'OddsRatio_working_3-way'!R369/3-2*'OddsRatio_working_3-way'!R369^3/27-'OddsRatio_working_3-way'!T369</f>
        <v>0.28350533365671815</v>
      </c>
      <c r="W369" s="11">
        <f>'OddsRatio_working_3-way'!V369^2+4*'OddsRatio_working_3-way'!U369^3/27</f>
        <v>-6.7315909019609182E-3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0.14756936090680206</v>
      </c>
      <c r="Y369" s="11">
        <f>IF('OddsRatio_working_3-way'!W369&gt;=0,IF('OddsRatio_working_3-way'!V369+SQRT('OddsRatio_working_3-way'!W369)&gt;0,0,PI()),ACOS('OddsRatio_working_3-way'!V369/(2*'OddsRatio_working_3-way'!X369)))</f>
        <v>0.28170332337255899</v>
      </c>
      <c r="Z369" s="11">
        <f>'OddsRatio_working_3-way'!X369^(1/3)*COS('OddsRatio_working_3-way'!Y369/3)</f>
        <v>0.52611566588379322</v>
      </c>
      <c r="AA369" s="11">
        <f>'OddsRatio_working_3-way'!X369^(1/3)*COS(('OddsRatio_working_3-way'!Y369+2*PI())/3)</f>
        <v>-0.30596814432086761</v>
      </c>
      <c r="AB369" s="11">
        <f>'OddsRatio_working_3-way'!X369^(1/3)*COS(('OddsRatio_working_3-way'!Y369+4*PI())/3)</f>
        <v>-0.22014752156292566</v>
      </c>
      <c r="AC369" s="11">
        <f>'OddsRatio_working_3-way'!X369^(1/3)*SIN('OddsRatio_working_3-way'!Y369/3)</f>
        <v>4.9548559651319074E-2</v>
      </c>
      <c r="AD369" s="11">
        <f>'OddsRatio_working_3-way'!X369^(1/3)*SIN(('OddsRatio_working_3-way'!Y369+2*PI())/3)</f>
        <v>0.43085525215867126</v>
      </c>
      <c r="AE369" s="11">
        <f>'OddsRatio_working_3-way'!X369^(1/3)*SIN(('OddsRatio_working_3-way'!Y369+4*PI())/3)</f>
        <v>-0.48040381180999031</v>
      </c>
      <c r="AF369" s="11">
        <f>-'OddsRatio_working_3-way'!U369/(3*'OddsRatio_working_3-way'!X369^(1/3))*COS(('OddsRatio_working_3-way'!Y369)/3)</f>
        <v>0.52611566588379333</v>
      </c>
      <c r="AG369" s="11">
        <f>-'OddsRatio_working_3-way'!U369/(3*'OddsRatio_working_3-way'!X369^(1/3))*COS(('OddsRatio_working_3-way'!Y369+2*PI())/3)</f>
        <v>-0.30596814432086766</v>
      </c>
      <c r="AH369" s="11">
        <f>-'OddsRatio_working_3-way'!U369/(3*'OddsRatio_working_3-way'!X369^(1/3))*COS(('OddsRatio_working_3-way'!Y369+4*PI())/3)</f>
        <v>-0.22014752156292572</v>
      </c>
      <c r="AI369" s="11">
        <f>'OddsRatio_working_3-way'!U369/(3*'OddsRatio_working_3-way'!X369^(1/3))*SIN(('OddsRatio_working_3-way'!Y369)/3)</f>
        <v>-4.9548559651319088E-2</v>
      </c>
      <c r="AJ369" s="11">
        <f>'OddsRatio_working_3-way'!U369/(3*'OddsRatio_working_3-way'!X369^(1/3))*SIN(('OddsRatio_working_3-way'!Y369+2*PI())/3)</f>
        <v>-0.43085525215867132</v>
      </c>
      <c r="AK369" s="11">
        <f>'OddsRatio_working_3-way'!U369/(3*'OddsRatio_working_3-way'!X369^(1/3))*SIN(('OddsRatio_working_3-way'!Y369+4*PI())/3)</f>
        <v>0.48040381180999042</v>
      </c>
      <c r="AL369" s="11">
        <f>'OddsRatio_working_3-way'!Z369+'OddsRatio_working_3-way'!AF369</f>
        <v>1.0522313317675867</v>
      </c>
      <c r="AM369" s="11">
        <f>'OddsRatio_working_3-way'!AA369+'OddsRatio_working_3-way'!AG369</f>
        <v>-0.61193628864173522</v>
      </c>
      <c r="AN369" s="11">
        <f>'OddsRatio_working_3-way'!AB369+'OddsRatio_working_3-way'!AH369</f>
        <v>-0.44029504312585138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1.0522313317675867</v>
      </c>
      <c r="AS369" s="11">
        <f>IF(('OddsRatio_working_3-way'!X369=0),IF(Q369&gt;0,-Q369^(1/3),(-Q369)^(1/3)),'OddsRatio_working_3-way'!AM369-'OddsRatio_working_3-way'!R369/3)</f>
        <v>-0.61193628864173522</v>
      </c>
      <c r="AT369" s="11">
        <f>IF(('OddsRatio_working_3-way'!X369=0),IF(Q369&gt;0,-Q369^(1/3),(-Q369)^(1/3)),'OddsRatio_working_3-way'!AN369-'OddsRatio_working_3-way'!R369/3)</f>
        <v>-0.44029504312585138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3.64</v>
      </c>
      <c r="B370" s="4">
        <f>IF('True_Odds_Calculator_3-way'!B371="","",'True_Odds_Calculator_3-way'!B371)</f>
        <v>3.23</v>
      </c>
      <c r="C370" s="4">
        <f>IF('True_Odds_Calculator_3-way'!C371="","",'True_Odds_Calculator_3-way'!C371)</f>
        <v>2.2799999999999998</v>
      </c>
      <c r="D370" s="9">
        <f t="shared" si="78"/>
        <v>0.26781539398313015</v>
      </c>
      <c r="E370" s="9">
        <f t="shared" si="79"/>
        <v>0.30217597114016892</v>
      </c>
      <c r="F370" s="9">
        <f t="shared" si="80"/>
        <v>0.43000863487670116</v>
      </c>
      <c r="G370" s="9">
        <f t="shared" si="81"/>
        <v>1.0355739812765909</v>
      </c>
      <c r="H370" s="9">
        <f t="shared" si="82"/>
        <v>3.7339153105702003</v>
      </c>
      <c r="I370" s="9">
        <f t="shared" si="83"/>
        <v>3.3093299782467973</v>
      </c>
      <c r="J370" s="9">
        <f t="shared" si="84"/>
        <v>2.325534696034036</v>
      </c>
      <c r="K370" s="11">
        <f t="shared" si="85"/>
        <v>0.27472527472527469</v>
      </c>
      <c r="L370" s="11">
        <f t="shared" si="86"/>
        <v>0.30959752321981426</v>
      </c>
      <c r="M370" s="11">
        <f t="shared" si="87"/>
        <v>0.43859649122807021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-0.28111240234427459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0.22942268746407574</v>
      </c>
      <c r="Q370" s="11">
        <f>2*'OddsRatio_working_3-way'!K370*'OddsRatio_working_3-way'!L370*'OddsRatio_working_3-way'!M370</f>
        <v>7.4609004053357977E-2</v>
      </c>
      <c r="R370" s="11">
        <f t="shared" si="88"/>
        <v>0</v>
      </c>
      <c r="S370" s="11">
        <f t="shared" si="89"/>
        <v>-0.8161243885038727</v>
      </c>
      <c r="T370" s="11">
        <f t="shared" si="90"/>
        <v>-0.26540630520451153</v>
      </c>
      <c r="U370" s="11">
        <f>'OddsRatio_working_3-way'!S370-'OddsRatio_working_3-way'!R370^2/3</f>
        <v>-0.8161243885038727</v>
      </c>
      <c r="V370" s="11">
        <f>'OddsRatio_working_3-way'!S370*'OddsRatio_working_3-way'!R370/3-2*'OddsRatio_working_3-way'!R370^3/27-'OddsRatio_working_3-way'!T370</f>
        <v>0.26540630520451153</v>
      </c>
      <c r="W370" s="11">
        <f>'OddsRatio_working_3-way'!V370^2+4*'OddsRatio_working_3-way'!U370^3/27</f>
        <v>-1.009090180561685E-2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0.14189028212665514</v>
      </c>
      <c r="Y370" s="11">
        <f>IF('OddsRatio_working_3-way'!W370&gt;=0,IF('OddsRatio_working_3-way'!V370+SQRT('OddsRatio_working_3-way'!W370)&gt;0,0,PI()),ACOS('OddsRatio_working_3-way'!V370/(2*'OddsRatio_working_3-way'!X370)))</f>
        <v>0.36182638028422009</v>
      </c>
      <c r="Z370" s="11">
        <f>'OddsRatio_working_3-way'!X370^(1/3)*COS('OddsRatio_working_3-way'!Y370/3)</f>
        <v>0.51778699063829559</v>
      </c>
      <c r="AA370" s="11">
        <f>'OddsRatio_working_3-way'!X370^(1/3)*COS(('OddsRatio_working_3-way'!Y370+2*PI())/3)</f>
        <v>-0.31324026495885493</v>
      </c>
      <c r="AB370" s="11">
        <f>'OddsRatio_working_3-way'!X370^(1/3)*COS(('OddsRatio_working_3-way'!Y370+4*PI())/3)</f>
        <v>-0.20454672567944038</v>
      </c>
      <c r="AC370" s="11">
        <f>'OddsRatio_working_3-way'!X370^(1/3)*SIN('OddsRatio_working_3-way'!Y370/3)</f>
        <v>6.2754244162143119E-2</v>
      </c>
      <c r="AD370" s="11">
        <f>'OddsRatio_working_3-way'!X370^(1/3)*SIN(('OddsRatio_working_3-way'!Y370+2*PI())/3)</f>
        <v>0.41703956556078786</v>
      </c>
      <c r="AE370" s="11">
        <f>'OddsRatio_working_3-way'!X370^(1/3)*SIN(('OddsRatio_working_3-way'!Y370+4*PI())/3)</f>
        <v>-0.4797938097229309</v>
      </c>
      <c r="AF370" s="11">
        <f>-'OddsRatio_working_3-way'!U370/(3*'OddsRatio_working_3-way'!X370^(1/3))*COS(('OddsRatio_working_3-way'!Y370)/3)</f>
        <v>0.51778699063829547</v>
      </c>
      <c r="AG370" s="11">
        <f>-'OddsRatio_working_3-way'!U370/(3*'OddsRatio_working_3-way'!X370^(1/3))*COS(('OddsRatio_working_3-way'!Y370+2*PI())/3)</f>
        <v>-0.31324026495885487</v>
      </c>
      <c r="AH370" s="11">
        <f>-'OddsRatio_working_3-way'!U370/(3*'OddsRatio_working_3-way'!X370^(1/3))*COS(('OddsRatio_working_3-way'!Y370+4*PI())/3)</f>
        <v>-0.20454672567944032</v>
      </c>
      <c r="AI370" s="11">
        <f>'OddsRatio_working_3-way'!U370/(3*'OddsRatio_working_3-way'!X370^(1/3))*SIN(('OddsRatio_working_3-way'!Y370)/3)</f>
        <v>-6.2754244162143105E-2</v>
      </c>
      <c r="AJ370" s="11">
        <f>'OddsRatio_working_3-way'!U370/(3*'OddsRatio_working_3-way'!X370^(1/3))*SIN(('OddsRatio_working_3-way'!Y370+2*PI())/3)</f>
        <v>-0.41703956556078775</v>
      </c>
      <c r="AK370" s="11">
        <f>'OddsRatio_working_3-way'!U370/(3*'OddsRatio_working_3-way'!X370^(1/3))*SIN(('OddsRatio_working_3-way'!Y370+4*PI())/3)</f>
        <v>0.47979380972293079</v>
      </c>
      <c r="AL370" s="11">
        <f>'OddsRatio_working_3-way'!Z370+'OddsRatio_working_3-way'!AF370</f>
        <v>1.0355739812765909</v>
      </c>
      <c r="AM370" s="11">
        <f>'OddsRatio_working_3-way'!AA370+'OddsRatio_working_3-way'!AG370</f>
        <v>-0.62648052991770986</v>
      </c>
      <c r="AN370" s="11">
        <f>'OddsRatio_working_3-way'!AB370+'OddsRatio_working_3-way'!AH370</f>
        <v>-0.4090934513588807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1.0355739812765909</v>
      </c>
      <c r="AS370" s="11">
        <f>IF(('OddsRatio_working_3-way'!X370=0),IF(Q370&gt;0,-Q370^(1/3),(-Q370)^(1/3)),'OddsRatio_working_3-way'!AM370-'OddsRatio_working_3-way'!R370/3)</f>
        <v>-0.62648052991770986</v>
      </c>
      <c r="AT370" s="11">
        <f>IF(('OddsRatio_working_3-way'!X370=0),IF(Q370&gt;0,-Q370^(1/3),(-Q370)^(1/3)),'OddsRatio_working_3-way'!AN370-'OddsRatio_working_3-way'!R370/3)</f>
        <v>-0.4090934513588807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2.77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2.87</v>
      </c>
      <c r="D371" s="9">
        <f t="shared" si="78"/>
        <v>0.3538100368804753</v>
      </c>
      <c r="E371" s="9">
        <f t="shared" si="79"/>
        <v>0.30484183223384786</v>
      </c>
      <c r="F371" s="9">
        <f t="shared" si="80"/>
        <v>0.34134813088567673</v>
      </c>
      <c r="G371" s="9">
        <f t="shared" si="81"/>
        <v>1.031850533206051</v>
      </c>
      <c r="H371" s="9">
        <f t="shared" si="82"/>
        <v>2.8263754437747104</v>
      </c>
      <c r="I371" s="9">
        <f t="shared" si="83"/>
        <v>3.2803896783853728</v>
      </c>
      <c r="J371" s="9">
        <f t="shared" si="84"/>
        <v>2.9295604970953155</v>
      </c>
      <c r="K371" s="11">
        <f t="shared" si="85"/>
        <v>0.36101083032490977</v>
      </c>
      <c r="L371" s="11">
        <f t="shared" si="86"/>
        <v>0.3115264797507788</v>
      </c>
      <c r="M371" s="11">
        <f t="shared" si="87"/>
        <v>0.34843205574912889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-0.2866424111841529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0.22923934974553845</v>
      </c>
      <c r="Q371" s="11">
        <f>2*'OddsRatio_working_3-way'!K371*'OddsRatio_working_3-way'!L371*'OddsRatio_working_3-way'!M371</f>
        <v>7.8372427263431937E-2</v>
      </c>
      <c r="R371" s="11">
        <f t="shared" si="88"/>
        <v>0</v>
      </c>
      <c r="S371" s="11">
        <f t="shared" si="89"/>
        <v>-0.79973981797921745</v>
      </c>
      <c r="T371" s="11">
        <f t="shared" si="90"/>
        <v>-0.2734153223860572</v>
      </c>
      <c r="U371" s="11">
        <f>'OddsRatio_working_3-way'!S371-'OddsRatio_working_3-way'!R371^2/3</f>
        <v>-0.79973981797921745</v>
      </c>
      <c r="V371" s="11">
        <f>'OddsRatio_working_3-way'!S371*'OddsRatio_working_3-way'!R371/3-2*'OddsRatio_working_3-way'!R371^3/27-'OddsRatio_working_3-way'!T371</f>
        <v>0.2734153223860572</v>
      </c>
      <c r="W371" s="11">
        <f>'OddsRatio_working_3-way'!V371^2+4*'OddsRatio_working_3-way'!U371^3/27</f>
        <v>-1.0219300726359709E-3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0.13763890128530848</v>
      </c>
      <c r="Y371" s="11">
        <f>IF('OddsRatio_working_3-way'!W371&gt;=0,IF('OddsRatio_working_3-way'!V371+SQRT('OddsRatio_working_3-way'!W371)&gt;0,0,PI()),ACOS('OddsRatio_working_3-way'!V371/(2*'OddsRatio_working_3-way'!X371)))</f>
        <v>0.11639126794862786</v>
      </c>
      <c r="Z371" s="11">
        <f>'OddsRatio_working_3-way'!X371^(1/3)*COS('OddsRatio_working_3-way'!Y371/3)</f>
        <v>0.51592526660302551</v>
      </c>
      <c r="AA371" s="11">
        <f>'OddsRatio_working_3-way'!X371^(1/3)*COS(('OddsRatio_working_3-way'!Y371+2*PI())/3)</f>
        <v>-0.27530604574693951</v>
      </c>
      <c r="AB371" s="11">
        <f>'OddsRatio_working_3-way'!X371^(1/3)*COS(('OddsRatio_working_3-way'!Y371+4*PI())/3)</f>
        <v>-0.24061922085608567</v>
      </c>
      <c r="AC371" s="11">
        <f>'OddsRatio_working_3-way'!X371^(1/3)*SIN('OddsRatio_working_3-way'!Y371/3)</f>
        <v>2.0026447688067842E-2</v>
      </c>
      <c r="AD371" s="11">
        <f>'OddsRatio_working_3-way'!X371^(1/3)*SIN(('OddsRatio_working_3-way'!Y371+2*PI())/3)</f>
        <v>0.43679116348844549</v>
      </c>
      <c r="AE371" s="11">
        <f>'OddsRatio_working_3-way'!X371^(1/3)*SIN(('OddsRatio_working_3-way'!Y371+4*PI())/3)</f>
        <v>-0.45681761117651332</v>
      </c>
      <c r="AF371" s="11">
        <f>-'OddsRatio_working_3-way'!U371/(3*'OddsRatio_working_3-way'!X371^(1/3))*COS(('OddsRatio_working_3-way'!Y371)/3)</f>
        <v>0.51592526660302551</v>
      </c>
      <c r="AG371" s="11">
        <f>-'OddsRatio_working_3-way'!U371/(3*'OddsRatio_working_3-way'!X371^(1/3))*COS(('OddsRatio_working_3-way'!Y371+2*PI())/3)</f>
        <v>-0.27530604574693951</v>
      </c>
      <c r="AH371" s="11">
        <f>-'OddsRatio_working_3-way'!U371/(3*'OddsRatio_working_3-way'!X371^(1/3))*COS(('OddsRatio_working_3-way'!Y371+4*PI())/3)</f>
        <v>-0.24061922085608567</v>
      </c>
      <c r="AI371" s="11">
        <f>'OddsRatio_working_3-way'!U371/(3*'OddsRatio_working_3-way'!X371^(1/3))*SIN(('OddsRatio_working_3-way'!Y371)/3)</f>
        <v>-2.0026447688067842E-2</v>
      </c>
      <c r="AJ371" s="11">
        <f>'OddsRatio_working_3-way'!U371/(3*'OddsRatio_working_3-way'!X371^(1/3))*SIN(('OddsRatio_working_3-way'!Y371+2*PI())/3)</f>
        <v>-0.43679116348844549</v>
      </c>
      <c r="AK371" s="11">
        <f>'OddsRatio_working_3-way'!U371/(3*'OddsRatio_working_3-way'!X371^(1/3))*SIN(('OddsRatio_working_3-way'!Y371+4*PI())/3)</f>
        <v>0.45681761117651332</v>
      </c>
      <c r="AL371" s="11">
        <f>'OddsRatio_working_3-way'!Z371+'OddsRatio_working_3-way'!AF371</f>
        <v>1.031850533206051</v>
      </c>
      <c r="AM371" s="11">
        <f>'OddsRatio_working_3-way'!AA371+'OddsRatio_working_3-way'!AG371</f>
        <v>-0.55061209149387902</v>
      </c>
      <c r="AN371" s="11">
        <f>'OddsRatio_working_3-way'!AB371+'OddsRatio_working_3-way'!AH371</f>
        <v>-0.48123844171217134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1.031850533206051</v>
      </c>
      <c r="AS371" s="11">
        <f>IF(('OddsRatio_working_3-way'!X371=0),IF(Q371&gt;0,-Q371^(1/3),(-Q371)^(1/3)),'OddsRatio_working_3-way'!AM371-'OddsRatio_working_3-way'!R371/3)</f>
        <v>-0.55061209149387902</v>
      </c>
      <c r="AT371" s="11">
        <f>IF(('OddsRatio_working_3-way'!X371=0),IF(Q371&gt;0,-Q371^(1/3),(-Q371)^(1/3)),'OddsRatio_working_3-way'!AN371-'OddsRatio_working_3-way'!R371/3)</f>
        <v>-0.48123844171217134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2.16</v>
      </c>
      <c r="B372" s="4">
        <f>IF('True_Odds_Calculator_3-way'!B373="","",'True_Odds_Calculator_3-way'!B373)</f>
        <v>3.04</v>
      </c>
      <c r="C372" s="4">
        <f>IF('True_Odds_Calculator_3-way'!C373="","",'True_Odds_Calculator_3-way'!C373)</f>
        <v>4.13</v>
      </c>
      <c r="D372" s="9">
        <f t="shared" si="78"/>
        <v>0.44992667522961882</v>
      </c>
      <c r="E372" s="9">
        <f t="shared" si="79"/>
        <v>0.3174540506632792</v>
      </c>
      <c r="F372" s="9">
        <f t="shared" si="80"/>
        <v>0.23261927410710198</v>
      </c>
      <c r="G372" s="9">
        <f t="shared" si="81"/>
        <v>1.0539520507456572</v>
      </c>
      <c r="H372" s="9">
        <f t="shared" si="82"/>
        <v>2.2225843788649624</v>
      </c>
      <c r="I372" s="9">
        <f t="shared" si="83"/>
        <v>3.1500621835211402</v>
      </c>
      <c r="J372" s="9">
        <f t="shared" si="84"/>
        <v>4.2988699188339075</v>
      </c>
      <c r="K372" s="11">
        <f t="shared" si="85"/>
        <v>0.46296296296296291</v>
      </c>
      <c r="L372" s="11">
        <f t="shared" si="86"/>
        <v>0.32894736842105265</v>
      </c>
      <c r="M372" s="11">
        <f t="shared" si="87"/>
        <v>0.24213075060532688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-0.27312100873653056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0.23341368959120967</v>
      </c>
      <c r="Q372" s="11">
        <f>2*'OddsRatio_working_3-way'!K372*'OddsRatio_working_3-way'!L372*'OddsRatio_working_3-way'!M372</f>
        <v>7.3748401134663397E-2</v>
      </c>
      <c r="R372" s="11">
        <f t="shared" si="88"/>
        <v>0</v>
      </c>
      <c r="S372" s="11">
        <f t="shared" si="89"/>
        <v>-0.85461638660091133</v>
      </c>
      <c r="T372" s="11">
        <f t="shared" si="90"/>
        <v>-0.27002097522935586</v>
      </c>
      <c r="U372" s="11">
        <f>'OddsRatio_working_3-way'!S372-'OddsRatio_working_3-way'!R372^2/3</f>
        <v>-0.85461638660091133</v>
      </c>
      <c r="V372" s="11">
        <f>'OddsRatio_working_3-way'!S372*'OddsRatio_working_3-way'!R372/3-2*'OddsRatio_working_3-way'!R372^3/27-'OddsRatio_working_3-way'!T372</f>
        <v>0.27002097522935586</v>
      </c>
      <c r="W372" s="11">
        <f>'OddsRatio_working_3-way'!V372^2+4*'OddsRatio_working_3-way'!U372^3/27</f>
        <v>-1.9560592854971567E-2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0.15204597982089496</v>
      </c>
      <c r="Y372" s="11">
        <f>IF('OddsRatio_working_3-way'!W372&gt;=0,IF('OddsRatio_working_3-way'!V372+SQRT('OddsRatio_working_3-way'!W372)&gt;0,0,PI()),ACOS('OddsRatio_working_3-way'!V372/(2*'OddsRatio_working_3-way'!X372)))</f>
        <v>0.47790960307877195</v>
      </c>
      <c r="Z372" s="11">
        <f>'OddsRatio_working_3-way'!X372^(1/3)*COS('OddsRatio_working_3-way'!Y372/3)</f>
        <v>0.52697602537282873</v>
      </c>
      <c r="AA372" s="11">
        <f>'OddsRatio_working_3-way'!X372^(1/3)*COS(('OddsRatio_working_3-way'!Y372+2*PI())/3)</f>
        <v>-0.3368112570358</v>
      </c>
      <c r="AB372" s="11">
        <f>'OddsRatio_working_3-way'!X372^(1/3)*COS(('OddsRatio_working_3-way'!Y372+4*PI())/3)</f>
        <v>-0.19016476833702886</v>
      </c>
      <c r="AC372" s="11">
        <f>'OddsRatio_working_3-way'!X372^(1/3)*SIN('OddsRatio_working_3-way'!Y372/3)</f>
        <v>8.4666389725949087E-2</v>
      </c>
      <c r="AD372" s="11">
        <f>'OddsRatio_working_3-way'!X372^(1/3)*SIN(('OddsRatio_working_3-way'!Y372+2*PI())/3)</f>
        <v>0.41404143029524809</v>
      </c>
      <c r="AE372" s="11">
        <f>'OddsRatio_working_3-way'!X372^(1/3)*SIN(('OddsRatio_working_3-way'!Y372+4*PI())/3)</f>
        <v>-0.49870782002119707</v>
      </c>
      <c r="AF372" s="11">
        <f>-'OddsRatio_working_3-way'!U372/(3*'OddsRatio_working_3-way'!X372^(1/3))*COS(('OddsRatio_working_3-way'!Y372)/3)</f>
        <v>0.5269760253728285</v>
      </c>
      <c r="AG372" s="11">
        <f>-'OddsRatio_working_3-way'!U372/(3*'OddsRatio_working_3-way'!X372^(1/3))*COS(('OddsRatio_working_3-way'!Y372+2*PI())/3)</f>
        <v>-0.33681125703579989</v>
      </c>
      <c r="AH372" s="11">
        <f>-'OddsRatio_working_3-way'!U372/(3*'OddsRatio_working_3-way'!X372^(1/3))*COS(('OddsRatio_working_3-way'!Y372+4*PI())/3)</f>
        <v>-0.19016476833702878</v>
      </c>
      <c r="AI372" s="11">
        <f>'OddsRatio_working_3-way'!U372/(3*'OddsRatio_working_3-way'!X372^(1/3))*SIN(('OddsRatio_working_3-way'!Y372)/3)</f>
        <v>-8.4666389725949046E-2</v>
      </c>
      <c r="AJ372" s="11">
        <f>'OddsRatio_working_3-way'!U372/(3*'OddsRatio_working_3-way'!X372^(1/3))*SIN(('OddsRatio_working_3-way'!Y372+2*PI())/3)</f>
        <v>-0.41404143029524793</v>
      </c>
      <c r="AK372" s="11">
        <f>'OddsRatio_working_3-way'!U372/(3*'OddsRatio_working_3-way'!X372^(1/3))*SIN(('OddsRatio_working_3-way'!Y372+4*PI())/3)</f>
        <v>0.4987078200211969</v>
      </c>
      <c r="AL372" s="11">
        <f>'OddsRatio_working_3-way'!Z372+'OddsRatio_working_3-way'!AF372</f>
        <v>1.0539520507456572</v>
      </c>
      <c r="AM372" s="11">
        <f>'OddsRatio_working_3-way'!AA372+'OddsRatio_working_3-way'!AG372</f>
        <v>-0.6736225140715999</v>
      </c>
      <c r="AN372" s="11">
        <f>'OddsRatio_working_3-way'!AB372+'OddsRatio_working_3-way'!AH372</f>
        <v>-0.38032953667405767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1.0539520507456572</v>
      </c>
      <c r="AS372" s="11">
        <f>IF(('OddsRatio_working_3-way'!X372=0),IF(Q372&gt;0,-Q372^(1/3),(-Q372)^(1/3)),'OddsRatio_working_3-way'!AM372-'OddsRatio_working_3-way'!R372/3)</f>
        <v>-0.6736225140715999</v>
      </c>
      <c r="AT372" s="11">
        <f>IF(('OddsRatio_working_3-way'!X372=0),IF(Q372&gt;0,-Q372^(1/3),(-Q372)^(1/3)),'OddsRatio_working_3-way'!AN372-'OddsRatio_working_3-way'!R372/3)</f>
        <v>-0.38032953667405767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1.79</v>
      </c>
      <c r="B373" s="4">
        <f>IF('True_Odds_Calculator_3-way'!B374="","",'True_Odds_Calculator_3-way'!B374)</f>
        <v>3.36</v>
      </c>
      <c r="C373" s="4">
        <f>IF('True_Odds_Calculator_3-way'!C374="","",'True_Odds_Calculator_3-way'!C374)</f>
        <v>5.52</v>
      </c>
      <c r="D373" s="9">
        <f t="shared" si="78"/>
        <v>0.54320135506905687</v>
      </c>
      <c r="E373" s="9">
        <f t="shared" si="79"/>
        <v>0.284724329636172</v>
      </c>
      <c r="F373" s="9">
        <f t="shared" si="80"/>
        <v>0.1720743152947711</v>
      </c>
      <c r="G373" s="9">
        <f t="shared" si="81"/>
        <v>1.0644784432661605</v>
      </c>
      <c r="H373" s="9">
        <f t="shared" si="82"/>
        <v>1.8409379701802668</v>
      </c>
      <c r="I373" s="9">
        <f t="shared" si="83"/>
        <v>3.5121691261081391</v>
      </c>
      <c r="J373" s="9">
        <f t="shared" si="84"/>
        <v>5.8114425635630438</v>
      </c>
      <c r="K373" s="11">
        <f t="shared" si="85"/>
        <v>0.55865921787709494</v>
      </c>
      <c r="L373" s="11">
        <f t="shared" si="86"/>
        <v>0.29761904761904762</v>
      </c>
      <c r="M373" s="11">
        <f t="shared" si="87"/>
        <v>0.1811594202898551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-0.25383186632275789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0.23102765922173257</v>
      </c>
      <c r="Q373" s="11">
        <f>2*'OddsRatio_working_3-way'!K373*'OddsRatio_working_3-way'!L373*'OddsRatio_working_3-way'!M373</f>
        <v>6.0241892887022842E-2</v>
      </c>
      <c r="R373" s="11">
        <f t="shared" si="88"/>
        <v>0</v>
      </c>
      <c r="S373" s="11">
        <f t="shared" si="89"/>
        <v>-0.9101601881931215</v>
      </c>
      <c r="T373" s="11">
        <f t="shared" si="90"/>
        <v>-0.2373299056566158</v>
      </c>
      <c r="U373" s="11">
        <f>'OddsRatio_working_3-way'!S373-'OddsRatio_working_3-way'!R373^2/3</f>
        <v>-0.9101601881931215</v>
      </c>
      <c r="V373" s="11">
        <f>'OddsRatio_working_3-way'!S373*'OddsRatio_working_3-way'!R373/3-2*'OddsRatio_working_3-way'!R373^3/27-'OddsRatio_working_3-way'!T373</f>
        <v>0.2373299056566158</v>
      </c>
      <c r="W373" s="11">
        <f>'OddsRatio_working_3-way'!V373^2+4*'OddsRatio_working_3-way'!U373^3/27</f>
        <v>-5.5373630782471386E-2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0.16710708759763118</v>
      </c>
      <c r="Y373" s="11">
        <f>IF('OddsRatio_working_3-way'!W373&gt;=0,IF('OddsRatio_working_3-way'!V373+SQRT('OddsRatio_working_3-way'!W373)&gt;0,0,PI()),ACOS('OddsRatio_working_3-way'!V373/(2*'OddsRatio_working_3-way'!X373)))</f>
        <v>0.78113732006889303</v>
      </c>
      <c r="Z373" s="11">
        <f>'OddsRatio_working_3-way'!X373^(1/3)*COS('OddsRatio_working_3-way'!Y373/3)</f>
        <v>0.53223922163308013</v>
      </c>
      <c r="AA373" s="11">
        <f>'OddsRatio_working_3-way'!X373^(1/3)*COS(('OddsRatio_working_3-way'!Y373+2*PI())/3)</f>
        <v>-0.3889247624382865</v>
      </c>
      <c r="AB373" s="11">
        <f>'OddsRatio_working_3-way'!X373^(1/3)*COS(('OddsRatio_working_3-way'!Y373+4*PI())/3)</f>
        <v>-0.14331445919479349</v>
      </c>
      <c r="AC373" s="11">
        <f>'OddsRatio_working_3-way'!X373^(1/3)*SIN('OddsRatio_working_3-way'!Y373/3)</f>
        <v>0.14180317469337622</v>
      </c>
      <c r="AD373" s="11">
        <f>'OddsRatio_working_3-way'!X373^(1/3)*SIN(('OddsRatio_working_3-way'!Y373+2*PI())/3)</f>
        <v>0.3900310994780154</v>
      </c>
      <c r="AE373" s="11">
        <f>'OddsRatio_working_3-way'!X373^(1/3)*SIN(('OddsRatio_working_3-way'!Y373+4*PI())/3)</f>
        <v>-0.53183427417139162</v>
      </c>
      <c r="AF373" s="11">
        <f>-'OddsRatio_working_3-way'!U373/(3*'OddsRatio_working_3-way'!X373^(1/3))*COS(('OddsRatio_working_3-way'!Y373)/3)</f>
        <v>0.53223922163308024</v>
      </c>
      <c r="AG373" s="11">
        <f>-'OddsRatio_working_3-way'!U373/(3*'OddsRatio_working_3-way'!X373^(1/3))*COS(('OddsRatio_working_3-way'!Y373+2*PI())/3)</f>
        <v>-0.38892476243828655</v>
      </c>
      <c r="AH373" s="11">
        <f>-'OddsRatio_working_3-way'!U373/(3*'OddsRatio_working_3-way'!X373^(1/3))*COS(('OddsRatio_working_3-way'!Y373+4*PI())/3)</f>
        <v>-0.14331445919479352</v>
      </c>
      <c r="AI373" s="11">
        <f>'OddsRatio_working_3-way'!U373/(3*'OddsRatio_working_3-way'!X373^(1/3))*SIN(('OddsRatio_working_3-way'!Y373)/3)</f>
        <v>-0.14180317469337625</v>
      </c>
      <c r="AJ373" s="11">
        <f>'OddsRatio_working_3-way'!U373/(3*'OddsRatio_working_3-way'!X373^(1/3))*SIN(('OddsRatio_working_3-way'!Y373+2*PI())/3)</f>
        <v>-0.39003109947801545</v>
      </c>
      <c r="AK373" s="11">
        <f>'OddsRatio_working_3-way'!U373/(3*'OddsRatio_working_3-way'!X373^(1/3))*SIN(('OddsRatio_working_3-way'!Y373+4*PI())/3)</f>
        <v>0.53183427417139173</v>
      </c>
      <c r="AL373" s="11">
        <f>'OddsRatio_working_3-way'!Z373+'OddsRatio_working_3-way'!AF373</f>
        <v>1.0644784432661605</v>
      </c>
      <c r="AM373" s="11">
        <f>'OddsRatio_working_3-way'!AA373+'OddsRatio_working_3-way'!AG373</f>
        <v>-0.77784952487657311</v>
      </c>
      <c r="AN373" s="11">
        <f>'OddsRatio_working_3-way'!AB373+'OddsRatio_working_3-way'!AH373</f>
        <v>-0.28662891838958704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1.0644784432661605</v>
      </c>
      <c r="AS373" s="11">
        <f>IF(('OddsRatio_working_3-way'!X373=0),IF(Q373&gt;0,-Q373^(1/3),(-Q373)^(1/3)),'OddsRatio_working_3-way'!AM373-'OddsRatio_working_3-way'!R373/3)</f>
        <v>-0.77784952487657311</v>
      </c>
      <c r="AT373" s="11">
        <f>IF(('OddsRatio_working_3-way'!X373=0),IF(Q373&gt;0,-Q373^(1/3),(-Q373)^(1/3)),'OddsRatio_working_3-way'!AN373-'OddsRatio_working_3-way'!R373/3)</f>
        <v>-0.28662891838958704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3.71</v>
      </c>
      <c r="C374" s="4">
        <f>IF('True_Odds_Calculator_3-way'!C375="","",'True_Odds_Calculator_3-way'!C375)</f>
        <v>4.3499999999999996</v>
      </c>
      <c r="D374" s="9">
        <f t="shared" si="78"/>
        <v>0.52097286262314579</v>
      </c>
      <c r="E374" s="9">
        <f t="shared" si="79"/>
        <v>0.2587894370134165</v>
      </c>
      <c r="F374" s="9">
        <f t="shared" si="80"/>
        <v>0.22023770036343776</v>
      </c>
      <c r="G374" s="9">
        <f t="shared" si="81"/>
        <v>1.0568802034303972</v>
      </c>
      <c r="H374" s="9">
        <f t="shared" si="82"/>
        <v>1.919485776984446</v>
      </c>
      <c r="I374" s="9">
        <f t="shared" si="83"/>
        <v>3.864145351296377</v>
      </c>
      <c r="J374" s="9">
        <f t="shared" si="84"/>
        <v>4.5405486814918294</v>
      </c>
      <c r="K374" s="11">
        <f t="shared" si="85"/>
        <v>0.53475935828876997</v>
      </c>
      <c r="L374" s="11">
        <f t="shared" si="86"/>
        <v>0.26954177897574122</v>
      </c>
      <c r="M374" s="11">
        <f t="shared" si="87"/>
        <v>0.22988505747126439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-0.26171497758623186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0.22962991312334952</v>
      </c>
      <c r="Q374" s="11">
        <f>2*'OddsRatio_working_3-way'!K374*'OddsRatio_working_3-way'!L374*'OddsRatio_working_3-way'!M374</f>
        <v>6.6271259198657867E-2</v>
      </c>
      <c r="R374" s="11">
        <f t="shared" si="88"/>
        <v>0</v>
      </c>
      <c r="S374" s="11">
        <f t="shared" si="89"/>
        <v>-0.8774045537676165</v>
      </c>
      <c r="T374" s="11">
        <f t="shared" si="90"/>
        <v>-0.25321920743654153</v>
      </c>
      <c r="U374" s="11">
        <f>'OddsRatio_working_3-way'!S374-'OddsRatio_working_3-way'!R374^2/3</f>
        <v>-0.8774045537676165</v>
      </c>
      <c r="V374" s="11">
        <f>'OddsRatio_working_3-way'!S374*'OddsRatio_working_3-way'!R374/3-2*'OddsRatio_working_3-way'!R374^3/27-'OddsRatio_working_3-way'!T374</f>
        <v>0.25321920743654153</v>
      </c>
      <c r="W374" s="11">
        <f>'OddsRatio_working_3-way'!V374^2+4*'OddsRatio_working_3-way'!U374^3/27</f>
        <v>-3.5948184951096973E-2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0.15816775269147565</v>
      </c>
      <c r="Y374" s="11">
        <f>IF('OddsRatio_working_3-way'!W374&gt;=0,IF('OddsRatio_working_3-way'!V374+SQRT('OddsRatio_working_3-way'!W374)&gt;0,0,PI()),ACOS('OddsRatio_working_3-way'!V374/(2*'OddsRatio_working_3-way'!X374)))</f>
        <v>0.64270615582500845</v>
      </c>
      <c r="Z374" s="11">
        <f>'OddsRatio_working_3-way'!X374^(1/3)*COS('OddsRatio_working_3-way'!Y374/3)</f>
        <v>0.52844010171519862</v>
      </c>
      <c r="AA374" s="11">
        <f>'OddsRatio_working_3-way'!X374^(1/3)*COS(('OddsRatio_working_3-way'!Y374+2*PI())/3)</f>
        <v>-0.36379129478036559</v>
      </c>
      <c r="AB374" s="11">
        <f>'OddsRatio_working_3-way'!X374^(1/3)*COS(('OddsRatio_working_3-way'!Y374+4*PI())/3)</f>
        <v>-0.16464880693483291</v>
      </c>
      <c r="AC374" s="11">
        <f>'OddsRatio_working_3-way'!X374^(1/3)*SIN('OddsRatio_working_3-way'!Y374/3)</f>
        <v>0.11497496896471006</v>
      </c>
      <c r="AD374" s="11">
        <f>'OddsRatio_working_3-way'!X374^(1/3)*SIN(('OddsRatio_working_3-way'!Y374+2*PI())/3)</f>
        <v>0.40015506798143974</v>
      </c>
      <c r="AE374" s="11">
        <f>'OddsRatio_working_3-way'!X374^(1/3)*SIN(('OddsRatio_working_3-way'!Y374+4*PI())/3)</f>
        <v>-0.51513003694614978</v>
      </c>
      <c r="AF374" s="11">
        <f>-'OddsRatio_working_3-way'!U374/(3*'OddsRatio_working_3-way'!X374^(1/3))*COS(('OddsRatio_working_3-way'!Y374)/3)</f>
        <v>0.52844010171519862</v>
      </c>
      <c r="AG374" s="11">
        <f>-'OddsRatio_working_3-way'!U374/(3*'OddsRatio_working_3-way'!X374^(1/3))*COS(('OddsRatio_working_3-way'!Y374+2*PI())/3)</f>
        <v>-0.36379129478036559</v>
      </c>
      <c r="AH374" s="11">
        <f>-'OddsRatio_working_3-way'!U374/(3*'OddsRatio_working_3-way'!X374^(1/3))*COS(('OddsRatio_working_3-way'!Y374+4*PI())/3)</f>
        <v>-0.16464880693483291</v>
      </c>
      <c r="AI374" s="11">
        <f>'OddsRatio_working_3-way'!U374/(3*'OddsRatio_working_3-way'!X374^(1/3))*SIN(('OddsRatio_working_3-way'!Y374)/3)</f>
        <v>-0.11497496896471006</v>
      </c>
      <c r="AJ374" s="11">
        <f>'OddsRatio_working_3-way'!U374/(3*'OddsRatio_working_3-way'!X374^(1/3))*SIN(('OddsRatio_working_3-way'!Y374+2*PI())/3)</f>
        <v>-0.40015506798143974</v>
      </c>
      <c r="AK374" s="11">
        <f>'OddsRatio_working_3-way'!U374/(3*'OddsRatio_working_3-way'!X374^(1/3))*SIN(('OddsRatio_working_3-way'!Y374+4*PI())/3)</f>
        <v>0.51513003694614978</v>
      </c>
      <c r="AL374" s="11">
        <f>'OddsRatio_working_3-way'!Z374+'OddsRatio_working_3-way'!AF374</f>
        <v>1.0568802034303972</v>
      </c>
      <c r="AM374" s="11">
        <f>'OddsRatio_working_3-way'!AA374+'OddsRatio_working_3-way'!AG374</f>
        <v>-0.72758258956073119</v>
      </c>
      <c r="AN374" s="11">
        <f>'OddsRatio_working_3-way'!AB374+'OddsRatio_working_3-way'!AH374</f>
        <v>-0.32929761386966583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1.0568802034303972</v>
      </c>
      <c r="AS374" s="11">
        <f>IF(('OddsRatio_working_3-way'!X374=0),IF(Q374&gt;0,-Q374^(1/3),(-Q374)^(1/3)),'OddsRatio_working_3-way'!AM374-'OddsRatio_working_3-way'!R374/3)</f>
        <v>-0.72758258956073119</v>
      </c>
      <c r="AT374" s="11">
        <f>IF(('OddsRatio_working_3-way'!X374=0),IF(Q374&gt;0,-Q374^(1/3),(-Q374)^(1/3)),'OddsRatio_working_3-way'!AN374-'OddsRatio_working_3-way'!R374/3)</f>
        <v>-0.32929761386966583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1.48</v>
      </c>
      <c r="B375" s="4">
        <f>IF('True_Odds_Calculator_3-way'!B376="","",'True_Odds_Calculator_3-way'!B376)</f>
        <v>4.7699999999999996</v>
      </c>
      <c r="C375" s="4">
        <f>IF('True_Odds_Calculator_3-way'!C376="","",'True_Odds_Calculator_3-way'!C376)</f>
        <v>6.47</v>
      </c>
      <c r="D375" s="9">
        <f t="shared" si="78"/>
        <v>0.65835174100990923</v>
      </c>
      <c r="E375" s="9">
        <f t="shared" si="79"/>
        <v>0.1970101928637133</v>
      </c>
      <c r="F375" s="9">
        <f t="shared" si="80"/>
        <v>0.14463806612637767</v>
      </c>
      <c r="G375" s="9">
        <f t="shared" si="81"/>
        <v>1.0811351469011194</v>
      </c>
      <c r="H375" s="9">
        <f t="shared" si="82"/>
        <v>1.5189448705125372</v>
      </c>
      <c r="I375" s="9">
        <f t="shared" si="83"/>
        <v>5.0758795038172204</v>
      </c>
      <c r="J375" s="9">
        <f t="shared" si="84"/>
        <v>6.9138092535491236</v>
      </c>
      <c r="K375" s="11">
        <f t="shared" si="85"/>
        <v>0.67567567567567566</v>
      </c>
      <c r="L375" s="11">
        <f t="shared" si="86"/>
        <v>0.20964360587002098</v>
      </c>
      <c r="M375" s="11">
        <f t="shared" si="87"/>
        <v>0.15455950540958269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-0.21671328673165902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0.21280503039565185</v>
      </c>
      <c r="Q375" s="11">
        <f>2*'OddsRatio_working_3-way'!K375*'OddsRatio_working_3-way'!L375*'OddsRatio_working_3-way'!M375</f>
        <v>4.3787043291286389E-2</v>
      </c>
      <c r="R375" s="11">
        <f t="shared" si="88"/>
        <v>0</v>
      </c>
      <c r="S375" s="11">
        <f t="shared" si="89"/>
        <v>-0.98196577424970488</v>
      </c>
      <c r="T375" s="11">
        <f t="shared" si="90"/>
        <v>-0.2020505708332726</v>
      </c>
      <c r="U375" s="11">
        <f>'OddsRatio_working_3-way'!S375-'OddsRatio_working_3-way'!R375^2/3</f>
        <v>-0.98196577424970488</v>
      </c>
      <c r="V375" s="11">
        <f>'OddsRatio_working_3-way'!S375*'OddsRatio_working_3-way'!R375/3-2*'OddsRatio_working_3-way'!R375^3/27-'OddsRatio_working_3-way'!T375</f>
        <v>0.2020505708332726</v>
      </c>
      <c r="W375" s="11">
        <f>'OddsRatio_working_3-way'!V375^2+4*'OddsRatio_working_3-way'!U375^3/27</f>
        <v>-9.9452182724263857E-2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0.18726759990606701</v>
      </c>
      <c r="Y375" s="11">
        <f>IF('OddsRatio_working_3-way'!W375&gt;=0,IF('OddsRatio_working_3-way'!V375+SQRT('OddsRatio_working_3-way'!W375)&gt;0,0,PI()),ACOS('OddsRatio_working_3-way'!V375/(2*'OddsRatio_working_3-way'!X375)))</f>
        <v>1.0009885833325254</v>
      </c>
      <c r="Z375" s="11">
        <f>'OddsRatio_working_3-way'!X375^(1/3)*COS('OddsRatio_working_3-way'!Y375/3)</f>
        <v>0.54056757345055972</v>
      </c>
      <c r="AA375" s="11">
        <f>'OddsRatio_working_3-way'!X375^(1/3)*COS(('OddsRatio_working_3-way'!Y375+2*PI())/3)</f>
        <v>-0.4325535234686308</v>
      </c>
      <c r="AB375" s="11">
        <f>'OddsRatio_working_3-way'!X375^(1/3)*COS(('OddsRatio_working_3-way'!Y375+4*PI())/3)</f>
        <v>-0.10801404998192909</v>
      </c>
      <c r="AC375" s="11">
        <f>'OddsRatio_working_3-way'!X375^(1/3)*SIN('OddsRatio_working_3-way'!Y375/3)</f>
        <v>0.18737295238020693</v>
      </c>
      <c r="AD375" s="11">
        <f>'OddsRatio_working_3-way'!X375^(1/3)*SIN(('OddsRatio_working_3-way'!Y375+2*PI())/3)</f>
        <v>0.37445877488019186</v>
      </c>
      <c r="AE375" s="11">
        <f>'OddsRatio_working_3-way'!X375^(1/3)*SIN(('OddsRatio_working_3-way'!Y375+4*PI())/3)</f>
        <v>-0.56183172726039854</v>
      </c>
      <c r="AF375" s="11">
        <f>-'OddsRatio_working_3-way'!U375/(3*'OddsRatio_working_3-way'!X375^(1/3))*COS(('OddsRatio_working_3-way'!Y375)/3)</f>
        <v>0.54056757345055984</v>
      </c>
      <c r="AG375" s="11">
        <f>-'OddsRatio_working_3-way'!U375/(3*'OddsRatio_working_3-way'!X375^(1/3))*COS(('OddsRatio_working_3-way'!Y375+2*PI())/3)</f>
        <v>-0.43255352346863091</v>
      </c>
      <c r="AH375" s="11">
        <f>-'OddsRatio_working_3-way'!U375/(3*'OddsRatio_working_3-way'!X375^(1/3))*COS(('OddsRatio_working_3-way'!Y375+4*PI())/3)</f>
        <v>-0.10801404998192912</v>
      </c>
      <c r="AI375" s="11">
        <f>'OddsRatio_working_3-way'!U375/(3*'OddsRatio_working_3-way'!X375^(1/3))*SIN(('OddsRatio_working_3-way'!Y375)/3)</f>
        <v>-0.18737295238020696</v>
      </c>
      <c r="AJ375" s="11">
        <f>'OddsRatio_working_3-way'!U375/(3*'OddsRatio_working_3-way'!X375^(1/3))*SIN(('OddsRatio_working_3-way'!Y375+2*PI())/3)</f>
        <v>-0.37445877488019197</v>
      </c>
      <c r="AK375" s="11">
        <f>'OddsRatio_working_3-way'!U375/(3*'OddsRatio_working_3-way'!X375^(1/3))*SIN(('OddsRatio_working_3-way'!Y375+4*PI())/3)</f>
        <v>0.56183172726039865</v>
      </c>
      <c r="AL375" s="11">
        <f>'OddsRatio_working_3-way'!Z375+'OddsRatio_working_3-way'!AF375</f>
        <v>1.0811351469011194</v>
      </c>
      <c r="AM375" s="11">
        <f>'OddsRatio_working_3-way'!AA375+'OddsRatio_working_3-way'!AG375</f>
        <v>-0.8651070469372617</v>
      </c>
      <c r="AN375" s="11">
        <f>'OddsRatio_working_3-way'!AB375+'OddsRatio_working_3-way'!AH375</f>
        <v>-0.21602809996385822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1.0811351469011194</v>
      </c>
      <c r="AS375" s="11">
        <f>IF(('OddsRatio_working_3-way'!X375=0),IF(Q375&gt;0,-Q375^(1/3),(-Q375)^(1/3)),'OddsRatio_working_3-way'!AM375-'OddsRatio_working_3-way'!R375/3)</f>
        <v>-0.8651070469372617</v>
      </c>
      <c r="AT375" s="11">
        <f>IF(('OddsRatio_working_3-way'!X375=0),IF(Q375&gt;0,-Q375^(1/3),(-Q375)^(1/3)),'OddsRatio_working_3-way'!AN375-'OddsRatio_working_3-way'!R375/3)</f>
        <v>-0.21602809996385822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2.27</v>
      </c>
      <c r="B2" s="4">
        <f>IF('True_Odds_Calculator_2-way'!B3="","",'True_Odds_Calculator_2-way'!B3)</f>
        <v>1.66</v>
      </c>
      <c r="C2" s="4">
        <f t="shared" ref="C2:C65" si="0">IF(A2="","",((1/A2)+(1/B2))-1)</f>
        <v>4.2938272915450382E-2</v>
      </c>
      <c r="D2" s="4">
        <f>IF(A2="","",(2*A2)/(2-($C2*A2)))</f>
        <v>2.3862959913874993</v>
      </c>
      <c r="E2" s="4">
        <f>IF(B2="","",(2*B2)/(2-($C2*B2)))</f>
        <v>1.7213466721483714</v>
      </c>
      <c r="G2" s="4">
        <f t="shared" ref="G2:G65" si="1">IF(A2="","",C2+1)</f>
        <v>1.0429382729154504</v>
      </c>
    </row>
    <row r="3" spans="1:7" x14ac:dyDescent="0.2">
      <c r="A3" s="4">
        <f>IF('True_Odds_Calculator_2-way'!A4="","",'True_Odds_Calculator_2-way'!A4)</f>
        <v>1.82</v>
      </c>
      <c r="B3" s="4">
        <f>IF('True_Odds_Calculator_2-way'!B4="","",'True_Odds_Calculator_2-way'!B4)</f>
        <v>2.0499999999999998</v>
      </c>
      <c r="C3" s="4">
        <f t="shared" si="0"/>
        <v>3.7255427499329974E-2</v>
      </c>
      <c r="D3" s="4">
        <f t="shared" ref="D3:D66" si="2">IF(A3="","",(2*A3)/(2-($C3*A3)))</f>
        <v>1.8838677101741985</v>
      </c>
      <c r="E3" s="4">
        <f t="shared" ref="E3:E66" si="3">IF(B3="","",(2*B3)/(2-($C3*B3)))</f>
        <v>2.1313910311339619</v>
      </c>
      <c r="G3" s="4">
        <f t="shared" si="1"/>
        <v>1.03725542749933</v>
      </c>
    </row>
    <row r="4" spans="1:7" x14ac:dyDescent="0.2">
      <c r="A4" s="4">
        <f>IF('True_Odds_Calculator_2-way'!A5="","",'True_Odds_Calculator_2-way'!A5)</f>
        <v>1.42</v>
      </c>
      <c r="B4" s="4">
        <f>IF('True_Odds_Calculator_2-way'!B5="","",'True_Odds_Calculator_2-way'!B5)</f>
        <v>3.01</v>
      </c>
      <c r="C4" s="4">
        <f t="shared" si="0"/>
        <v>3.6451265733938643E-2</v>
      </c>
      <c r="D4" s="4">
        <f t="shared" si="2"/>
        <v>1.4577265441151395</v>
      </c>
      <c r="E4" s="4">
        <f t="shared" si="3"/>
        <v>3.1847105282765815</v>
      </c>
      <c r="G4" s="4">
        <f t="shared" si="1"/>
        <v>1.0364512657339386</v>
      </c>
    </row>
    <row r="5" spans="1:7" x14ac:dyDescent="0.2">
      <c r="A5" s="4">
        <f>IF('True_Odds_Calculator_2-way'!A6="","",'True_Odds_Calculator_2-way'!A6)</f>
        <v>1.76</v>
      </c>
      <c r="B5" s="4">
        <f>IF('True_Odds_Calculator_2-way'!B6="","",'True_Odds_Calculator_2-way'!B6)</f>
        <v>2.14</v>
      </c>
      <c r="C5" s="4">
        <f t="shared" si="0"/>
        <v>3.5471537807986397E-2</v>
      </c>
      <c r="D5" s="4">
        <f t="shared" si="2"/>
        <v>1.8167084699980707</v>
      </c>
      <c r="E5" s="4">
        <f t="shared" si="3"/>
        <v>2.2244271202456889</v>
      </c>
      <c r="G5" s="4">
        <f t="shared" si="1"/>
        <v>1.0354715378079864</v>
      </c>
    </row>
    <row r="6" spans="1:7" x14ac:dyDescent="0.2">
      <c r="A6" s="4">
        <f>IF('True_Odds_Calculator_2-way'!A7="","",'True_Odds_Calculator_2-way'!A7)</f>
        <v>1.66</v>
      </c>
      <c r="B6" s="4">
        <f>IF('True_Odds_Calculator_2-way'!B7="","",'True_Odds_Calculator_2-way'!B7)</f>
        <v>2.33</v>
      </c>
      <c r="C6" s="4">
        <f t="shared" si="0"/>
        <v>3.1594187910440219E-2</v>
      </c>
      <c r="D6" s="4">
        <f t="shared" si="2"/>
        <v>1.7047027193794351</v>
      </c>
      <c r="E6" s="4">
        <f t="shared" si="3"/>
        <v>2.4190380886859724</v>
      </c>
      <c r="G6" s="4">
        <f t="shared" si="1"/>
        <v>1.0315941879104402</v>
      </c>
    </row>
    <row r="7" spans="1:7" x14ac:dyDescent="0.2">
      <c r="A7" s="4">
        <f>IF('True_Odds_Calculator_2-way'!A8="","",'True_Odds_Calculator_2-way'!A8)</f>
        <v>2.2200000000000002</v>
      </c>
      <c r="B7" s="4">
        <f>IF('True_Odds_Calculator_2-way'!B8="","",'True_Odds_Calculator_2-way'!B8)</f>
        <v>1.73</v>
      </c>
      <c r="C7" s="4">
        <f t="shared" si="0"/>
        <v>2.8485132531375301E-2</v>
      </c>
      <c r="D7" s="4">
        <f t="shared" si="2"/>
        <v>2.2924849280725841</v>
      </c>
      <c r="E7" s="4">
        <f t="shared" si="3"/>
        <v>1.7737034129219971</v>
      </c>
      <c r="G7" s="4">
        <f t="shared" si="1"/>
        <v>1.0284851325313753</v>
      </c>
    </row>
    <row r="8" spans="1:7" x14ac:dyDescent="0.2">
      <c r="A8" s="4">
        <f>IF('True_Odds_Calculator_2-way'!A9="","",'True_Odds_Calculator_2-way'!A9)</f>
        <v>1.99</v>
      </c>
      <c r="B8" s="4">
        <f>IF('True_Odds_Calculator_2-way'!B9="","",'True_Odds_Calculator_2-way'!B9)</f>
        <v>1.92</v>
      </c>
      <c r="C8" s="4">
        <f t="shared" si="0"/>
        <v>2.3345896147403788E-2</v>
      </c>
      <c r="D8" s="4">
        <f t="shared" si="2"/>
        <v>2.0373253705876082</v>
      </c>
      <c r="E8" s="4">
        <f t="shared" si="3"/>
        <v>1.9640176827387685</v>
      </c>
      <c r="G8" s="4">
        <f t="shared" si="1"/>
        <v>1.0233458961474038</v>
      </c>
    </row>
    <row r="9" spans="1:7" x14ac:dyDescent="0.2">
      <c r="A9" s="4">
        <f>IF('True_Odds_Calculator_2-way'!A10="","",'True_Odds_Calculator_2-way'!A10)</f>
        <v>2.08</v>
      </c>
      <c r="B9" s="4">
        <f>IF('True_Odds_Calculator_2-way'!B10="","",'True_Odds_Calculator_2-way'!B10)</f>
        <v>1.83</v>
      </c>
      <c r="C9" s="4">
        <f t="shared" si="0"/>
        <v>2.7217318200924545E-2</v>
      </c>
      <c r="D9" s="4">
        <f t="shared" si="2"/>
        <v>2.1405916094927453</v>
      </c>
      <c r="E9" s="4">
        <f t="shared" si="3"/>
        <v>1.8767379942806428</v>
      </c>
      <c r="G9" s="4">
        <f t="shared" si="1"/>
        <v>1.0272173182009245</v>
      </c>
    </row>
    <row r="10" spans="1:7" x14ac:dyDescent="0.2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3.5766729599328695E-2</v>
      </c>
      <c r="D10" s="4">
        <f t="shared" si="2"/>
        <v>2.3660503784588656</v>
      </c>
      <c r="E10" s="4">
        <f t="shared" si="3"/>
        <v>1.7320374239258789</v>
      </c>
      <c r="G10" s="4">
        <f t="shared" si="1"/>
        <v>1.0357667295993287</v>
      </c>
    </row>
    <row r="11" spans="1:7" x14ac:dyDescent="0.2">
      <c r="A11" s="4">
        <f>IF('True_Odds_Calculator_2-way'!A12="","",'True_Odds_Calculator_2-way'!A12)</f>
        <v>1.78</v>
      </c>
      <c r="B11" s="4">
        <f>IF('True_Odds_Calculator_2-way'!B12="","",'True_Odds_Calculator_2-way'!B12)</f>
        <v>2.02</v>
      </c>
      <c r="C11" s="4">
        <f t="shared" si="0"/>
        <v>5.6847257759483849E-2</v>
      </c>
      <c r="D11" s="4">
        <f t="shared" si="2"/>
        <v>1.8748566065283139</v>
      </c>
      <c r="E11" s="4">
        <f t="shared" si="3"/>
        <v>2.1430444629872452</v>
      </c>
      <c r="G11" s="4">
        <f t="shared" si="1"/>
        <v>1.0568472577594838</v>
      </c>
    </row>
    <row r="12" spans="1:7" x14ac:dyDescent="0.2">
      <c r="A12" s="4">
        <f>IF('True_Odds_Calculator_2-way'!A13="","",'True_Odds_Calculator_2-way'!A13)</f>
        <v>2.75</v>
      </c>
      <c r="B12" s="4">
        <f>IF('True_Odds_Calculator_2-way'!B13="","",'True_Odds_Calculator_2-way'!B13)</f>
        <v>1.5</v>
      </c>
      <c r="C12" s="4">
        <f t="shared" si="0"/>
        <v>3.0303030303030276E-2</v>
      </c>
      <c r="D12" s="4">
        <f t="shared" si="2"/>
        <v>2.8695652173913042</v>
      </c>
      <c r="E12" s="4">
        <f t="shared" si="3"/>
        <v>1.5348837209302326</v>
      </c>
      <c r="G12" s="4">
        <f t="shared" si="1"/>
        <v>1.0303030303030303</v>
      </c>
    </row>
    <row r="13" spans="1:7" x14ac:dyDescent="0.2">
      <c r="A13" s="4">
        <f>IF('True_Odds_Calculator_2-way'!A14="","",'True_Odds_Calculator_2-way'!A14)</f>
        <v>2.52</v>
      </c>
      <c r="B13" s="4">
        <f>IF('True_Odds_Calculator_2-way'!B14="","",'True_Odds_Calculator_2-way'!B14)</f>
        <v>1.57</v>
      </c>
      <c r="C13" s="4">
        <f t="shared" si="0"/>
        <v>3.3768071984632497E-2</v>
      </c>
      <c r="D13" s="4">
        <f t="shared" si="2"/>
        <v>2.6319850984566258</v>
      </c>
      <c r="E13" s="4">
        <f t="shared" si="3"/>
        <v>1.6127506929724442</v>
      </c>
      <c r="G13" s="4">
        <f t="shared" si="1"/>
        <v>1.0337680719846325</v>
      </c>
    </row>
    <row r="14" spans="1:7" x14ac:dyDescent="0.2">
      <c r="A14" s="4">
        <f>IF('True_Odds_Calculator_2-way'!A15="","",'True_Odds_Calculator_2-way'!A15)</f>
        <v>2.79</v>
      </c>
      <c r="B14" s="4">
        <f>IF('True_Odds_Calculator_2-way'!B15="","",'True_Odds_Calculator_2-way'!B15)</f>
        <v>1.48</v>
      </c>
      <c r="C14" s="4">
        <f t="shared" si="0"/>
        <v>3.4098614743776068E-2</v>
      </c>
      <c r="D14" s="4">
        <f t="shared" si="2"/>
        <v>2.9293416572077189</v>
      </c>
      <c r="E14" s="4">
        <f t="shared" si="3"/>
        <v>1.5183115163994707</v>
      </c>
      <c r="G14" s="4">
        <f t="shared" si="1"/>
        <v>1.0340986147437761</v>
      </c>
    </row>
    <row r="15" spans="1:7" x14ac:dyDescent="0.2">
      <c r="A15" s="4">
        <f>IF('True_Odds_Calculator_2-way'!A16="","",'True_Odds_Calculator_2-way'!A16)</f>
        <v>1.56</v>
      </c>
      <c r="B15" s="4">
        <f>IF('True_Odds_Calculator_2-way'!B16="","",'True_Odds_Calculator_2-way'!B16)</f>
        <v>2.56</v>
      </c>
      <c r="C15" s="4">
        <f t="shared" si="0"/>
        <v>3.1650641025640969E-2</v>
      </c>
      <c r="D15" s="4">
        <f t="shared" si="2"/>
        <v>1.5994873438000641</v>
      </c>
      <c r="E15" s="4">
        <f t="shared" si="3"/>
        <v>2.668091929449492</v>
      </c>
      <c r="G15" s="4">
        <f t="shared" si="1"/>
        <v>1.031650641025641</v>
      </c>
    </row>
    <row r="16" spans="1:7" x14ac:dyDescent="0.2">
      <c r="A16" s="4">
        <f>IF('True_Odds_Calculator_2-way'!A17="","",'True_Odds_Calculator_2-way'!A17)</f>
        <v>1.84</v>
      </c>
      <c r="B16" s="4">
        <f>IF('True_Odds_Calculator_2-way'!B17="","",'True_Odds_Calculator_2-way'!B17)</f>
        <v>2.02</v>
      </c>
      <c r="C16" s="4">
        <f t="shared" si="0"/>
        <v>3.8527765820060234E-2</v>
      </c>
      <c r="D16" s="4">
        <f t="shared" si="2"/>
        <v>1.9076165058509547</v>
      </c>
      <c r="E16" s="4">
        <f t="shared" si="3"/>
        <v>2.1017869260348339</v>
      </c>
      <c r="G16" s="4">
        <f t="shared" si="1"/>
        <v>1.0385277658200602</v>
      </c>
    </row>
    <row r="17" spans="1:7" x14ac:dyDescent="0.2">
      <c r="A17" s="4">
        <f>IF('True_Odds_Calculator_2-way'!A18="","",'True_Odds_Calculator_2-way'!A18)</f>
        <v>1.79</v>
      </c>
      <c r="B17" s="4">
        <f>IF('True_Odds_Calculator_2-way'!B18="","",'True_Odds_Calculator_2-way'!B18)</f>
        <v>2.0699999999999998</v>
      </c>
      <c r="C17" s="4">
        <f t="shared" si="0"/>
        <v>4.17510053167085E-2</v>
      </c>
      <c r="D17" s="4">
        <f t="shared" si="2"/>
        <v>1.8594836022382255</v>
      </c>
      <c r="E17" s="4">
        <f t="shared" si="3"/>
        <v>2.1634893294018038</v>
      </c>
      <c r="G17" s="4">
        <f t="shared" si="1"/>
        <v>1.0417510053167085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2.23</v>
      </c>
      <c r="C18" s="4">
        <f t="shared" si="0"/>
        <v>4.3668588511637907E-2</v>
      </c>
      <c r="D18" s="4">
        <f t="shared" si="2"/>
        <v>1.7439716972348942</v>
      </c>
      <c r="E18" s="4">
        <f t="shared" si="3"/>
        <v>2.3441371542985863</v>
      </c>
      <c r="G18" s="4">
        <f t="shared" si="1"/>
        <v>1.0436685885116379</v>
      </c>
    </row>
    <row r="19" spans="1:7" x14ac:dyDescent="0.2">
      <c r="A19" s="4">
        <f>IF('True_Odds_Calculator_2-way'!A20="","",'True_Odds_Calculator_2-way'!A20)</f>
        <v>1.48</v>
      </c>
      <c r="B19" s="4">
        <f>IF('True_Odds_Calculator_2-way'!B20="","",'True_Odds_Calculator_2-way'!B20)</f>
        <v>2.69</v>
      </c>
      <c r="C19" s="4">
        <f t="shared" si="0"/>
        <v>4.7422887571586525E-2</v>
      </c>
      <c r="D19" s="4">
        <f t="shared" si="2"/>
        <v>1.5338264755740483</v>
      </c>
      <c r="E19" s="4">
        <f t="shared" si="3"/>
        <v>2.8732678983833719</v>
      </c>
      <c r="G19" s="4">
        <f t="shared" si="1"/>
        <v>1.0474228875715865</v>
      </c>
    </row>
    <row r="20" spans="1:7" x14ac:dyDescent="0.2">
      <c r="A20" s="4">
        <f>IF('True_Odds_Calculator_2-way'!A21="","",'True_Odds_Calculator_2-way'!A21)</f>
        <v>1.64</v>
      </c>
      <c r="B20" s="4">
        <f>IF('True_Odds_Calculator_2-way'!B21="","",'True_Odds_Calculator_2-way'!B21)</f>
        <v>2.38</v>
      </c>
      <c r="C20" s="4">
        <f t="shared" si="0"/>
        <v>2.9924164787866303E-2</v>
      </c>
      <c r="D20" s="4">
        <f t="shared" si="2"/>
        <v>1.6812543073742245</v>
      </c>
      <c r="E20" s="4">
        <f t="shared" si="3"/>
        <v>2.4678806272129488</v>
      </c>
      <c r="G20" s="4">
        <f t="shared" si="1"/>
        <v>1.0299241647878663</v>
      </c>
    </row>
    <row r="21" spans="1:7" x14ac:dyDescent="0.2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1.85</v>
      </c>
      <c r="C21" s="4">
        <f t="shared" si="0"/>
        <v>2.3632327980154022E-2</v>
      </c>
      <c r="D21" s="4">
        <f t="shared" si="2"/>
        <v>2.1219005402410303</v>
      </c>
      <c r="E21" s="4">
        <f t="shared" si="3"/>
        <v>1.8913446104457341</v>
      </c>
      <c r="G21" s="4">
        <f t="shared" si="1"/>
        <v>1.023632327980154</v>
      </c>
    </row>
    <row r="22" spans="1:7" x14ac:dyDescent="0.2">
      <c r="A22" s="4">
        <f>IF('True_Odds_Calculator_2-way'!A23="","",'True_Odds_Calculator_2-way'!A23)</f>
        <v>1.65</v>
      </c>
      <c r="B22" s="4">
        <f>IF('True_Odds_Calculator_2-way'!B23="","",'True_Odds_Calculator_2-way'!B23)</f>
        <v>2.37</v>
      </c>
      <c r="C22" s="4">
        <f t="shared" si="0"/>
        <v>2.8001534330648337E-2</v>
      </c>
      <c r="D22" s="4">
        <f t="shared" si="2"/>
        <v>1.6890184645286688</v>
      </c>
      <c r="E22" s="4">
        <f t="shared" si="3"/>
        <v>2.4513399153737665</v>
      </c>
      <c r="G22" s="4">
        <f t="shared" si="1"/>
        <v>1.0280015343306483</v>
      </c>
    </row>
    <row r="23" spans="1:7" x14ac:dyDescent="0.2">
      <c r="A23" s="4">
        <f>IF('True_Odds_Calculator_2-way'!A24="","",'True_Odds_Calculator_2-way'!A24)</f>
        <v>1.91</v>
      </c>
      <c r="B23" s="4">
        <f>IF('True_Odds_Calculator_2-way'!B24="","",'True_Odds_Calculator_2-way'!B24)</f>
        <v>2</v>
      </c>
      <c r="C23" s="4">
        <f t="shared" si="0"/>
        <v>2.3560209424083656E-2</v>
      </c>
      <c r="D23" s="4">
        <f t="shared" si="2"/>
        <v>1.9539641943734012</v>
      </c>
      <c r="E23" s="4">
        <f t="shared" si="3"/>
        <v>2.0482573726541551</v>
      </c>
      <c r="G23" s="4">
        <f t="shared" si="1"/>
        <v>1.0235602094240837</v>
      </c>
    </row>
    <row r="24" spans="1:7" x14ac:dyDescent="0.2">
      <c r="A24" s="4">
        <f>IF('True_Odds_Calculator_2-way'!A25="","",'True_Odds_Calculator_2-way'!A25)</f>
        <v>1.62</v>
      </c>
      <c r="B24" s="4">
        <f>IF('True_Odds_Calculator_2-way'!B25="","",'True_Odds_Calculator_2-way'!B25)</f>
        <v>2.4300000000000002</v>
      </c>
      <c r="C24" s="4">
        <f t="shared" si="0"/>
        <v>2.8806584362139898E-2</v>
      </c>
      <c r="D24" s="4">
        <f t="shared" si="2"/>
        <v>1.658703071672355</v>
      </c>
      <c r="E24" s="4">
        <f t="shared" si="3"/>
        <v>2.5181347150259068</v>
      </c>
      <c r="G24" s="4">
        <f t="shared" si="1"/>
        <v>1.0288065843621399</v>
      </c>
    </row>
    <row r="25" spans="1:7" x14ac:dyDescent="0.2">
      <c r="A25" s="4">
        <f>IF('True_Odds_Calculator_2-way'!A26="","",'True_Odds_Calculator_2-way'!A26)</f>
        <v>1.37</v>
      </c>
      <c r="B25" s="4">
        <f>IF('True_Odds_Calculator_2-way'!B26="","",'True_Odds_Calculator_2-way'!B26)</f>
        <v>3.29</v>
      </c>
      <c r="C25" s="4">
        <f t="shared" si="0"/>
        <v>3.3878375080425016E-2</v>
      </c>
      <c r="D25" s="4">
        <f t="shared" si="2"/>
        <v>1.4025485040374652</v>
      </c>
      <c r="E25" s="4">
        <f t="shared" si="3"/>
        <v>3.4841726896764964</v>
      </c>
      <c r="G25" s="4">
        <f t="shared" si="1"/>
        <v>1.033878375080425</v>
      </c>
    </row>
    <row r="26" spans="1:7" x14ac:dyDescent="0.2">
      <c r="A26" s="4">
        <f>IF('True_Odds_Calculator_2-way'!A27="","",'True_Odds_Calculator_2-way'!A27)</f>
        <v>1.8</v>
      </c>
      <c r="B26" s="4">
        <f>IF('True_Odds_Calculator_2-way'!B27="","",'True_Odds_Calculator_2-way'!B27)</f>
        <v>2.0699999999999998</v>
      </c>
      <c r="C26" s="4">
        <f t="shared" si="0"/>
        <v>3.8647342995169254E-2</v>
      </c>
      <c r="D26" s="4">
        <f t="shared" si="2"/>
        <v>1.8648648648648651</v>
      </c>
      <c r="E26" s="4">
        <f t="shared" si="3"/>
        <v>2.15625</v>
      </c>
      <c r="G26" s="4">
        <f t="shared" si="1"/>
        <v>1.0386473429951693</v>
      </c>
    </row>
    <row r="27" spans="1:7" x14ac:dyDescent="0.2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2.6964398567516312E-2</v>
      </c>
      <c r="D27" s="4">
        <f t="shared" si="2"/>
        <v>1.9288906948394962</v>
      </c>
      <c r="E27" s="4">
        <f t="shared" si="3"/>
        <v>2.0765529308836395</v>
      </c>
      <c r="G27" s="4">
        <f t="shared" si="1"/>
        <v>1.0269643985675163</v>
      </c>
    </row>
    <row r="28" spans="1:7" x14ac:dyDescent="0.2">
      <c r="A28" s="4">
        <f>IF('True_Odds_Calculator_2-way'!A29="","",'True_Odds_Calculator_2-way'!A29)</f>
        <v>1.85</v>
      </c>
      <c r="B28" s="4">
        <f>IF('True_Odds_Calculator_2-way'!B29="","",'True_Odds_Calculator_2-way'!B29)</f>
        <v>2.0499999999999998</v>
      </c>
      <c r="C28" s="4">
        <f t="shared" si="0"/>
        <v>2.8345418589321048E-2</v>
      </c>
      <c r="D28" s="4">
        <f t="shared" si="2"/>
        <v>1.8998121477770822</v>
      </c>
      <c r="E28" s="4">
        <f t="shared" si="3"/>
        <v>2.1113430758524703</v>
      </c>
      <c r="G28" s="4">
        <f t="shared" si="1"/>
        <v>1.028345418589321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2.15</v>
      </c>
      <c r="C29" s="4">
        <f t="shared" si="0"/>
        <v>3.6544850498338777E-2</v>
      </c>
      <c r="D29" s="4">
        <f t="shared" si="2"/>
        <v>1.8078078078078077</v>
      </c>
      <c r="E29" s="4">
        <f t="shared" si="3"/>
        <v>2.2379182156133823</v>
      </c>
      <c r="G29" s="4">
        <f t="shared" si="1"/>
        <v>1.0365448504983388</v>
      </c>
    </row>
    <row r="30" spans="1:7" x14ac:dyDescent="0.2">
      <c r="A30" s="4">
        <f>IF('True_Odds_Calculator_2-way'!A31="","",'True_Odds_Calculator_2-way'!A31)</f>
        <v>1.67</v>
      </c>
      <c r="B30" s="4">
        <f>IF('True_Odds_Calculator_2-way'!B31="","",'True_Odds_Calculator_2-way'!B31)</f>
        <v>2.3199999999999998</v>
      </c>
      <c r="C30" s="4">
        <f t="shared" si="0"/>
        <v>2.9836877968201669E-2</v>
      </c>
      <c r="D30" s="4">
        <f t="shared" si="2"/>
        <v>1.7126690831933518</v>
      </c>
      <c r="E30" s="4">
        <f t="shared" si="3"/>
        <v>2.4031757846421042</v>
      </c>
      <c r="G30" s="4">
        <f t="shared" si="1"/>
        <v>1.0298368779682017</v>
      </c>
    </row>
    <row r="31" spans="1:7" x14ac:dyDescent="0.2">
      <c r="A31" s="4">
        <f>IF('True_Odds_Calculator_2-way'!A32="","",'True_Odds_Calculator_2-way'!A32)</f>
        <v>2.56</v>
      </c>
      <c r="B31" s="4">
        <f>IF('True_Odds_Calculator_2-way'!B32="","",'True_Odds_Calculator_2-way'!B32)</f>
        <v>1.56</v>
      </c>
      <c r="C31" s="4">
        <f t="shared" si="0"/>
        <v>3.1650641025640969E-2</v>
      </c>
      <c r="D31" s="4">
        <f t="shared" si="2"/>
        <v>2.668091929449492</v>
      </c>
      <c r="E31" s="4">
        <f t="shared" si="3"/>
        <v>1.5994873438000641</v>
      </c>
      <c r="G31" s="4">
        <f t="shared" si="1"/>
        <v>1.031650641025641</v>
      </c>
    </row>
    <row r="32" spans="1:7" x14ac:dyDescent="0.2">
      <c r="A32" s="4">
        <f>IF('True_Odds_Calculator_2-way'!A33="","",'True_Odds_Calculator_2-way'!A33)</f>
        <v>1.8</v>
      </c>
      <c r="B32" s="4">
        <f>IF('True_Odds_Calculator_2-way'!B33="","",'True_Odds_Calculator_2-way'!B33)</f>
        <v>2.09</v>
      </c>
      <c r="C32" s="4">
        <f t="shared" si="0"/>
        <v>3.4024455077086735E-2</v>
      </c>
      <c r="D32" s="4">
        <f t="shared" si="2"/>
        <v>1.8568608094768018</v>
      </c>
      <c r="E32" s="4">
        <f t="shared" si="3"/>
        <v>2.1670506912442398</v>
      </c>
      <c r="G32" s="4">
        <f t="shared" si="1"/>
        <v>1.0340244550770867</v>
      </c>
    </row>
    <row r="33" spans="1:7" x14ac:dyDescent="0.2">
      <c r="A33" s="4">
        <f>IF('True_Odds_Calculator_2-way'!A34="","",'True_Odds_Calculator_2-way'!A34)</f>
        <v>2.14</v>
      </c>
      <c r="B33" s="4">
        <f>IF('True_Odds_Calculator_2-way'!B34="","",'True_Odds_Calculator_2-way'!B34)</f>
        <v>1.78</v>
      </c>
      <c r="C33" s="4">
        <f t="shared" si="0"/>
        <v>2.908747243515708E-2</v>
      </c>
      <c r="D33" s="4">
        <f t="shared" si="2"/>
        <v>2.2087440565928333</v>
      </c>
      <c r="E33" s="4">
        <f t="shared" si="3"/>
        <v>1.8273049985608751</v>
      </c>
      <c r="G33" s="4">
        <f t="shared" si="1"/>
        <v>1.0290874724351571</v>
      </c>
    </row>
    <row r="34" spans="1:7" x14ac:dyDescent="0.2">
      <c r="A34" s="4">
        <f>IF('True_Odds_Calculator_2-way'!A35="","",'True_Odds_Calculator_2-way'!A35)</f>
        <v>2.08</v>
      </c>
      <c r="B34" s="4">
        <f>IF('True_Odds_Calculator_2-way'!B35="","",'True_Odds_Calculator_2-way'!B35)</f>
        <v>1.84</v>
      </c>
      <c r="C34" s="4">
        <f t="shared" si="0"/>
        <v>2.4247491638795804E-2</v>
      </c>
      <c r="D34" s="4">
        <f t="shared" si="2"/>
        <v>2.1338090990187331</v>
      </c>
      <c r="E34" s="4">
        <f t="shared" si="3"/>
        <v>1.8819826907946497</v>
      </c>
      <c r="G34" s="4">
        <f t="shared" si="1"/>
        <v>1.0242474916387958</v>
      </c>
    </row>
    <row r="35" spans="1:7" x14ac:dyDescent="0.2">
      <c r="A35" s="4">
        <f>IF('True_Odds_Calculator_2-way'!A36="","",'True_Odds_Calculator_2-way'!A36)</f>
        <v>2.1</v>
      </c>
      <c r="B35" s="4">
        <f>IF('True_Odds_Calculator_2-way'!B36="","",'True_Odds_Calculator_2-way'!B36)</f>
        <v>1.83</v>
      </c>
      <c r="C35" s="4">
        <f t="shared" si="0"/>
        <v>2.2638563622169983E-2</v>
      </c>
      <c r="D35" s="4">
        <f t="shared" si="2"/>
        <v>2.1511335012594457</v>
      </c>
      <c r="E35" s="4">
        <f t="shared" si="3"/>
        <v>1.8687089715536103</v>
      </c>
      <c r="G35" s="4">
        <f t="shared" si="1"/>
        <v>1.02263856362217</v>
      </c>
    </row>
    <row r="36" spans="1:7" x14ac:dyDescent="0.2">
      <c r="A36" s="4">
        <f>IF('True_Odds_Calculator_2-way'!A37="","",'True_Odds_Calculator_2-way'!A37)</f>
        <v>1.56</v>
      </c>
      <c r="B36" s="4">
        <f>IF('True_Odds_Calculator_2-way'!B37="","",'True_Odds_Calculator_2-way'!B37)</f>
        <v>2.59</v>
      </c>
      <c r="C36" s="4">
        <f t="shared" si="0"/>
        <v>2.7126027126027186E-2</v>
      </c>
      <c r="D36" s="4">
        <f t="shared" si="2"/>
        <v>1.5937204165351848</v>
      </c>
      <c r="E36" s="4">
        <f t="shared" si="3"/>
        <v>2.6842944459208082</v>
      </c>
      <c r="G36" s="4">
        <f t="shared" si="1"/>
        <v>1.0271260271260272</v>
      </c>
    </row>
    <row r="37" spans="1:7" x14ac:dyDescent="0.2">
      <c r="A37" s="4">
        <f>IF('True_Odds_Calculator_2-way'!A38="","",'True_Odds_Calculator_2-way'!A38)</f>
        <v>2.2000000000000002</v>
      </c>
      <c r="B37" s="4">
        <f>IF('True_Odds_Calculator_2-way'!B38="","",'True_Odds_Calculator_2-way'!B38)</f>
        <v>1.71</v>
      </c>
      <c r="C37" s="4">
        <f t="shared" si="0"/>
        <v>3.9340776182881454E-2</v>
      </c>
      <c r="D37" s="4">
        <f t="shared" si="2"/>
        <v>2.2995110024449881</v>
      </c>
      <c r="E37" s="4">
        <f t="shared" si="3"/>
        <v>1.7695202257761053</v>
      </c>
      <c r="G37" s="4">
        <f t="shared" si="1"/>
        <v>1.0393407761828815</v>
      </c>
    </row>
    <row r="38" spans="1:7" x14ac:dyDescent="0.2">
      <c r="A38" s="4">
        <f>IF('True_Odds_Calculator_2-way'!A39="","",'True_Odds_Calculator_2-way'!A39)</f>
        <v>2.2799999999999998</v>
      </c>
      <c r="B38" s="4">
        <f>IF('True_Odds_Calculator_2-way'!B39="","",'True_Odds_Calculator_2-way'!B39)</f>
        <v>1.67</v>
      </c>
      <c r="C38" s="4">
        <f t="shared" si="0"/>
        <v>3.7398886437651102E-2</v>
      </c>
      <c r="D38" s="4">
        <f t="shared" si="2"/>
        <v>2.3815361521140859</v>
      </c>
      <c r="E38" s="4">
        <f t="shared" si="3"/>
        <v>1.723831944947483</v>
      </c>
      <c r="G38" s="4">
        <f t="shared" si="1"/>
        <v>1.0373988864376511</v>
      </c>
    </row>
    <row r="39" spans="1:7" x14ac:dyDescent="0.2">
      <c r="A39" s="4">
        <f>IF('True_Odds_Calculator_2-way'!A40="","",'True_Odds_Calculator_2-way'!A40)</f>
        <v>2.54</v>
      </c>
      <c r="B39" s="4">
        <f>IF('True_Odds_Calculator_2-way'!B40="","",'True_Odds_Calculator_2-way'!B40)</f>
        <v>1.55</v>
      </c>
      <c r="C39" s="4">
        <f t="shared" si="0"/>
        <v>3.8862077724155508E-2</v>
      </c>
      <c r="D39" s="4">
        <f t="shared" si="2"/>
        <v>2.6718696979979644</v>
      </c>
      <c r="E39" s="4">
        <f t="shared" si="3"/>
        <v>1.5981327379744266</v>
      </c>
      <c r="G39" s="4">
        <f t="shared" si="1"/>
        <v>1.0388620777241555</v>
      </c>
    </row>
    <row r="40" spans="1:7" x14ac:dyDescent="0.2">
      <c r="A40" s="4">
        <f>IF('True_Odds_Calculator_2-way'!A41="","",'True_Odds_Calculator_2-way'!A41)</f>
        <v>2.27</v>
      </c>
      <c r="B40" s="4">
        <f>IF('True_Odds_Calculator_2-way'!B41="","",'True_Odds_Calculator_2-way'!B41)</f>
        <v>1.68</v>
      </c>
      <c r="C40" s="4">
        <f t="shared" si="0"/>
        <v>3.5766729599328695E-2</v>
      </c>
      <c r="D40" s="4">
        <f t="shared" si="2"/>
        <v>2.3660503784588656</v>
      </c>
      <c r="E40" s="4">
        <f t="shared" si="3"/>
        <v>1.7320374239258789</v>
      </c>
      <c r="G40" s="4">
        <f t="shared" si="1"/>
        <v>1.0357667295993287</v>
      </c>
    </row>
    <row r="41" spans="1:7" x14ac:dyDescent="0.2">
      <c r="A41" s="4">
        <f>IF('True_Odds_Calculator_2-way'!A42="","",'True_Odds_Calculator_2-way'!A42)</f>
        <v>2.19</v>
      </c>
      <c r="B41" s="4">
        <f>IF('True_Odds_Calculator_2-way'!B42="","",'True_Odds_Calculator_2-way'!B42)</f>
        <v>1.72</v>
      </c>
      <c r="C41" s="4">
        <f t="shared" si="0"/>
        <v>3.8016353403419467E-2</v>
      </c>
      <c r="D41" s="4">
        <f t="shared" si="2"/>
        <v>2.2851249696675566</v>
      </c>
      <c r="E41" s="4">
        <f t="shared" si="3"/>
        <v>1.7781344410876134</v>
      </c>
      <c r="G41" s="4">
        <f t="shared" si="1"/>
        <v>1.0380163534034195</v>
      </c>
    </row>
    <row r="42" spans="1:7" x14ac:dyDescent="0.2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3.315137797896428E-2</v>
      </c>
      <c r="D42" s="4">
        <f t="shared" si="2"/>
        <v>2.1006852188505105</v>
      </c>
      <c r="E42" s="4">
        <f t="shared" si="3"/>
        <v>1.9085249650616189</v>
      </c>
      <c r="G42" s="4">
        <f t="shared" si="1"/>
        <v>1.0331513779789643</v>
      </c>
    </row>
    <row r="43" spans="1:7" x14ac:dyDescent="0.2">
      <c r="A43" s="4">
        <f>IF('True_Odds_Calculator_2-way'!A44="","",'True_Odds_Calculator_2-way'!A44)</f>
        <v>2.23</v>
      </c>
      <c r="B43" s="4">
        <f>IF('True_Odds_Calculator_2-way'!B44="","",'True_Odds_Calculator_2-way'!B44)</f>
        <v>1.69</v>
      </c>
      <c r="C43" s="4">
        <f t="shared" si="0"/>
        <v>4.0146469604903645E-2</v>
      </c>
      <c r="D43" s="4">
        <f t="shared" si="2"/>
        <v>2.3344999535416733</v>
      </c>
      <c r="E43" s="4">
        <f t="shared" si="3"/>
        <v>1.7493443498038854</v>
      </c>
      <c r="G43" s="4">
        <f t="shared" si="1"/>
        <v>1.0401464696049036</v>
      </c>
    </row>
    <row r="44" spans="1:7" x14ac:dyDescent="0.2">
      <c r="A44" s="4">
        <f>IF('True_Odds_Calculator_2-way'!A45="","",'True_Odds_Calculator_2-way'!A45)</f>
        <v>2.29</v>
      </c>
      <c r="B44" s="4">
        <f>IF('True_Odds_Calculator_2-way'!B45="","",'True_Odds_Calculator_2-way'!B45)</f>
        <v>1.67</v>
      </c>
      <c r="C44" s="4">
        <f t="shared" si="0"/>
        <v>3.5483617917004384E-2</v>
      </c>
      <c r="D44" s="4">
        <f t="shared" si="2"/>
        <v>2.3869799956308713</v>
      </c>
      <c r="E44" s="4">
        <f t="shared" si="3"/>
        <v>1.7209909322052965</v>
      </c>
      <c r="G44" s="4">
        <f t="shared" si="1"/>
        <v>1.0354836179170044</v>
      </c>
    </row>
    <row r="45" spans="1:7" x14ac:dyDescent="0.2">
      <c r="A45" s="4">
        <f>IF('True_Odds_Calculator_2-way'!A46="","",'True_Odds_Calculator_2-way'!A46)</f>
        <v>2.21</v>
      </c>
      <c r="B45" s="4">
        <f>IF('True_Odds_Calculator_2-way'!B46="","",'True_Odds_Calculator_2-way'!B46)</f>
        <v>1.71</v>
      </c>
      <c r="C45" s="4">
        <f t="shared" si="0"/>
        <v>3.7284009420232245E-2</v>
      </c>
      <c r="D45" s="4">
        <f t="shared" si="2"/>
        <v>2.3049617273032235</v>
      </c>
      <c r="E45" s="4">
        <f t="shared" si="3"/>
        <v>1.7663059989250076</v>
      </c>
      <c r="G45" s="4">
        <f t="shared" si="1"/>
        <v>1.0372840094202322</v>
      </c>
    </row>
    <row r="46" spans="1:7" x14ac:dyDescent="0.2">
      <c r="A46" s="4">
        <f>IF('True_Odds_Calculator_2-way'!A47="","",'True_Odds_Calculator_2-way'!A47)</f>
        <v>2.13</v>
      </c>
      <c r="B46" s="4">
        <f>IF('True_Odds_Calculator_2-way'!B47="","",'True_Odds_Calculator_2-way'!B47)</f>
        <v>1.76</v>
      </c>
      <c r="C46" s="4">
        <f t="shared" si="0"/>
        <v>3.7665386256935607E-2</v>
      </c>
      <c r="D46" s="4">
        <f t="shared" si="2"/>
        <v>2.2190126672191313</v>
      </c>
      <c r="E46" s="4">
        <f t="shared" si="3"/>
        <v>1.8203360202000585</v>
      </c>
      <c r="G46" s="4">
        <f t="shared" si="1"/>
        <v>1.0376653862569356</v>
      </c>
    </row>
    <row r="47" spans="1:7" x14ac:dyDescent="0.2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3.3598632551679941E-2</v>
      </c>
      <c r="D47" s="4">
        <f t="shared" si="2"/>
        <v>2.0053558995233249</v>
      </c>
      <c r="E47" s="4">
        <f t="shared" si="3"/>
        <v>1.9946726333173512</v>
      </c>
      <c r="G47" s="4">
        <f t="shared" si="1"/>
        <v>1.0335986325516799</v>
      </c>
    </row>
    <row r="48" spans="1:7" x14ac:dyDescent="0.2">
      <c r="A48" s="4">
        <f>IF('True_Odds_Calculator_2-way'!A49="","",'True_Odds_Calculator_2-way'!A49)</f>
        <v>2.29</v>
      </c>
      <c r="B48" s="4">
        <f>IF('True_Odds_Calculator_2-way'!B49="","",'True_Odds_Calculator_2-way'!B49)</f>
        <v>1.66</v>
      </c>
      <c r="C48" s="4">
        <f t="shared" si="0"/>
        <v>3.9090861261640519E-2</v>
      </c>
      <c r="D48" s="4">
        <f t="shared" si="2"/>
        <v>2.3973008765844739</v>
      </c>
      <c r="E48" s="4">
        <f t="shared" si="3"/>
        <v>1.7156654781784539</v>
      </c>
      <c r="G48" s="4">
        <f t="shared" si="1"/>
        <v>1.0390908612616405</v>
      </c>
    </row>
    <row r="49" spans="1:7" x14ac:dyDescent="0.2">
      <c r="A49" s="4">
        <f>IF('True_Odds_Calculator_2-way'!A50="","",'True_Odds_Calculator_2-way'!A50)</f>
        <v>2.02</v>
      </c>
      <c r="B49" s="4">
        <f>IF('True_Odds_Calculator_2-way'!B50="","",'True_Odds_Calculator_2-way'!B50)</f>
        <v>1.84</v>
      </c>
      <c r="C49" s="4">
        <f t="shared" si="0"/>
        <v>3.8527765820060234E-2</v>
      </c>
      <c r="D49" s="4">
        <f t="shared" si="2"/>
        <v>2.1017869260348339</v>
      </c>
      <c r="E49" s="4">
        <f t="shared" si="3"/>
        <v>1.9076165058509547</v>
      </c>
      <c r="G49" s="4">
        <f t="shared" si="1"/>
        <v>1.0385277658200602</v>
      </c>
    </row>
    <row r="50" spans="1:7" x14ac:dyDescent="0.2">
      <c r="A50" s="4">
        <f>IF('True_Odds_Calculator_2-way'!A51="","",'True_Odds_Calculator_2-way'!A51)</f>
        <v>2.14</v>
      </c>
      <c r="B50" s="4">
        <f>IF('True_Odds_Calculator_2-way'!B51="","",'True_Odds_Calculator_2-way'!B51)</f>
        <v>1.74</v>
      </c>
      <c r="C50" s="4">
        <f t="shared" si="0"/>
        <v>4.200236330432916E-2</v>
      </c>
      <c r="D50" s="4">
        <f t="shared" si="2"/>
        <v>2.2407028523288002</v>
      </c>
      <c r="E50" s="4">
        <f t="shared" si="3"/>
        <v>1.8059947618585701</v>
      </c>
      <c r="G50" s="4">
        <f t="shared" si="1"/>
        <v>1.0420023633043292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1.68</v>
      </c>
      <c r="C51" s="4">
        <f t="shared" si="0"/>
        <v>4.3668588511637907E-2</v>
      </c>
      <c r="D51" s="4">
        <f t="shared" si="2"/>
        <v>2.3441371542985863</v>
      </c>
      <c r="E51" s="4">
        <f t="shared" si="3"/>
        <v>1.7439716972348942</v>
      </c>
      <c r="G51" s="4">
        <f t="shared" si="1"/>
        <v>1.0436685885116379</v>
      </c>
    </row>
    <row r="52" spans="1:7" x14ac:dyDescent="0.2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</v>
      </c>
      <c r="C52" s="4">
        <f t="shared" si="0"/>
        <v>4.2780748663101553E-2</v>
      </c>
      <c r="D52" s="4">
        <f t="shared" si="2"/>
        <v>2.308641975308642</v>
      </c>
      <c r="E52" s="4">
        <f t="shared" si="3"/>
        <v>1.7641509433962264</v>
      </c>
      <c r="G52" s="4">
        <f t="shared" si="1"/>
        <v>1.0427807486631016</v>
      </c>
    </row>
    <row r="53" spans="1:7" x14ac:dyDescent="0.2">
      <c r="A53" s="4">
        <f>IF('True_Odds_Calculator_2-way'!A54="","",'True_Odds_Calculator_2-way'!A54)</f>
        <v>2.16</v>
      </c>
      <c r="B53" s="4">
        <f>IF('True_Odds_Calculator_2-way'!B54="","",'True_Odds_Calculator_2-way'!B54)</f>
        <v>1.72</v>
      </c>
      <c r="C53" s="4">
        <f t="shared" si="0"/>
        <v>4.4358311800172245E-2</v>
      </c>
      <c r="D53" s="4">
        <f t="shared" si="2"/>
        <v>2.2686858817782118</v>
      </c>
      <c r="E53" s="4">
        <f t="shared" si="3"/>
        <v>1.7882171736619177</v>
      </c>
      <c r="G53" s="4">
        <f t="shared" si="1"/>
        <v>1.0443583118001722</v>
      </c>
    </row>
    <row r="54" spans="1:7" x14ac:dyDescent="0.2">
      <c r="A54" s="4">
        <f>IF('True_Odds_Calculator_2-way'!A55="","",'True_Odds_Calculator_2-way'!A55)</f>
        <v>1.99</v>
      </c>
      <c r="B54" s="4">
        <f>IF('True_Odds_Calculator_2-way'!B55="","",'True_Odds_Calculator_2-way'!B55)</f>
        <v>1.87</v>
      </c>
      <c r="C54" s="4">
        <f t="shared" si="0"/>
        <v>3.7271921102840277E-2</v>
      </c>
      <c r="D54" s="4">
        <f t="shared" si="2"/>
        <v>2.06664260128287</v>
      </c>
      <c r="E54" s="4">
        <f t="shared" si="3"/>
        <v>1.937521151693437</v>
      </c>
      <c r="G54" s="4">
        <f t="shared" si="1"/>
        <v>1.0372719211028403</v>
      </c>
    </row>
    <row r="55" spans="1:7" x14ac:dyDescent="0.2">
      <c r="A55" s="4">
        <f>IF('True_Odds_Calculator_2-way'!A56="","",'True_Odds_Calculator_2-way'!A56)</f>
        <v>2.11</v>
      </c>
      <c r="B55" s="4">
        <f>IF('True_Odds_Calculator_2-way'!B56="","",'True_Odds_Calculator_2-way'!B56)</f>
        <v>1.76</v>
      </c>
      <c r="C55" s="4">
        <f t="shared" si="0"/>
        <v>4.2115467470917878E-2</v>
      </c>
      <c r="D55" s="4">
        <f t="shared" si="2"/>
        <v>2.208110357949816</v>
      </c>
      <c r="E55" s="4">
        <f t="shared" si="3"/>
        <v>1.8277389506841228</v>
      </c>
      <c r="G55" s="4">
        <f t="shared" si="1"/>
        <v>1.0421154674709179</v>
      </c>
    </row>
    <row r="56" spans="1:7" x14ac:dyDescent="0.2">
      <c r="A56" s="4">
        <f>IF('True_Odds_Calculator_2-way'!A57="","",'True_Odds_Calculator_2-way'!A57)</f>
        <v>1.98</v>
      </c>
      <c r="B56" s="4">
        <f>IF('True_Odds_Calculator_2-way'!B57="","",'True_Odds_Calculator_2-way'!B57)</f>
        <v>1.88</v>
      </c>
      <c r="C56" s="4">
        <f t="shared" si="0"/>
        <v>3.6965398667526461E-2</v>
      </c>
      <c r="D56" s="4">
        <f t="shared" si="2"/>
        <v>2.0552120141342756</v>
      </c>
      <c r="E56" s="4">
        <f t="shared" si="3"/>
        <v>1.9476768522394308</v>
      </c>
      <c r="G56" s="4">
        <f t="shared" si="1"/>
        <v>1.0369653986675265</v>
      </c>
    </row>
    <row r="57" spans="1:7" x14ac:dyDescent="0.2">
      <c r="A57" s="4">
        <f>IF('True_Odds_Calculator_2-way'!A58="","",'True_Odds_Calculator_2-way'!A58)</f>
        <v>1.83</v>
      </c>
      <c r="B57" s="4">
        <f>IF('True_Odds_Calculator_2-way'!B58="","",'True_Odds_Calculator_2-way'!B58)</f>
        <v>2.0299999999999998</v>
      </c>
      <c r="C57" s="4">
        <f t="shared" si="0"/>
        <v>3.9058924870117639E-2</v>
      </c>
      <c r="D57" s="4">
        <f t="shared" si="2"/>
        <v>1.8978262535441519</v>
      </c>
      <c r="E57" s="4">
        <f t="shared" si="3"/>
        <v>2.1138012461236451</v>
      </c>
      <c r="G57" s="4">
        <f t="shared" si="1"/>
        <v>1.0390589248701176</v>
      </c>
    </row>
    <row r="58" spans="1:7" x14ac:dyDescent="0.2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1.78</v>
      </c>
      <c r="C58" s="4">
        <f t="shared" si="0"/>
        <v>4.4889540248602255E-2</v>
      </c>
      <c r="D58" s="4">
        <f t="shared" si="2"/>
        <v>2.1708596005420371</v>
      </c>
      <c r="E58" s="4">
        <f t="shared" si="3"/>
        <v>1.8540733658732955</v>
      </c>
      <c r="G58" s="4">
        <f t="shared" si="1"/>
        <v>1.0448895402486023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1.88</v>
      </c>
      <c r="C59" s="4">
        <f t="shared" si="0"/>
        <v>3.9529106814990778E-2</v>
      </c>
      <c r="D59" s="4">
        <f t="shared" si="2"/>
        <v>2.049811822005756</v>
      </c>
      <c r="E59" s="4">
        <f t="shared" si="3"/>
        <v>1.9525516659637281</v>
      </c>
      <c r="G59" s="4">
        <f t="shared" si="1"/>
        <v>1.0395291068149908</v>
      </c>
    </row>
    <row r="60" spans="1:7" x14ac:dyDescent="0.2">
      <c r="A60" s="4">
        <f>IF('True_Odds_Calculator_2-way'!A61="","",'True_Odds_Calculator_2-way'!A61)</f>
        <v>1.96</v>
      </c>
      <c r="B60" s="4">
        <f>IF('True_Odds_Calculator_2-way'!B61="","",'True_Odds_Calculator_2-way'!B61)</f>
        <v>1.89</v>
      </c>
      <c r="C60" s="4">
        <f t="shared" si="0"/>
        <v>3.9304610733182255E-2</v>
      </c>
      <c r="D60" s="4">
        <f t="shared" si="2"/>
        <v>2.0385208012326657</v>
      </c>
      <c r="E60" s="4">
        <f t="shared" si="3"/>
        <v>1.9629080118694364</v>
      </c>
      <c r="G60" s="4">
        <f t="shared" si="1"/>
        <v>1.0393046107331823</v>
      </c>
    </row>
    <row r="61" spans="1:7" x14ac:dyDescent="0.2">
      <c r="A61" s="4">
        <f>IF('True_Odds_Calculator_2-way'!A62="","",'True_Odds_Calculator_2-way'!A62)</f>
        <v>2.2599999999999998</v>
      </c>
      <c r="B61" s="4">
        <f>IF('True_Odds_Calculator_2-way'!B62="","",'True_Odds_Calculator_2-way'!B62)</f>
        <v>1.67</v>
      </c>
      <c r="C61" s="4">
        <f t="shared" si="0"/>
        <v>4.1280271315775607E-2</v>
      </c>
      <c r="D61" s="4">
        <f t="shared" si="2"/>
        <v>2.3705797374536774</v>
      </c>
      <c r="E61" s="4">
        <f t="shared" si="3"/>
        <v>1.7296182576417214</v>
      </c>
      <c r="G61" s="4">
        <f t="shared" si="1"/>
        <v>1.0412802713157756</v>
      </c>
    </row>
    <row r="62" spans="1:7" x14ac:dyDescent="0.2">
      <c r="A62" s="4">
        <f>IF('True_Odds_Calculator_2-way'!A63="","",'True_Odds_Calculator_2-way'!A63)</f>
        <v>1.85</v>
      </c>
      <c r="B62" s="4">
        <f>IF('True_Odds_Calculator_2-way'!B63="","",'True_Odds_Calculator_2-way'!B63)</f>
        <v>2</v>
      </c>
      <c r="C62" s="4">
        <f t="shared" si="0"/>
        <v>4.0540540540540349E-2</v>
      </c>
      <c r="D62" s="4">
        <f t="shared" si="2"/>
        <v>1.9220779220779218</v>
      </c>
      <c r="E62" s="4">
        <f t="shared" si="3"/>
        <v>2.0845070422535206</v>
      </c>
      <c r="G62" s="4">
        <f t="shared" si="1"/>
        <v>1.0405405405405403</v>
      </c>
    </row>
    <row r="63" spans="1:7" x14ac:dyDescent="0.2">
      <c r="A63" s="4">
        <f>IF('True_Odds_Calculator_2-way'!A64="","",'True_Odds_Calculator_2-way'!A64)</f>
        <v>2.19</v>
      </c>
      <c r="B63" s="4">
        <f>IF('True_Odds_Calculator_2-way'!B64="","",'True_Odds_Calculator_2-way'!B64)</f>
        <v>1.7</v>
      </c>
      <c r="C63" s="4">
        <f t="shared" si="0"/>
        <v>4.485629868385721E-2</v>
      </c>
      <c r="D63" s="4">
        <f t="shared" si="2"/>
        <v>2.3031240334055059</v>
      </c>
      <c r="E63" s="4">
        <f t="shared" si="3"/>
        <v>1.7673866603370521</v>
      </c>
      <c r="G63" s="4">
        <f t="shared" si="1"/>
        <v>1.0448562986838572</v>
      </c>
    </row>
    <row r="64" spans="1:7" x14ac:dyDescent="0.2">
      <c r="A64" s="4">
        <f>IF('True_Odds_Calculator_2-way'!A65="","",'True_Odds_Calculator_2-way'!A65)</f>
        <v>2.19</v>
      </c>
      <c r="B64" s="4">
        <f>IF('True_Odds_Calculator_2-way'!B65="","",'True_Odds_Calculator_2-way'!B65)</f>
        <v>1.7</v>
      </c>
      <c r="C64" s="4">
        <f t="shared" si="0"/>
        <v>4.485629868385721E-2</v>
      </c>
      <c r="D64" s="4">
        <f t="shared" si="2"/>
        <v>2.3031240334055059</v>
      </c>
      <c r="E64" s="4">
        <f t="shared" si="3"/>
        <v>1.7673866603370521</v>
      </c>
      <c r="G64" s="4">
        <f t="shared" si="1"/>
        <v>1.0448562986838572</v>
      </c>
    </row>
    <row r="65" spans="1:7" x14ac:dyDescent="0.2">
      <c r="A65" s="4">
        <f>IF('True_Odds_Calculator_2-way'!A66="","",'True_Odds_Calculator_2-way'!A66)</f>
        <v>1.93</v>
      </c>
      <c r="B65" s="4">
        <f>IF('True_Odds_Calculator_2-way'!B66="","",'True_Odds_Calculator_2-way'!B66)</f>
        <v>1.93</v>
      </c>
      <c r="C65" s="4">
        <f t="shared" si="0"/>
        <v>3.62694300518136E-2</v>
      </c>
      <c r="D65" s="4">
        <f t="shared" si="2"/>
        <v>2.0000000000000004</v>
      </c>
      <c r="E65" s="4">
        <f t="shared" si="3"/>
        <v>2.0000000000000004</v>
      </c>
      <c r="G65" s="4">
        <f t="shared" si="1"/>
        <v>1.0362694300518136</v>
      </c>
    </row>
    <row r="66" spans="1:7" x14ac:dyDescent="0.2">
      <c r="A66" s="4">
        <f>IF('True_Odds_Calculator_2-way'!A67="","",'True_Odds_Calculator_2-way'!A67)</f>
        <v>2.16</v>
      </c>
      <c r="B66" s="4">
        <f>IF('True_Odds_Calculator_2-way'!B67="","",'True_Odds_Calculator_2-way'!B67)</f>
        <v>1.72</v>
      </c>
      <c r="C66" s="4">
        <f t="shared" ref="C66:C129" si="4">IF(A66="","",((1/A66)+(1/B66))-1)</f>
        <v>4.4358311800172245E-2</v>
      </c>
      <c r="D66" s="4">
        <f t="shared" si="2"/>
        <v>2.2686858817782118</v>
      </c>
      <c r="E66" s="4">
        <f t="shared" si="3"/>
        <v>1.7882171736619177</v>
      </c>
      <c r="G66" s="4">
        <f t="shared" ref="G66:G129" si="5">IF(A66="","",C66+1)</f>
        <v>1.0443583118001722</v>
      </c>
    </row>
    <row r="67" spans="1:7" x14ac:dyDescent="0.2">
      <c r="A67" s="4">
        <f>IF('True_Odds_Calculator_2-way'!A68="","",'True_Odds_Calculator_2-way'!A68)</f>
        <v>2.2200000000000002</v>
      </c>
      <c r="B67" s="4">
        <f>IF('True_Odds_Calculator_2-way'!B68="","",'True_Odds_Calculator_2-way'!B68)</f>
        <v>1.69</v>
      </c>
      <c r="C67" s="4">
        <f t="shared" si="4"/>
        <v>4.2166426781811372E-2</v>
      </c>
      <c r="D67" s="4">
        <f t="shared" ref="D67:D130" si="6">IF(A67="","",(2*A67)/(2-($C67*A67)))</f>
        <v>2.3290086287168665</v>
      </c>
      <c r="E67" s="4">
        <f t="shared" ref="E67:E130" si="7">IF(B67="","",(2*B67)/(2-($C67*B67)))</f>
        <v>1.7524405623803074</v>
      </c>
      <c r="G67" s="4">
        <f t="shared" si="5"/>
        <v>1.0421664267818114</v>
      </c>
    </row>
    <row r="68" spans="1:7" x14ac:dyDescent="0.2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4"/>
        <v>4.5362220717670931E-2</v>
      </c>
      <c r="D68" s="4">
        <f t="shared" si="6"/>
        <v>2.2160540135033755</v>
      </c>
      <c r="E68" s="4">
        <f t="shared" si="7"/>
        <v>1.8223318938926589</v>
      </c>
      <c r="G68" s="4">
        <f t="shared" si="5"/>
        <v>1.0453622207176709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1.72</v>
      </c>
      <c r="C69" s="4">
        <f t="shared" si="4"/>
        <v>4.4358311800172245E-2</v>
      </c>
      <c r="D69" s="4">
        <f t="shared" si="6"/>
        <v>2.2686858817782118</v>
      </c>
      <c r="E69" s="4">
        <f t="shared" si="7"/>
        <v>1.7882171736619177</v>
      </c>
      <c r="G69" s="4">
        <f t="shared" si="5"/>
        <v>1.0443583118001722</v>
      </c>
    </row>
    <row r="70" spans="1:7" x14ac:dyDescent="0.2">
      <c r="A70" s="4">
        <f>IF('True_Odds_Calculator_2-way'!A71="","",'True_Odds_Calculator_2-way'!A71)</f>
        <v>2.12</v>
      </c>
      <c r="B70" s="4">
        <f>IF('True_Odds_Calculator_2-way'!B71="","",'True_Odds_Calculator_2-way'!B71)</f>
        <v>1.75</v>
      </c>
      <c r="C70" s="4">
        <f t="shared" si="4"/>
        <v>4.3126684636118462E-2</v>
      </c>
      <c r="D70" s="4">
        <f t="shared" si="6"/>
        <v>2.2215568862275448</v>
      </c>
      <c r="E70" s="4">
        <f t="shared" si="7"/>
        <v>1.8186274509803919</v>
      </c>
      <c r="G70" s="4">
        <f t="shared" si="5"/>
        <v>1.0431266846361185</v>
      </c>
    </row>
    <row r="71" spans="1:7" x14ac:dyDescent="0.2">
      <c r="A71" s="4">
        <f>IF('True_Odds_Calculator_2-way'!A72="","",'True_Odds_Calculator_2-way'!A72)</f>
        <v>2.3199999999999998</v>
      </c>
      <c r="B71" s="4">
        <f>IF('True_Odds_Calculator_2-way'!B72="","",'True_Odds_Calculator_2-way'!B72)</f>
        <v>1.64</v>
      </c>
      <c r="C71" s="4">
        <f t="shared" si="4"/>
        <v>4.0790580319596259E-2</v>
      </c>
      <c r="D71" s="4">
        <f t="shared" si="6"/>
        <v>2.4352278545826929</v>
      </c>
      <c r="E71" s="4">
        <f t="shared" si="7"/>
        <v>1.6967534784159826</v>
      </c>
      <c r="G71" s="4">
        <f t="shared" si="5"/>
        <v>1.0407905803195963</v>
      </c>
    </row>
    <row r="72" spans="1:7" x14ac:dyDescent="0.2">
      <c r="A72" s="4">
        <f>IF('True_Odds_Calculator_2-way'!A73="","",'True_Odds_Calculator_2-way'!A73)</f>
        <v>2.17</v>
      </c>
      <c r="B72" s="4">
        <f>IF('True_Odds_Calculator_2-way'!B73="","",'True_Odds_Calculator_2-way'!B73)</f>
        <v>1.76</v>
      </c>
      <c r="C72" s="4">
        <f t="shared" si="4"/>
        <v>2.9011311269375728E-2</v>
      </c>
      <c r="D72" s="4">
        <f t="shared" si="6"/>
        <v>2.2405256365129644</v>
      </c>
      <c r="E72" s="4">
        <f t="shared" si="7"/>
        <v>1.8061099025820484</v>
      </c>
      <c r="G72" s="4">
        <f t="shared" si="5"/>
        <v>1.0290113112693757</v>
      </c>
    </row>
    <row r="73" spans="1:7" x14ac:dyDescent="0.2">
      <c r="A73" s="4">
        <f>IF('True_Odds_Calculator_2-way'!A74="","",'True_Odds_Calculator_2-way'!A74)</f>
        <v>1.39</v>
      </c>
      <c r="B73" s="4">
        <f>IF('True_Odds_Calculator_2-way'!B74="","",'True_Odds_Calculator_2-way'!B74)</f>
        <v>3.13</v>
      </c>
      <c r="C73" s="4">
        <f t="shared" si="4"/>
        <v>3.8913278323028599E-2</v>
      </c>
      <c r="D73" s="4">
        <f t="shared" si="6"/>
        <v>1.4286371024676967</v>
      </c>
      <c r="E73" s="4">
        <f t="shared" si="7"/>
        <v>3.3329758302371015</v>
      </c>
      <c r="G73" s="4">
        <f t="shared" si="5"/>
        <v>1.0389132783230286</v>
      </c>
    </row>
    <row r="74" spans="1:7" x14ac:dyDescent="0.2">
      <c r="A74" s="4">
        <f>IF('True_Odds_Calculator_2-way'!A75="","",'True_Odds_Calculator_2-way'!A75)</f>
        <v>1.93</v>
      </c>
      <c r="B74" s="4">
        <f>IF('True_Odds_Calculator_2-way'!B75="","",'True_Odds_Calculator_2-way'!B75)</f>
        <v>1.92</v>
      </c>
      <c r="C74" s="4">
        <f t="shared" si="4"/>
        <v>3.8968048359240282E-2</v>
      </c>
      <c r="D74" s="4">
        <f t="shared" si="6"/>
        <v>2.0054118411083453</v>
      </c>
      <c r="E74" s="4">
        <f t="shared" si="7"/>
        <v>1.9946172892668752</v>
      </c>
      <c r="G74" s="4">
        <f t="shared" si="5"/>
        <v>1.0389680483592403</v>
      </c>
    </row>
    <row r="75" spans="1:7" x14ac:dyDescent="0.2">
      <c r="A75" s="4">
        <f>IF('True_Odds_Calculator_2-way'!A76="","",'True_Odds_Calculator_2-way'!A76)</f>
        <v>2.2999999999999998</v>
      </c>
      <c r="B75" s="4">
        <f>IF('True_Odds_Calculator_2-way'!B76="","",'True_Odds_Calculator_2-way'!B76)</f>
        <v>1.65</v>
      </c>
      <c r="C75" s="4">
        <f t="shared" si="4"/>
        <v>4.0843214756258295E-2</v>
      </c>
      <c r="D75" s="4">
        <f t="shared" si="6"/>
        <v>2.4133545310015898</v>
      </c>
      <c r="E75" s="4">
        <f t="shared" si="7"/>
        <v>1.7075365579302588</v>
      </c>
      <c r="G75" s="4">
        <f t="shared" si="5"/>
        <v>1.0408432147562583</v>
      </c>
    </row>
    <row r="76" spans="1:7" x14ac:dyDescent="0.2">
      <c r="A76" s="4">
        <f>IF('True_Odds_Calculator_2-way'!A77="","",'True_Odds_Calculator_2-way'!A77)</f>
        <v>2.4300000000000002</v>
      </c>
      <c r="B76" s="4">
        <f>IF('True_Odds_Calculator_2-way'!B77="","",'True_Odds_Calculator_2-way'!B77)</f>
        <v>1.58</v>
      </c>
      <c r="C76" s="4">
        <f t="shared" si="4"/>
        <v>4.4434026149919204E-2</v>
      </c>
      <c r="D76" s="4">
        <f t="shared" si="6"/>
        <v>2.5686759884926742</v>
      </c>
      <c r="E76" s="4">
        <f t="shared" si="7"/>
        <v>1.6374802746620036</v>
      </c>
      <c r="G76" s="4">
        <f t="shared" si="5"/>
        <v>1.0444340261499192</v>
      </c>
    </row>
    <row r="77" spans="1:7" x14ac:dyDescent="0.2">
      <c r="A77" s="4">
        <f>IF('True_Odds_Calculator_2-way'!A78="","",'True_Odds_Calculator_2-way'!A78)</f>
        <v>2.14</v>
      </c>
      <c r="B77" s="4">
        <f>IF('True_Odds_Calculator_2-way'!B78="","",'True_Odds_Calculator_2-way'!B78)</f>
        <v>1.74</v>
      </c>
      <c r="C77" s="4">
        <f t="shared" si="4"/>
        <v>4.200236330432916E-2</v>
      </c>
      <c r="D77" s="4">
        <f t="shared" si="6"/>
        <v>2.2407028523288002</v>
      </c>
      <c r="E77" s="4">
        <f t="shared" si="7"/>
        <v>1.8059947618585701</v>
      </c>
      <c r="G77" s="4">
        <f t="shared" si="5"/>
        <v>1.0420023633043292</v>
      </c>
    </row>
    <row r="78" spans="1:7" x14ac:dyDescent="0.2">
      <c r="A78" s="4">
        <f>IF('True_Odds_Calculator_2-way'!A79="","",'True_Odds_Calculator_2-way'!A79)</f>
        <v>2.17</v>
      </c>
      <c r="B78" s="4">
        <f>IF('True_Odds_Calculator_2-way'!B79="","",'True_Odds_Calculator_2-way'!B79)</f>
        <v>1.72</v>
      </c>
      <c r="C78" s="4">
        <f t="shared" si="4"/>
        <v>4.2224841924766832E-2</v>
      </c>
      <c r="D78" s="4">
        <f t="shared" si="6"/>
        <v>2.2741896173531559</v>
      </c>
      <c r="E78" s="4">
        <f t="shared" si="7"/>
        <v>1.7848125478194337</v>
      </c>
      <c r="G78" s="4">
        <f t="shared" si="5"/>
        <v>1.0422248419247668</v>
      </c>
    </row>
    <row r="79" spans="1:7" x14ac:dyDescent="0.2">
      <c r="A79" s="4">
        <f>IF('True_Odds_Calculator_2-way'!A80="","",'True_Odds_Calculator_2-way'!A80)</f>
        <v>2.2400000000000002</v>
      </c>
      <c r="B79" s="4">
        <f>IF('True_Odds_Calculator_2-way'!B80="","",'True_Odds_Calculator_2-way'!B80)</f>
        <v>1.68</v>
      </c>
      <c r="C79" s="4">
        <f t="shared" si="4"/>
        <v>4.1666666666666519E-2</v>
      </c>
      <c r="D79" s="4">
        <f t="shared" si="6"/>
        <v>2.3496503496503496</v>
      </c>
      <c r="E79" s="4">
        <f t="shared" si="7"/>
        <v>1.7409326424870464</v>
      </c>
      <c r="G79" s="4">
        <f t="shared" si="5"/>
        <v>1.0416666666666665</v>
      </c>
    </row>
    <row r="80" spans="1:7" x14ac:dyDescent="0.2">
      <c r="A80" s="4">
        <f>IF('True_Odds_Calculator_2-way'!A81="","",'True_Odds_Calculator_2-way'!A81)</f>
        <v>2.21</v>
      </c>
      <c r="B80" s="4">
        <f>IF('True_Odds_Calculator_2-way'!B81="","",'True_Odds_Calculator_2-way'!B81)</f>
        <v>1.69</v>
      </c>
      <c r="C80" s="4">
        <f t="shared" si="4"/>
        <v>4.4204664114166459E-2</v>
      </c>
      <c r="D80" s="4">
        <f t="shared" si="6"/>
        <v>2.3234937323089366</v>
      </c>
      <c r="E80" s="4">
        <f t="shared" si="7"/>
        <v>1.7555759242285367</v>
      </c>
      <c r="G80" s="4">
        <f t="shared" si="5"/>
        <v>1.0442046641141665</v>
      </c>
    </row>
    <row r="81" spans="1:7" x14ac:dyDescent="0.2">
      <c r="A81" s="4">
        <f>IF('True_Odds_Calculator_2-way'!A82="","",'True_Odds_Calculator_2-way'!A82)</f>
        <v>2.31</v>
      </c>
      <c r="B81" s="4">
        <f>IF('True_Odds_Calculator_2-way'!B82="","",'True_Odds_Calculator_2-way'!B82)</f>
        <v>1.64</v>
      </c>
      <c r="C81" s="4">
        <f t="shared" si="4"/>
        <v>4.2656530461408604E-2</v>
      </c>
      <c r="D81" s="4">
        <f t="shared" si="6"/>
        <v>2.4297075423294001</v>
      </c>
      <c r="E81" s="4">
        <f t="shared" si="7"/>
        <v>1.6994437466355645</v>
      </c>
      <c r="G81" s="4">
        <f t="shared" si="5"/>
        <v>1.0426565304614086</v>
      </c>
    </row>
    <row r="82" spans="1:7" x14ac:dyDescent="0.2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1.66</v>
      </c>
      <c r="C82" s="4">
        <f t="shared" si="4"/>
        <v>4.1006129782287015E-2</v>
      </c>
      <c r="D82" s="4">
        <f t="shared" si="6"/>
        <v>2.3918099089989888</v>
      </c>
      <c r="E82" s="4">
        <f t="shared" si="7"/>
        <v>1.7184889211768977</v>
      </c>
      <c r="G82" s="4">
        <f t="shared" si="5"/>
        <v>1.041006129782287</v>
      </c>
    </row>
    <row r="83" spans="1:7" x14ac:dyDescent="0.2">
      <c r="A83" s="4">
        <f>IF('True_Odds_Calculator_2-way'!A84="","",'True_Odds_Calculator_2-way'!A84)</f>
        <v>1.49</v>
      </c>
      <c r="B83" s="4">
        <f>IF('True_Odds_Calculator_2-way'!B84="","",'True_Odds_Calculator_2-way'!B84)</f>
        <v>2.69</v>
      </c>
      <c r="C83" s="4">
        <f t="shared" si="4"/>
        <v>4.2888151493226223E-2</v>
      </c>
      <c r="D83" s="4">
        <f t="shared" si="6"/>
        <v>1.5391793552351145</v>
      </c>
      <c r="E83" s="4">
        <f t="shared" si="7"/>
        <v>2.8546704177201665</v>
      </c>
      <c r="G83" s="4">
        <f t="shared" si="5"/>
        <v>1.0428881514932262</v>
      </c>
    </row>
    <row r="84" spans="1:7" x14ac:dyDescent="0.2">
      <c r="A84" s="4">
        <f>IF('True_Odds_Calculator_2-way'!A85="","",'True_Odds_Calculator_2-way'!A85)</f>
        <v>1.55</v>
      </c>
      <c r="B84" s="4">
        <f>IF('True_Odds_Calculator_2-way'!B85="","",'True_Odds_Calculator_2-way'!B85)</f>
        <v>2.54</v>
      </c>
      <c r="C84" s="4">
        <f t="shared" si="4"/>
        <v>3.8862077724155508E-2</v>
      </c>
      <c r="D84" s="4">
        <f t="shared" si="6"/>
        <v>1.5981327379744266</v>
      </c>
      <c r="E84" s="4">
        <f t="shared" si="7"/>
        <v>2.6718696979979644</v>
      </c>
      <c r="G84" s="4">
        <f t="shared" si="5"/>
        <v>1.0388620777241555</v>
      </c>
    </row>
    <row r="85" spans="1:7" x14ac:dyDescent="0.2">
      <c r="A85" s="4">
        <f>IF('True_Odds_Calculator_2-way'!A86="","",'True_Odds_Calculator_2-way'!A86)</f>
        <v>1.77</v>
      </c>
      <c r="B85" s="4">
        <f>IF('True_Odds_Calculator_2-way'!B86="","",'True_Odds_Calculator_2-way'!B86)</f>
        <v>2.12</v>
      </c>
      <c r="C85" s="4">
        <f t="shared" si="4"/>
        <v>3.6669864619976567E-2</v>
      </c>
      <c r="D85" s="4">
        <f t="shared" si="6"/>
        <v>1.8293681747269892</v>
      </c>
      <c r="E85" s="4">
        <f t="shared" si="7"/>
        <v>2.20573712673407</v>
      </c>
      <c r="G85" s="4">
        <f t="shared" si="5"/>
        <v>1.0366698646199766</v>
      </c>
    </row>
    <row r="86" spans="1:7" x14ac:dyDescent="0.2">
      <c r="A86" s="4">
        <f>IF('True_Odds_Calculator_2-way'!A87="","",'True_Odds_Calculator_2-way'!A87)</f>
        <v>1.28</v>
      </c>
      <c r="B86" s="4">
        <f>IF('True_Odds_Calculator_2-way'!B87="","",'True_Odds_Calculator_2-way'!B87)</f>
        <v>3.78</v>
      </c>
      <c r="C86" s="4">
        <f t="shared" si="4"/>
        <v>4.5800264550264647E-2</v>
      </c>
      <c r="D86" s="4">
        <f t="shared" si="6"/>
        <v>1.3186525673171265</v>
      </c>
      <c r="E86" s="4">
        <f t="shared" si="7"/>
        <v>4.1382141635306198</v>
      </c>
      <c r="G86" s="4">
        <f t="shared" si="5"/>
        <v>1.0458002645502646</v>
      </c>
    </row>
    <row r="87" spans="1:7" x14ac:dyDescent="0.2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4"/>
        <v>3.9331029570814469E-2</v>
      </c>
      <c r="D87" s="4">
        <f t="shared" si="6"/>
        <v>2.3760694474913038</v>
      </c>
      <c r="E87" s="4">
        <f t="shared" si="7"/>
        <v>1.7267075087111983</v>
      </c>
      <c r="G87" s="4">
        <f t="shared" si="5"/>
        <v>1.0393310295708145</v>
      </c>
    </row>
    <row r="88" spans="1:7" x14ac:dyDescent="0.2">
      <c r="A88" s="4">
        <f>IF('True_Odds_Calculator_2-way'!A89="","",'True_Odds_Calculator_2-way'!A89)</f>
        <v>1.6</v>
      </c>
      <c r="B88" s="4">
        <f>IF('True_Odds_Calculator_2-way'!B89="","",'True_Odds_Calculator_2-way'!B89)</f>
        <v>2.4</v>
      </c>
      <c r="C88" s="4">
        <f t="shared" si="4"/>
        <v>4.1666666666666741E-2</v>
      </c>
      <c r="D88" s="4">
        <f t="shared" si="6"/>
        <v>1.6551724137931036</v>
      </c>
      <c r="E88" s="4">
        <f t="shared" si="7"/>
        <v>2.5263157894736841</v>
      </c>
      <c r="G88" s="4">
        <f t="shared" si="5"/>
        <v>1.0416666666666667</v>
      </c>
    </row>
    <row r="89" spans="1:7" x14ac:dyDescent="0.2">
      <c r="A89" s="4">
        <f>IF('True_Odds_Calculator_2-way'!A90="","",'True_Odds_Calculator_2-way'!A90)</f>
        <v>2.11</v>
      </c>
      <c r="B89" s="4">
        <f>IF('True_Odds_Calculator_2-way'!B90="","",'True_Odds_Calculator_2-way'!B90)</f>
        <v>1.78</v>
      </c>
      <c r="C89" s="4">
        <f t="shared" si="4"/>
        <v>3.5731402098088338E-2</v>
      </c>
      <c r="D89" s="4">
        <f t="shared" si="6"/>
        <v>2.1926557300484557</v>
      </c>
      <c r="E89" s="4">
        <f t="shared" si="7"/>
        <v>1.8384649273092173</v>
      </c>
      <c r="G89" s="4">
        <f t="shared" si="5"/>
        <v>1.0357314020980883</v>
      </c>
    </row>
    <row r="90" spans="1:7" x14ac:dyDescent="0.2">
      <c r="A90" s="4">
        <f>IF('True_Odds_Calculator_2-way'!A91="","",'True_Odds_Calculator_2-way'!A91)</f>
        <v>1.88</v>
      </c>
      <c r="B90" s="4">
        <f>IF('True_Odds_Calculator_2-way'!B91="","",'True_Odds_Calculator_2-way'!B91)</f>
        <v>1.91</v>
      </c>
      <c r="C90" s="4">
        <f t="shared" si="4"/>
        <v>5.5475103041104923E-2</v>
      </c>
      <c r="D90" s="4">
        <f t="shared" si="6"/>
        <v>1.9834290764471936</v>
      </c>
      <c r="E90" s="4">
        <f t="shared" si="7"/>
        <v>2.0168501460345989</v>
      </c>
      <c r="G90" s="4">
        <f t="shared" si="5"/>
        <v>1.0554751030411049</v>
      </c>
    </row>
    <row r="91" spans="1:7" x14ac:dyDescent="0.2">
      <c r="A91" s="4">
        <f>IF('True_Odds_Calculator_2-way'!A92="","",'True_Odds_Calculator_2-way'!A92)</f>
        <v>1.97</v>
      </c>
      <c r="B91" s="4">
        <f>IF('True_Odds_Calculator_2-way'!B92="","",'True_Odds_Calculator_2-way'!B92)</f>
        <v>1.82</v>
      </c>
      <c r="C91" s="4">
        <f t="shared" si="4"/>
        <v>5.7064762648519007E-2</v>
      </c>
      <c r="D91" s="4">
        <f t="shared" si="6"/>
        <v>2.087326075566164</v>
      </c>
      <c r="E91" s="4">
        <f t="shared" si="7"/>
        <v>1.9196873159500991</v>
      </c>
      <c r="G91" s="4">
        <f t="shared" si="5"/>
        <v>1.057064762648519</v>
      </c>
    </row>
    <row r="92" spans="1:7" x14ac:dyDescent="0.2">
      <c r="A92" s="4">
        <f>IF('True_Odds_Calculator_2-way'!A93="","",'True_Odds_Calculator_2-way'!A93)</f>
        <v>1.79</v>
      </c>
      <c r="B92" s="4">
        <f>IF('True_Odds_Calculator_2-way'!B93="","",'True_Odds_Calculator_2-way'!B93)</f>
        <v>2</v>
      </c>
      <c r="C92" s="4">
        <f t="shared" si="4"/>
        <v>5.8659217877095049E-2</v>
      </c>
      <c r="D92" s="4">
        <f t="shared" si="6"/>
        <v>1.8891820580474936</v>
      </c>
      <c r="E92" s="4">
        <f t="shared" si="7"/>
        <v>2.1246290801186944</v>
      </c>
      <c r="G92" s="4">
        <f t="shared" si="5"/>
        <v>1.058659217877095</v>
      </c>
    </row>
    <row r="93" spans="1:7" x14ac:dyDescent="0.2">
      <c r="A93" s="4">
        <f>IF('True_Odds_Calculator_2-way'!A94="","",'True_Odds_Calculator_2-way'!A94)</f>
        <v>1.87</v>
      </c>
      <c r="B93" s="4">
        <f>IF('True_Odds_Calculator_2-way'!B94="","",'True_Odds_Calculator_2-way'!B94)</f>
        <v>1.92</v>
      </c>
      <c r="C93" s="4">
        <f t="shared" si="4"/>
        <v>5.5592691622103452E-2</v>
      </c>
      <c r="D93" s="4">
        <f t="shared" si="6"/>
        <v>1.9725304911548183</v>
      </c>
      <c r="E93" s="4">
        <f t="shared" si="7"/>
        <v>2.0282453960004521</v>
      </c>
      <c r="G93" s="4">
        <f t="shared" si="5"/>
        <v>1.0555926916221035</v>
      </c>
    </row>
    <row r="94" spans="1:7" x14ac:dyDescent="0.2">
      <c r="A94" s="4">
        <f>IF('True_Odds_Calculator_2-way'!A95="","",'True_Odds_Calculator_2-way'!A95)</f>
        <v>1.85</v>
      </c>
      <c r="B94" s="4">
        <f>IF('True_Odds_Calculator_2-way'!B95="","",'True_Odds_Calculator_2-way'!B95)</f>
        <v>1.94</v>
      </c>
      <c r="C94" s="4">
        <f t="shared" si="4"/>
        <v>5.6004458066313711E-2</v>
      </c>
      <c r="D94" s="4">
        <f t="shared" si="6"/>
        <v>1.9510736613210113</v>
      </c>
      <c r="E94" s="4">
        <f t="shared" si="7"/>
        <v>2.0514432695055729</v>
      </c>
      <c r="G94" s="4">
        <f t="shared" si="5"/>
        <v>1.0560044580663137</v>
      </c>
    </row>
    <row r="95" spans="1:7" x14ac:dyDescent="0.2">
      <c r="A95" s="4">
        <f>IF('True_Odds_Calculator_2-way'!A96="","",'True_Odds_Calculator_2-way'!A96)</f>
        <v>1.85</v>
      </c>
      <c r="B95" s="4">
        <f>IF('True_Odds_Calculator_2-way'!B96="","",'True_Odds_Calculator_2-way'!B96)</f>
        <v>1.93</v>
      </c>
      <c r="C95" s="4">
        <f t="shared" si="4"/>
        <v>5.8675255566447149E-2</v>
      </c>
      <c r="D95" s="4">
        <f t="shared" si="6"/>
        <v>1.9561703876181344</v>
      </c>
      <c r="E95" s="4">
        <f t="shared" si="7"/>
        <v>2.0458387050565818</v>
      </c>
      <c r="G95" s="4">
        <f t="shared" si="5"/>
        <v>1.0586752555664471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1.88</v>
      </c>
      <c r="C96" s="4">
        <f t="shared" si="4"/>
        <v>5.5475103041104923E-2</v>
      </c>
      <c r="D96" s="4">
        <f t="shared" si="6"/>
        <v>2.0168501460345989</v>
      </c>
      <c r="E96" s="4">
        <f t="shared" si="7"/>
        <v>1.9834290764471936</v>
      </c>
      <c r="G96" s="4">
        <f t="shared" si="5"/>
        <v>1.0554751030411049</v>
      </c>
    </row>
    <row r="97" spans="1:7" x14ac:dyDescent="0.2">
      <c r="A97" s="4">
        <f>IF('True_Odds_Calculator_2-way'!A98="","",'True_Odds_Calculator_2-way'!A98)</f>
        <v>1.64</v>
      </c>
      <c r="B97" s="4">
        <f>IF('True_Odds_Calculator_2-way'!B98="","",'True_Odds_Calculator_2-way'!B98)</f>
        <v>2.2000000000000002</v>
      </c>
      <c r="C97" s="4">
        <f t="shared" si="4"/>
        <v>6.4301552106430071E-2</v>
      </c>
      <c r="D97" s="4">
        <f t="shared" si="6"/>
        <v>1.7312859884836849</v>
      </c>
      <c r="E97" s="4">
        <f t="shared" si="7"/>
        <v>2.3674540682414698</v>
      </c>
      <c r="G97" s="4">
        <f t="shared" si="5"/>
        <v>1.0643015521064301</v>
      </c>
    </row>
    <row r="98" spans="1:7" x14ac:dyDescent="0.2">
      <c r="A98" s="4">
        <f>IF('True_Odds_Calculator_2-way'!A99="","",'True_Odds_Calculator_2-way'!A99)</f>
        <v>1.69</v>
      </c>
      <c r="B98" s="4">
        <f>IF('True_Odds_Calculator_2-way'!B99="","",'True_Odds_Calculator_2-way'!B99)</f>
        <v>2.11</v>
      </c>
      <c r="C98" s="4">
        <f t="shared" si="4"/>
        <v>6.5649625620460395E-2</v>
      </c>
      <c r="D98" s="4">
        <f t="shared" si="6"/>
        <v>1.7892571313881429</v>
      </c>
      <c r="E98" s="4">
        <f t="shared" si="7"/>
        <v>2.2670142089704055</v>
      </c>
      <c r="G98" s="4">
        <f t="shared" si="5"/>
        <v>1.0656496256204604</v>
      </c>
    </row>
    <row r="99" spans="1:7" x14ac:dyDescent="0.2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1.76</v>
      </c>
      <c r="C99" s="4">
        <f t="shared" si="4"/>
        <v>2.9011311269375728E-2</v>
      </c>
      <c r="D99" s="4">
        <f t="shared" si="6"/>
        <v>2.2405256365129644</v>
      </c>
      <c r="E99" s="4">
        <f t="shared" si="7"/>
        <v>1.8061099025820484</v>
      </c>
      <c r="G99" s="4">
        <f t="shared" si="5"/>
        <v>1.0290113112693757</v>
      </c>
    </row>
    <row r="100" spans="1:7" x14ac:dyDescent="0.2">
      <c r="A100" s="4">
        <f>IF('True_Odds_Calculator_2-way'!A101="","",'True_Odds_Calculator_2-way'!A101)</f>
        <v>2.08</v>
      </c>
      <c r="B100" s="4">
        <f>IF('True_Odds_Calculator_2-way'!B101="","",'True_Odds_Calculator_2-way'!B101)</f>
        <v>1.84</v>
      </c>
      <c r="C100" s="4">
        <f t="shared" si="4"/>
        <v>2.4247491638795804E-2</v>
      </c>
      <c r="D100" s="4">
        <f t="shared" si="6"/>
        <v>2.1338090990187331</v>
      </c>
      <c r="E100" s="4">
        <f t="shared" si="7"/>
        <v>1.8819826907946497</v>
      </c>
      <c r="G100" s="4">
        <f t="shared" si="5"/>
        <v>1.0242474916387958</v>
      </c>
    </row>
    <row r="101" spans="1:7" x14ac:dyDescent="0.2">
      <c r="A101" s="4">
        <f>IF('True_Odds_Calculator_2-way'!A102="","",'True_Odds_Calculator_2-way'!A102)</f>
        <v>1.82</v>
      </c>
      <c r="B101" s="4">
        <f>IF('True_Odds_Calculator_2-way'!B102="","",'True_Odds_Calculator_2-way'!B102)</f>
        <v>2.08</v>
      </c>
      <c r="C101" s="4">
        <f t="shared" si="4"/>
        <v>3.0219780219780112E-2</v>
      </c>
      <c r="D101" s="4">
        <f t="shared" si="6"/>
        <v>1.8714652956298199</v>
      </c>
      <c r="E101" s="4">
        <f t="shared" si="7"/>
        <v>2.1474926253687316</v>
      </c>
      <c r="G101" s="4">
        <f t="shared" si="5"/>
        <v>1.0302197802197801</v>
      </c>
    </row>
    <row r="102" spans="1:7" x14ac:dyDescent="0.2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1.63</v>
      </c>
      <c r="C102" s="4">
        <f t="shared" si="4"/>
        <v>2.6720073011205159E-2</v>
      </c>
      <c r="D102" s="4">
        <f t="shared" si="6"/>
        <v>2.5008558929816775</v>
      </c>
      <c r="E102" s="4">
        <f t="shared" si="7"/>
        <v>1.6662864867148226</v>
      </c>
      <c r="G102" s="4">
        <f t="shared" si="5"/>
        <v>1.0267200730112052</v>
      </c>
    </row>
    <row r="103" spans="1:7" x14ac:dyDescent="0.2">
      <c r="A103" s="4">
        <f>IF('True_Odds_Calculator_2-way'!A104="","",'True_Odds_Calculator_2-way'!A104)</f>
        <v>2.44</v>
      </c>
      <c r="B103" s="4">
        <f>IF('True_Odds_Calculator_2-way'!B104="","",'True_Odds_Calculator_2-way'!B104)</f>
        <v>1.59</v>
      </c>
      <c r="C103" s="4">
        <f t="shared" si="4"/>
        <v>3.8766883183833478E-2</v>
      </c>
      <c r="D103" s="4">
        <f t="shared" si="6"/>
        <v>2.561130182202271</v>
      </c>
      <c r="E103" s="4">
        <f t="shared" si="7"/>
        <v>1.640561569688769</v>
      </c>
      <c r="G103" s="4">
        <f t="shared" si="5"/>
        <v>1.0387668831838335</v>
      </c>
    </row>
    <row r="104" spans="1:7" x14ac:dyDescent="0.2">
      <c r="A104" s="4">
        <f>IF('True_Odds_Calculator_2-way'!A105="","",'True_Odds_Calculator_2-way'!A105)</f>
        <v>2.4700000000000002</v>
      </c>
      <c r="B104" s="4">
        <f>IF('True_Odds_Calculator_2-way'!B105="","",'True_Odds_Calculator_2-way'!B105)</f>
        <v>1.58</v>
      </c>
      <c r="C104" s="4">
        <f t="shared" si="4"/>
        <v>3.7769692000204858E-2</v>
      </c>
      <c r="D104" s="4">
        <f t="shared" si="6"/>
        <v>2.5908517559583082</v>
      </c>
      <c r="E104" s="4">
        <f t="shared" si="7"/>
        <v>1.6285940825439218</v>
      </c>
      <c r="G104" s="4">
        <f t="shared" si="5"/>
        <v>1.0377696920002049</v>
      </c>
    </row>
    <row r="105" spans="1:7" x14ac:dyDescent="0.2">
      <c r="A105" s="4">
        <f>IF('True_Odds_Calculator_2-way'!A106="","",'True_Odds_Calculator_2-way'!A106)</f>
        <v>2.88</v>
      </c>
      <c r="B105" s="4">
        <f>IF('True_Odds_Calculator_2-way'!B106="","",'True_Odds_Calculator_2-way'!B106)</f>
        <v>1.44</v>
      </c>
      <c r="C105" s="4">
        <f t="shared" si="4"/>
        <v>4.1666666666666519E-2</v>
      </c>
      <c r="D105" s="4">
        <f t="shared" si="6"/>
        <v>3.0638297872340421</v>
      </c>
      <c r="E105" s="4">
        <f t="shared" si="7"/>
        <v>1.4845360824742266</v>
      </c>
      <c r="G105" s="4">
        <f t="shared" si="5"/>
        <v>1.0416666666666665</v>
      </c>
    </row>
    <row r="106" spans="1:7" x14ac:dyDescent="0.2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1.99</v>
      </c>
      <c r="C106" s="4">
        <f t="shared" si="4"/>
        <v>3.4427456431091574E-2</v>
      </c>
      <c r="D106" s="4">
        <f t="shared" si="6"/>
        <v>1.9428749480681344</v>
      </c>
      <c r="E106" s="4">
        <f t="shared" si="7"/>
        <v>2.0605860321656753</v>
      </c>
      <c r="G106" s="4">
        <f t="shared" si="5"/>
        <v>1.0344274564310916</v>
      </c>
    </row>
    <row r="107" spans="1:7" x14ac:dyDescent="0.2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1.88</v>
      </c>
      <c r="C107" s="4">
        <f t="shared" si="4"/>
        <v>3.1914893617021267E-2</v>
      </c>
      <c r="D107" s="4">
        <f t="shared" si="6"/>
        <v>2.0659340659340657</v>
      </c>
      <c r="E107" s="4">
        <f t="shared" si="7"/>
        <v>1.9381443298969072</v>
      </c>
      <c r="G107" s="4">
        <f t="shared" si="5"/>
        <v>1.0319148936170213</v>
      </c>
    </row>
    <row r="108" spans="1:7" x14ac:dyDescent="0.2">
      <c r="A108" s="4">
        <f>IF('True_Odds_Calculator_2-way'!A109="","",'True_Odds_Calculator_2-way'!A109)</f>
        <v>1.86</v>
      </c>
      <c r="B108" s="4">
        <f>IF('True_Odds_Calculator_2-way'!B109="","",'True_Odds_Calculator_2-way'!B109)</f>
        <v>2.0099999999999998</v>
      </c>
      <c r="C108" s="4">
        <f t="shared" si="4"/>
        <v>3.5146846413095734E-2</v>
      </c>
      <c r="D108" s="4">
        <f t="shared" si="6"/>
        <v>1.9228514118191637</v>
      </c>
      <c r="E108" s="4">
        <f t="shared" si="7"/>
        <v>2.0835980605249955</v>
      </c>
      <c r="G108" s="4">
        <f t="shared" si="5"/>
        <v>1.0351468464130957</v>
      </c>
    </row>
    <row r="109" spans="1:7" x14ac:dyDescent="0.2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2.1800000000000002</v>
      </c>
      <c r="C109" s="4">
        <f t="shared" si="4"/>
        <v>4.3510917967702012E-2</v>
      </c>
      <c r="D109" s="4">
        <f t="shared" si="6"/>
        <v>1.7760731811901471</v>
      </c>
      <c r="E109" s="4">
        <f t="shared" si="7"/>
        <v>2.2885382773650926</v>
      </c>
      <c r="G109" s="4">
        <f t="shared" si="5"/>
        <v>1.043510917967702</v>
      </c>
    </row>
    <row r="110" spans="1:7" x14ac:dyDescent="0.2">
      <c r="A110" s="4">
        <f>IF('True_Odds_Calculator_2-way'!A111="","",'True_Odds_Calculator_2-way'!A111)</f>
        <v>1.55</v>
      </c>
      <c r="B110" s="4">
        <f>IF('True_Odds_Calculator_2-way'!B111="","",'True_Odds_Calculator_2-way'!B111)</f>
        <v>2.52</v>
      </c>
      <c r="C110" s="4">
        <f t="shared" si="4"/>
        <v>4.1986687147977486E-2</v>
      </c>
      <c r="D110" s="4">
        <f t="shared" si="6"/>
        <v>1.6021328958162429</v>
      </c>
      <c r="E110" s="4">
        <f t="shared" si="7"/>
        <v>2.6607629427792916</v>
      </c>
      <c r="G110" s="4">
        <f t="shared" si="5"/>
        <v>1.0419866871479775</v>
      </c>
    </row>
    <row r="111" spans="1:7" x14ac:dyDescent="0.2">
      <c r="A111" s="4">
        <f>IF('True_Odds_Calculator_2-way'!A112="","",'True_Odds_Calculator_2-way'!A112)</f>
        <v>1.99</v>
      </c>
      <c r="B111" s="4">
        <f>IF('True_Odds_Calculator_2-way'!B112="","",'True_Odds_Calculator_2-way'!B112)</f>
        <v>1.86</v>
      </c>
      <c r="C111" s="4">
        <f t="shared" si="4"/>
        <v>4.0146971416220811E-2</v>
      </c>
      <c r="D111" s="4">
        <f t="shared" si="6"/>
        <v>2.0728005824046591</v>
      </c>
      <c r="E111" s="4">
        <f t="shared" si="7"/>
        <v>1.9321396878425641</v>
      </c>
      <c r="G111" s="4">
        <f t="shared" si="5"/>
        <v>1.0401469714162208</v>
      </c>
    </row>
    <row r="112" spans="1:7" x14ac:dyDescent="0.2">
      <c r="A112" s="4">
        <f>IF('True_Odds_Calculator_2-way'!A113="","",'True_Odds_Calculator_2-way'!A113)</f>
        <v>1.53</v>
      </c>
      <c r="B112" s="4">
        <f>IF('True_Odds_Calculator_2-way'!B113="","",'True_Odds_Calculator_2-way'!B113)</f>
        <v>2.57</v>
      </c>
      <c r="C112" s="4">
        <f t="shared" si="4"/>
        <v>4.2699829607588891E-2</v>
      </c>
      <c r="D112" s="4">
        <f t="shared" si="6"/>
        <v>1.5816656945757326</v>
      </c>
      <c r="E112" s="4">
        <f t="shared" si="7"/>
        <v>2.7192005808927768</v>
      </c>
      <c r="G112" s="4">
        <f t="shared" si="5"/>
        <v>1.0426998296075889</v>
      </c>
    </row>
    <row r="113" spans="1:7" x14ac:dyDescent="0.2">
      <c r="A113" s="4">
        <f>IF('True_Odds_Calculator_2-way'!A114="","",'True_Odds_Calculator_2-way'!A114)</f>
        <v>1.56</v>
      </c>
      <c r="B113" s="4">
        <f>IF('True_Odds_Calculator_2-way'!B114="","",'True_Odds_Calculator_2-way'!B114)</f>
        <v>2.56</v>
      </c>
      <c r="C113" s="4">
        <f t="shared" si="4"/>
        <v>3.1650641025640969E-2</v>
      </c>
      <c r="D113" s="4">
        <f t="shared" si="6"/>
        <v>1.5994873438000641</v>
      </c>
      <c r="E113" s="4">
        <f t="shared" si="7"/>
        <v>2.668091929449492</v>
      </c>
      <c r="G113" s="4">
        <f t="shared" si="5"/>
        <v>1.031650641025641</v>
      </c>
    </row>
    <row r="114" spans="1:7" x14ac:dyDescent="0.2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1.93</v>
      </c>
      <c r="C114" s="4">
        <f t="shared" si="4"/>
        <v>2.3185220076411994E-2</v>
      </c>
      <c r="D114" s="4">
        <f t="shared" si="6"/>
        <v>2.0265153523890338</v>
      </c>
      <c r="E114" s="4">
        <f t="shared" si="7"/>
        <v>1.974169551066798</v>
      </c>
      <c r="G114" s="4">
        <f t="shared" si="5"/>
        <v>1.023185220076412</v>
      </c>
    </row>
    <row r="115" spans="1:7" x14ac:dyDescent="0.2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1.91</v>
      </c>
      <c r="C115" s="4">
        <f t="shared" si="4"/>
        <v>3.3764291056736839E-2</v>
      </c>
      <c r="D115" s="4">
        <f t="shared" si="6"/>
        <v>2.0270738574832143</v>
      </c>
      <c r="E115" s="4">
        <f t="shared" si="7"/>
        <v>1.9736398144242935</v>
      </c>
      <c r="G115" s="4">
        <f t="shared" si="5"/>
        <v>1.0337642910567368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</v>
      </c>
      <c r="C116" s="4">
        <f t="shared" si="4"/>
        <v>3.5590045491035394E-2</v>
      </c>
      <c r="D116" s="4">
        <f t="shared" si="6"/>
        <v>1.9129767084719731</v>
      </c>
      <c r="E116" s="4">
        <f t="shared" si="7"/>
        <v>2.0953181945612553</v>
      </c>
      <c r="G116" s="4">
        <f t="shared" si="5"/>
        <v>1.0355900454910354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2.2000000000000002</v>
      </c>
      <c r="C117" s="4">
        <f t="shared" si="4"/>
        <v>3.9340776182881454E-2</v>
      </c>
      <c r="D117" s="4">
        <f t="shared" si="6"/>
        <v>1.7695202257761053</v>
      </c>
      <c r="E117" s="4">
        <f t="shared" si="7"/>
        <v>2.2995110024449881</v>
      </c>
      <c r="G117" s="4">
        <f t="shared" si="5"/>
        <v>1.0393407761828815</v>
      </c>
    </row>
    <row r="118" spans="1:7" x14ac:dyDescent="0.2">
      <c r="A118" s="4">
        <f>IF('True_Odds_Calculator_2-way'!A119="","",'True_Odds_Calculator_2-way'!A119)</f>
        <v>1.98</v>
      </c>
      <c r="B118" s="4">
        <f>IF('True_Odds_Calculator_2-way'!B119="","",'True_Odds_Calculator_2-way'!B119)</f>
        <v>1.93</v>
      </c>
      <c r="C118" s="4">
        <f t="shared" si="4"/>
        <v>2.3185220076411994E-2</v>
      </c>
      <c r="D118" s="4">
        <f t="shared" si="6"/>
        <v>2.0265153523890338</v>
      </c>
      <c r="E118" s="4">
        <f t="shared" si="7"/>
        <v>1.974169551066798</v>
      </c>
      <c r="G118" s="4">
        <f t="shared" si="5"/>
        <v>1.023185220076412</v>
      </c>
    </row>
    <row r="119" spans="1:7" x14ac:dyDescent="0.2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2.02</v>
      </c>
      <c r="C119" s="4">
        <f t="shared" si="4"/>
        <v>2.4150034051024338E-2</v>
      </c>
      <c r="D119" s="4">
        <f t="shared" si="6"/>
        <v>1.9341405339682862</v>
      </c>
      <c r="E119" s="4">
        <f t="shared" si="7"/>
        <v>2.0705027387602368</v>
      </c>
      <c r="G119" s="4">
        <f t="shared" si="5"/>
        <v>1.0241500340510243</v>
      </c>
    </row>
    <row r="120" spans="1:7" x14ac:dyDescent="0.2">
      <c r="A120" s="4">
        <f>IF('True_Odds_Calculator_2-way'!A121="","",'True_Odds_Calculator_2-way'!A121)</f>
        <v>1.81</v>
      </c>
      <c r="B120" s="4">
        <f>IF('True_Odds_Calculator_2-way'!B121="","",'True_Odds_Calculator_2-way'!B121)</f>
        <v>2.09</v>
      </c>
      <c r="C120" s="4">
        <f t="shared" si="4"/>
        <v>3.0955087366835166E-2</v>
      </c>
      <c r="D120" s="4">
        <f t="shared" si="6"/>
        <v>1.8621674173619833</v>
      </c>
      <c r="E120" s="4">
        <f t="shared" si="7"/>
        <v>2.159867538325388</v>
      </c>
      <c r="G120" s="4">
        <f t="shared" si="5"/>
        <v>1.0309550873668352</v>
      </c>
    </row>
    <row r="121" spans="1:7" x14ac:dyDescent="0.2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2.04</v>
      </c>
      <c r="C121" s="4">
        <f t="shared" si="4"/>
        <v>2.2110972048393851E-2</v>
      </c>
      <c r="D121" s="4">
        <f t="shared" si="6"/>
        <v>1.9199038846615937</v>
      </c>
      <c r="E121" s="4">
        <f t="shared" si="7"/>
        <v>2.087070091423596</v>
      </c>
      <c r="G121" s="4">
        <f t="shared" si="5"/>
        <v>1.0221109720483939</v>
      </c>
    </row>
    <row r="122" spans="1:7" x14ac:dyDescent="0.2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4"/>
        <v>2.79347143753923E-2</v>
      </c>
      <c r="D122" s="4">
        <f t="shared" si="6"/>
        <v>2.2271932890597692</v>
      </c>
      <c r="E122" s="4">
        <f t="shared" si="7"/>
        <v>1.8148675590999714</v>
      </c>
      <c r="G122" s="4">
        <f t="shared" si="5"/>
        <v>1.0279347143753923</v>
      </c>
    </row>
    <row r="123" spans="1:7" x14ac:dyDescent="0.2">
      <c r="A123" s="4">
        <f>IF('True_Odds_Calculator_2-way'!A124="","",'True_Odds_Calculator_2-way'!A124)</f>
        <v>2.36</v>
      </c>
      <c r="B123" s="4">
        <f>IF('True_Odds_Calculator_2-way'!B124="","",'True_Odds_Calculator_2-way'!B124)</f>
        <v>1.65</v>
      </c>
      <c r="C123" s="4">
        <f t="shared" si="4"/>
        <v>2.9789419619928204E-2</v>
      </c>
      <c r="D123" s="4">
        <f t="shared" si="6"/>
        <v>2.4459798994974875</v>
      </c>
      <c r="E123" s="4">
        <f t="shared" si="7"/>
        <v>1.691572545612511</v>
      </c>
      <c r="G123" s="4">
        <f t="shared" si="5"/>
        <v>1.0297894196199282</v>
      </c>
    </row>
    <row r="124" spans="1:7" x14ac:dyDescent="0.2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1.79</v>
      </c>
      <c r="C124" s="4">
        <f t="shared" si="4"/>
        <v>2.8142785952212312E-2</v>
      </c>
      <c r="D124" s="4">
        <f t="shared" si="6"/>
        <v>2.1958130561234772</v>
      </c>
      <c r="E124" s="4">
        <f t="shared" si="7"/>
        <v>1.8362511137332338</v>
      </c>
      <c r="G124" s="4">
        <f t="shared" si="5"/>
        <v>1.0281427859522123</v>
      </c>
    </row>
    <row r="125" spans="1:7" x14ac:dyDescent="0.2">
      <c r="A125" s="4">
        <f>IF('True_Odds_Calculator_2-way'!A126="","",'True_Odds_Calculator_2-way'!A126)</f>
        <v>2.02</v>
      </c>
      <c r="B125" s="4">
        <f>IF('True_Odds_Calculator_2-way'!B126="","",'True_Odds_Calculator_2-way'!B126)</f>
        <v>1.89</v>
      </c>
      <c r="C125" s="4">
        <f t="shared" si="4"/>
        <v>2.4150034051024338E-2</v>
      </c>
      <c r="D125" s="4">
        <f t="shared" si="6"/>
        <v>2.0705027387602368</v>
      </c>
      <c r="E125" s="4">
        <f t="shared" si="7"/>
        <v>1.9341405339682862</v>
      </c>
      <c r="G125" s="4">
        <f t="shared" si="5"/>
        <v>1.0241500340510243</v>
      </c>
    </row>
    <row r="126" spans="1:7" x14ac:dyDescent="0.2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2.0299999999999998</v>
      </c>
      <c r="C126" s="4">
        <f t="shared" si="4"/>
        <v>2.4525731055444977E-2</v>
      </c>
      <c r="D126" s="4">
        <f t="shared" si="6"/>
        <v>1.9243646631706333</v>
      </c>
      <c r="E126" s="4">
        <f t="shared" si="7"/>
        <v>2.0818241326641935</v>
      </c>
      <c r="G126" s="4">
        <f t="shared" si="5"/>
        <v>1.024525731055445</v>
      </c>
    </row>
    <row r="127" spans="1:7" x14ac:dyDescent="0.2">
      <c r="A127" s="4">
        <f>IF('True_Odds_Calculator_2-way'!A128="","",'True_Odds_Calculator_2-way'!A128)</f>
        <v>1.8</v>
      </c>
      <c r="B127" s="4">
        <f>IF('True_Odds_Calculator_2-way'!B128="","",'True_Odds_Calculator_2-way'!B128)</f>
        <v>2.0699999999999998</v>
      </c>
      <c r="C127" s="4">
        <f t="shared" si="4"/>
        <v>3.8647342995169254E-2</v>
      </c>
      <c r="D127" s="4">
        <f t="shared" si="6"/>
        <v>1.8648648648648651</v>
      </c>
      <c r="E127" s="4">
        <f t="shared" si="7"/>
        <v>2.15625</v>
      </c>
      <c r="G127" s="4">
        <f t="shared" si="5"/>
        <v>1.0386473429951693</v>
      </c>
    </row>
    <row r="128" spans="1:7" x14ac:dyDescent="0.2">
      <c r="A128" s="4">
        <f>IF('True_Odds_Calculator_2-way'!A129="","",'True_Odds_Calculator_2-way'!A129)</f>
        <v>1.62</v>
      </c>
      <c r="B128" s="4">
        <f>IF('True_Odds_Calculator_2-way'!B129="","",'True_Odds_Calculator_2-way'!B129)</f>
        <v>2.38</v>
      </c>
      <c r="C128" s="4">
        <f t="shared" si="4"/>
        <v>3.7452017844174623E-2</v>
      </c>
      <c r="D128" s="4">
        <f t="shared" si="6"/>
        <v>1.6706820348383742</v>
      </c>
      <c r="E128" s="4">
        <f t="shared" si="7"/>
        <v>2.4910195115648013</v>
      </c>
      <c r="G128" s="4">
        <f t="shared" si="5"/>
        <v>1.0374520178441746</v>
      </c>
    </row>
    <row r="129" spans="1:7" x14ac:dyDescent="0.2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2.08</v>
      </c>
      <c r="C129" s="4">
        <f t="shared" si="4"/>
        <v>3.9428448646325664E-2</v>
      </c>
      <c r="D129" s="4">
        <f t="shared" si="6"/>
        <v>1.8554769261437256</v>
      </c>
      <c r="E129" s="4">
        <f t="shared" si="7"/>
        <v>2.1689385995572641</v>
      </c>
      <c r="G129" s="4">
        <f t="shared" si="5"/>
        <v>1.0394284486463257</v>
      </c>
    </row>
    <row r="130" spans="1:7" x14ac:dyDescent="0.2">
      <c r="A130" s="4">
        <f>IF('True_Odds_Calculator_2-way'!A131="","",'True_Odds_Calculator_2-way'!A131)</f>
        <v>1.57</v>
      </c>
      <c r="B130" s="4">
        <f>IF('True_Odds_Calculator_2-way'!B131="","",'True_Odds_Calculator_2-way'!B131)</f>
        <v>2.48</v>
      </c>
      <c r="C130" s="4">
        <f t="shared" ref="C130:C193" si="8">IF(A130="","",((1/A130)+(1/B130))-1)</f>
        <v>4.0168481610848517E-2</v>
      </c>
      <c r="D130" s="4">
        <f t="shared" si="6"/>
        <v>1.6211174952119245</v>
      </c>
      <c r="E130" s="4">
        <f t="shared" si="7"/>
        <v>2.6100013406622868</v>
      </c>
      <c r="G130" s="4">
        <f t="shared" ref="G130:G193" si="9">IF(A130="","",C130+1)</f>
        <v>1.0401684816108485</v>
      </c>
    </row>
    <row r="131" spans="1:7" x14ac:dyDescent="0.2">
      <c r="A131" s="4">
        <f>IF('True_Odds_Calculator_2-way'!A132="","",'True_Odds_Calculator_2-way'!A132)</f>
        <v>2.52</v>
      </c>
      <c r="B131" s="4">
        <f>IF('True_Odds_Calculator_2-way'!B132="","",'True_Odds_Calculator_2-way'!B132)</f>
        <v>1.56</v>
      </c>
      <c r="C131" s="4">
        <f t="shared" si="8"/>
        <v>3.7851037851037717E-2</v>
      </c>
      <c r="D131" s="4">
        <f t="shared" ref="D131:D194" si="10">IF(A131="","",(2*A131)/(2-($C131*A131)))</f>
        <v>2.646203554119547</v>
      </c>
      <c r="E131" s="4">
        <f t="shared" ref="E131:E194" si="11">IF(B131="","",(2*B131)/(2-($C131*B131)))</f>
        <v>1.6074582924435721</v>
      </c>
      <c r="G131" s="4">
        <f t="shared" si="9"/>
        <v>1.0378510378510377</v>
      </c>
    </row>
    <row r="132" spans="1:7" x14ac:dyDescent="0.2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2.2000000000000002</v>
      </c>
      <c r="C132" s="4">
        <f t="shared" si="8"/>
        <v>3.9340776182881454E-2</v>
      </c>
      <c r="D132" s="4">
        <f t="shared" si="10"/>
        <v>1.7695202257761053</v>
      </c>
      <c r="E132" s="4">
        <f t="shared" si="11"/>
        <v>2.2995110024449881</v>
      </c>
      <c r="G132" s="4">
        <f t="shared" si="9"/>
        <v>1.0393407761828815</v>
      </c>
    </row>
    <row r="133" spans="1:7" x14ac:dyDescent="0.2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1.63</v>
      </c>
      <c r="C133" s="4">
        <f t="shared" si="8"/>
        <v>3.5437860785379582E-2</v>
      </c>
      <c r="D133" s="4">
        <f t="shared" si="10"/>
        <v>2.4738881239793793</v>
      </c>
      <c r="E133" s="4">
        <f t="shared" si="11"/>
        <v>1.6784775477395666</v>
      </c>
      <c r="G133" s="4">
        <f t="shared" si="9"/>
        <v>1.0354378607853796</v>
      </c>
    </row>
    <row r="134" spans="1:7" x14ac:dyDescent="0.2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8"/>
        <v>2.9836877968201669E-2</v>
      </c>
      <c r="D134" s="4">
        <f t="shared" si="10"/>
        <v>2.4031757846421042</v>
      </c>
      <c r="E134" s="4">
        <f t="shared" si="11"/>
        <v>1.7126690831933518</v>
      </c>
      <c r="G134" s="4">
        <f t="shared" si="9"/>
        <v>1.0298368779682017</v>
      </c>
    </row>
    <row r="135" spans="1:7" x14ac:dyDescent="0.2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2.46</v>
      </c>
      <c r="C135" s="4">
        <f t="shared" si="8"/>
        <v>2.7622077463010708E-2</v>
      </c>
      <c r="D135" s="4">
        <f t="shared" si="10"/>
        <v>1.6466137280172954</v>
      </c>
      <c r="E135" s="4">
        <f t="shared" si="11"/>
        <v>2.5465183565871534</v>
      </c>
      <c r="G135" s="4">
        <f t="shared" si="9"/>
        <v>1.0276220774630107</v>
      </c>
    </row>
    <row r="136" spans="1:7" x14ac:dyDescent="0.2">
      <c r="A136" s="4">
        <f>IF('True_Odds_Calculator_2-way'!A137="","",'True_Odds_Calculator_2-way'!A137)</f>
        <v>1.98</v>
      </c>
      <c r="B136" s="4">
        <f>IF('True_Odds_Calculator_2-way'!B137="","",'True_Odds_Calculator_2-way'!B137)</f>
        <v>1.92</v>
      </c>
      <c r="C136" s="4">
        <f t="shared" si="8"/>
        <v>2.5883838383838453E-2</v>
      </c>
      <c r="D136" s="4">
        <f t="shared" si="10"/>
        <v>2.0320718409236691</v>
      </c>
      <c r="E136" s="4">
        <f t="shared" si="11"/>
        <v>1.968924798011187</v>
      </c>
      <c r="G136" s="4">
        <f t="shared" si="9"/>
        <v>1.0258838383838385</v>
      </c>
    </row>
    <row r="137" spans="1:7" x14ac:dyDescent="0.2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1.59</v>
      </c>
      <c r="C137" s="4">
        <f t="shared" si="8"/>
        <v>3.8766883183833478E-2</v>
      </c>
      <c r="D137" s="4">
        <f t="shared" si="10"/>
        <v>2.561130182202271</v>
      </c>
      <c r="E137" s="4">
        <f t="shared" si="11"/>
        <v>1.640561569688769</v>
      </c>
      <c r="G137" s="4">
        <f t="shared" si="9"/>
        <v>1.0387668831838335</v>
      </c>
    </row>
    <row r="138" spans="1:7" x14ac:dyDescent="0.2">
      <c r="A138" s="4">
        <f>IF('True_Odds_Calculator_2-way'!A139="","",'True_Odds_Calculator_2-way'!A139)</f>
        <v>2.71</v>
      </c>
      <c r="B138" s="4">
        <f>IF('True_Odds_Calculator_2-way'!B139="","",'True_Odds_Calculator_2-way'!B139)</f>
        <v>1.5</v>
      </c>
      <c r="C138" s="4">
        <f t="shared" si="8"/>
        <v>3.5670356703566997E-2</v>
      </c>
      <c r="D138" s="4">
        <f t="shared" si="10"/>
        <v>2.847635726795096</v>
      </c>
      <c r="E138" s="4">
        <f t="shared" si="11"/>
        <v>1.5412322274881518</v>
      </c>
      <c r="G138" s="4">
        <f t="shared" si="9"/>
        <v>1.035670356703567</v>
      </c>
    </row>
    <row r="139" spans="1:7" x14ac:dyDescent="0.2">
      <c r="A139" s="4">
        <f>IF('True_Odds_Calculator_2-way'!A140="","",'True_Odds_Calculator_2-way'!A140)</f>
        <v>2.84</v>
      </c>
      <c r="B139" s="4">
        <f>IF('True_Odds_Calculator_2-way'!B140="","",'True_Odds_Calculator_2-way'!B140)</f>
        <v>1.46</v>
      </c>
      <c r="C139" s="4">
        <f t="shared" si="8"/>
        <v>3.7044182905653145E-2</v>
      </c>
      <c r="D139" s="4">
        <f t="shared" si="10"/>
        <v>2.9976865240023134</v>
      </c>
      <c r="E139" s="4">
        <f t="shared" si="11"/>
        <v>1.5005790387955993</v>
      </c>
      <c r="G139" s="4">
        <f t="shared" si="9"/>
        <v>1.0370441829056531</v>
      </c>
    </row>
    <row r="140" spans="1:7" x14ac:dyDescent="0.2">
      <c r="A140" s="4">
        <f>IF('True_Odds_Calculator_2-way'!A141="","",'True_Odds_Calculator_2-way'!A141)</f>
        <v>2.73</v>
      </c>
      <c r="B140" s="4">
        <f>IF('True_Odds_Calculator_2-way'!B141="","",'True_Odds_Calculator_2-way'!B141)</f>
        <v>1.49</v>
      </c>
      <c r="C140" s="4">
        <f t="shared" si="8"/>
        <v>3.7441305897681687E-2</v>
      </c>
      <c r="D140" s="4">
        <f t="shared" si="10"/>
        <v>2.8770378753050179</v>
      </c>
      <c r="E140" s="4">
        <f t="shared" si="11"/>
        <v>1.5327543003560864</v>
      </c>
      <c r="G140" s="4">
        <f t="shared" si="9"/>
        <v>1.0374413058976817</v>
      </c>
    </row>
    <row r="141" spans="1:7" x14ac:dyDescent="0.2">
      <c r="A141" s="4">
        <f>IF('True_Odds_Calculator_2-way'!A142="","",'True_Odds_Calculator_2-way'!A142)</f>
        <v>2.0099999999999998</v>
      </c>
      <c r="B141" s="4">
        <f>IF('True_Odds_Calculator_2-way'!B142="","",'True_Odds_Calculator_2-way'!B142)</f>
        <v>1.86</v>
      </c>
      <c r="C141" s="4">
        <f t="shared" si="8"/>
        <v>3.5146846413095734E-2</v>
      </c>
      <c r="D141" s="4">
        <f t="shared" si="10"/>
        <v>2.0835980605249955</v>
      </c>
      <c r="E141" s="4">
        <f t="shared" si="11"/>
        <v>1.9228514118191637</v>
      </c>
      <c r="G141" s="4">
        <f t="shared" si="9"/>
        <v>1.0351468464130957</v>
      </c>
    </row>
    <row r="142" spans="1:7" x14ac:dyDescent="0.2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2.2999999999999998</v>
      </c>
      <c r="C142" s="4">
        <f t="shared" si="8"/>
        <v>4.0843214756258295E-2</v>
      </c>
      <c r="D142" s="4">
        <f t="shared" si="10"/>
        <v>1.7075365579302588</v>
      </c>
      <c r="E142" s="4">
        <f t="shared" si="11"/>
        <v>2.4133545310015898</v>
      </c>
      <c r="G142" s="4">
        <f t="shared" si="9"/>
        <v>1.0408432147562583</v>
      </c>
    </row>
    <row r="143" spans="1:7" x14ac:dyDescent="0.2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1.83</v>
      </c>
      <c r="C143" s="4">
        <f t="shared" si="8"/>
        <v>3.4252965480474407E-2</v>
      </c>
      <c r="D143" s="4">
        <f t="shared" si="10"/>
        <v>2.1245929491717397</v>
      </c>
      <c r="E143" s="4">
        <f t="shared" si="11"/>
        <v>1.8892106257081707</v>
      </c>
      <c r="G143" s="4">
        <f t="shared" si="9"/>
        <v>1.0342529654804744</v>
      </c>
    </row>
    <row r="144" spans="1:7" x14ac:dyDescent="0.2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1.76</v>
      </c>
      <c r="C144" s="4">
        <f t="shared" si="8"/>
        <v>4.4372294372294396E-2</v>
      </c>
      <c r="D144" s="4">
        <f t="shared" si="10"/>
        <v>2.2026221692491061</v>
      </c>
      <c r="E144" s="4">
        <f t="shared" si="11"/>
        <v>1.8315163528245788</v>
      </c>
      <c r="G144" s="4">
        <f t="shared" si="9"/>
        <v>1.0443722943722944</v>
      </c>
    </row>
    <row r="145" spans="1:7" x14ac:dyDescent="0.2">
      <c r="A145" s="4">
        <f>IF('True_Odds_Calculator_2-way'!A146="","",'True_Odds_Calculator_2-way'!A146)</f>
        <v>2.52</v>
      </c>
      <c r="B145" s="4">
        <f>IF('True_Odds_Calculator_2-way'!B146="","",'True_Odds_Calculator_2-way'!B146)</f>
        <v>1.56</v>
      </c>
      <c r="C145" s="4">
        <f t="shared" si="8"/>
        <v>3.7851037851037717E-2</v>
      </c>
      <c r="D145" s="4">
        <f t="shared" si="10"/>
        <v>2.646203554119547</v>
      </c>
      <c r="E145" s="4">
        <f t="shared" si="11"/>
        <v>1.6074582924435721</v>
      </c>
      <c r="G145" s="4">
        <f t="shared" si="9"/>
        <v>1.0378510378510377</v>
      </c>
    </row>
    <row r="146" spans="1:7" x14ac:dyDescent="0.2">
      <c r="A146" s="4">
        <f>IF('True_Odds_Calculator_2-way'!A147="","",'True_Odds_Calculator_2-way'!A147)</f>
        <v>2.76</v>
      </c>
      <c r="B146" s="4">
        <f>IF('True_Odds_Calculator_2-way'!B147="","",'True_Odds_Calculator_2-way'!B147)</f>
        <v>1.48</v>
      </c>
      <c r="C146" s="4">
        <f t="shared" si="8"/>
        <v>3.7994516255385857E-2</v>
      </c>
      <c r="D146" s="4">
        <f t="shared" si="10"/>
        <v>2.9127210496292069</v>
      </c>
      <c r="E146" s="4">
        <f t="shared" si="11"/>
        <v>1.5228153892036982</v>
      </c>
      <c r="G146" s="4">
        <f t="shared" si="9"/>
        <v>1.0379945162553859</v>
      </c>
    </row>
    <row r="147" spans="1:7" x14ac:dyDescent="0.2">
      <c r="A147" s="4">
        <f>IF('True_Odds_Calculator_2-way'!A148="","",'True_Odds_Calculator_2-way'!A148)</f>
        <v>1.87</v>
      </c>
      <c r="B147" s="4">
        <f>IF('True_Odds_Calculator_2-way'!B148="","",'True_Odds_Calculator_2-way'!B148)</f>
        <v>2.04</v>
      </c>
      <c r="C147" s="4">
        <f t="shared" si="8"/>
        <v>2.4955436720142554E-2</v>
      </c>
      <c r="D147" s="4">
        <f t="shared" si="10"/>
        <v>1.9146757679180888</v>
      </c>
      <c r="E147" s="4">
        <f t="shared" si="11"/>
        <v>2.0932835820895521</v>
      </c>
      <c r="G147" s="4">
        <f t="shared" si="9"/>
        <v>1.0249554367201426</v>
      </c>
    </row>
    <row r="148" spans="1:7" x14ac:dyDescent="0.2">
      <c r="A148" s="4">
        <f>IF('True_Odds_Calculator_2-way'!A149="","",'True_Odds_Calculator_2-way'!A149)</f>
        <v>2.42</v>
      </c>
      <c r="B148" s="4">
        <f>IF('True_Odds_Calculator_2-way'!B149="","",'True_Odds_Calculator_2-way'!B149)</f>
        <v>1.63</v>
      </c>
      <c r="C148" s="4">
        <f t="shared" si="8"/>
        <v>2.6720073011205159E-2</v>
      </c>
      <c r="D148" s="4">
        <f t="shared" si="10"/>
        <v>2.5008558929816775</v>
      </c>
      <c r="E148" s="4">
        <f t="shared" si="11"/>
        <v>1.6662864867148226</v>
      </c>
      <c r="G148" s="4">
        <f t="shared" si="9"/>
        <v>1.0267200730112052</v>
      </c>
    </row>
    <row r="149" spans="1:7" x14ac:dyDescent="0.2">
      <c r="A149" s="4">
        <f>IF('True_Odds_Calculator_2-way'!A150="","",'True_Odds_Calculator_2-way'!A150)</f>
        <v>2.76</v>
      </c>
      <c r="B149" s="4">
        <f>IF('True_Odds_Calculator_2-way'!B150="","",'True_Odds_Calculator_2-way'!B150)</f>
        <v>1.48</v>
      </c>
      <c r="C149" s="4">
        <f t="shared" si="8"/>
        <v>3.7994516255385857E-2</v>
      </c>
      <c r="D149" s="4">
        <f t="shared" si="10"/>
        <v>2.9127210496292069</v>
      </c>
      <c r="E149" s="4">
        <f t="shared" si="11"/>
        <v>1.5228153892036982</v>
      </c>
      <c r="G149" s="4">
        <f t="shared" si="9"/>
        <v>1.0379945162553859</v>
      </c>
    </row>
    <row r="150" spans="1:7" x14ac:dyDescent="0.2">
      <c r="A150" s="4">
        <f>IF('True_Odds_Calculator_2-way'!A151="","",'True_Odds_Calculator_2-way'!A151)</f>
        <v>2.68</v>
      </c>
      <c r="B150" s="4">
        <f>IF('True_Odds_Calculator_2-way'!B151="","",'True_Odds_Calculator_2-way'!B151)</f>
        <v>1.51</v>
      </c>
      <c r="C150" s="4">
        <f t="shared" si="8"/>
        <v>3.5385983987348046E-2</v>
      </c>
      <c r="D150" s="4">
        <f t="shared" si="10"/>
        <v>2.8134037819799778</v>
      </c>
      <c r="E150" s="4">
        <f t="shared" si="11"/>
        <v>1.5514491642386137</v>
      </c>
      <c r="G150" s="4">
        <f t="shared" si="9"/>
        <v>1.035385983987348</v>
      </c>
    </row>
    <row r="151" spans="1:7" x14ac:dyDescent="0.2">
      <c r="A151" s="4">
        <f>IF('True_Odds_Calculator_2-way'!A152="","",'True_Odds_Calculator_2-way'!A152)</f>
        <v>2.2999999999999998</v>
      </c>
      <c r="B151" s="4">
        <f>IF('True_Odds_Calculator_2-way'!B152="","",'True_Odds_Calculator_2-way'!B152)</f>
        <v>1.66</v>
      </c>
      <c r="C151" s="4">
        <f t="shared" si="8"/>
        <v>3.7192247249869137E-2</v>
      </c>
      <c r="D151" s="4">
        <f t="shared" si="10"/>
        <v>2.402769037130271</v>
      </c>
      <c r="E151" s="4">
        <f t="shared" si="11"/>
        <v>1.7128757290264693</v>
      </c>
      <c r="G151" s="4">
        <f t="shared" si="9"/>
        <v>1.0371922472498691</v>
      </c>
    </row>
    <row r="152" spans="1:7" x14ac:dyDescent="0.2">
      <c r="A152" s="4">
        <f>IF('True_Odds_Calculator_2-way'!A153="","",'True_Odds_Calculator_2-way'!A153)</f>
        <v>1.92</v>
      </c>
      <c r="B152" s="4">
        <f>IF('True_Odds_Calculator_2-way'!B153="","",'True_Odds_Calculator_2-way'!B153)</f>
        <v>1.95</v>
      </c>
      <c r="C152" s="4">
        <f t="shared" si="8"/>
        <v>3.3653846153846256E-2</v>
      </c>
      <c r="D152" s="4">
        <f t="shared" si="10"/>
        <v>1.9841017488076311</v>
      </c>
      <c r="E152" s="4">
        <f t="shared" si="11"/>
        <v>2.0161550888529889</v>
      </c>
      <c r="G152" s="4">
        <f t="shared" si="9"/>
        <v>1.0336538461538463</v>
      </c>
    </row>
    <row r="153" spans="1:7" x14ac:dyDescent="0.2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2.23</v>
      </c>
      <c r="C153" s="4">
        <f t="shared" si="8"/>
        <v>3.6665787391189752E-2</v>
      </c>
      <c r="D153" s="4">
        <f t="shared" si="10"/>
        <v>1.754686415181671</v>
      </c>
      <c r="E153" s="4">
        <f t="shared" si="11"/>
        <v>2.3250536645200861</v>
      </c>
      <c r="G153" s="4">
        <f t="shared" si="9"/>
        <v>1.0366657873911898</v>
      </c>
    </row>
    <row r="154" spans="1:7" x14ac:dyDescent="0.2">
      <c r="A154" s="4">
        <f>IF('True_Odds_Calculator_2-way'!A155="","",'True_Odds_Calculator_2-way'!A155)</f>
        <v>2.3199999999999998</v>
      </c>
      <c r="B154" s="4">
        <f>IF('True_Odds_Calculator_2-way'!B155="","",'True_Odds_Calculator_2-way'!B155)</f>
        <v>1.66</v>
      </c>
      <c r="C154" s="4">
        <f t="shared" si="8"/>
        <v>3.3444121312837582E-2</v>
      </c>
      <c r="D154" s="4">
        <f t="shared" si="10"/>
        <v>2.4136375031336175</v>
      </c>
      <c r="E154" s="4">
        <f t="shared" si="11"/>
        <v>1.707394928178755</v>
      </c>
      <c r="G154" s="4">
        <f t="shared" si="9"/>
        <v>1.0334441213128376</v>
      </c>
    </row>
    <row r="155" spans="1:7" x14ac:dyDescent="0.2">
      <c r="A155" s="4">
        <f>IF('True_Odds_Calculator_2-way'!A156="","",'True_Odds_Calculator_2-way'!A156)</f>
        <v>2.42</v>
      </c>
      <c r="B155" s="4">
        <f>IF('True_Odds_Calculator_2-way'!B156="","",'True_Odds_Calculator_2-way'!B156)</f>
        <v>1.61</v>
      </c>
      <c r="C155" s="4">
        <f t="shared" si="8"/>
        <v>3.4341152918228035E-2</v>
      </c>
      <c r="D155" s="4">
        <f t="shared" si="10"/>
        <v>2.5249173741170372</v>
      </c>
      <c r="E155" s="4">
        <f t="shared" si="11"/>
        <v>1.655773235306617</v>
      </c>
      <c r="G155" s="4">
        <f t="shared" si="9"/>
        <v>1.034341152918228</v>
      </c>
    </row>
    <row r="156" spans="1:7" x14ac:dyDescent="0.2">
      <c r="A156" s="4">
        <f>IF('True_Odds_Calculator_2-way'!A157="","",'True_Odds_Calculator_2-way'!A157)</f>
        <v>2.36</v>
      </c>
      <c r="B156" s="4">
        <f>IF('True_Odds_Calculator_2-way'!B157="","",'True_Odds_Calculator_2-way'!B157)</f>
        <v>1.64</v>
      </c>
      <c r="C156" s="4">
        <f t="shared" si="8"/>
        <v>3.3484911120297722E-2</v>
      </c>
      <c r="D156" s="4">
        <f t="shared" si="10"/>
        <v>2.4570848146267141</v>
      </c>
      <c r="E156" s="4">
        <f t="shared" si="11"/>
        <v>1.6863018473335656</v>
      </c>
      <c r="G156" s="4">
        <f t="shared" si="9"/>
        <v>1.0334849111202977</v>
      </c>
    </row>
    <row r="157" spans="1:7" x14ac:dyDescent="0.2">
      <c r="A157" s="4">
        <f>IF('True_Odds_Calculator_2-way'!A158="","",'True_Odds_Calculator_2-way'!A158)</f>
        <v>2.4500000000000002</v>
      </c>
      <c r="B157" s="4">
        <f>IF('True_Odds_Calculator_2-way'!B158="","",'True_Odds_Calculator_2-way'!B158)</f>
        <v>1.6</v>
      </c>
      <c r="C157" s="4">
        <f t="shared" si="8"/>
        <v>3.3163265306122458E-2</v>
      </c>
      <c r="D157" s="4">
        <f t="shared" si="10"/>
        <v>2.5537459283387625</v>
      </c>
      <c r="E157" s="4">
        <f t="shared" si="11"/>
        <v>1.6436058700209644</v>
      </c>
      <c r="G157" s="4">
        <f t="shared" si="9"/>
        <v>1.0331632653061225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1.66</v>
      </c>
      <c r="C158" s="4">
        <f t="shared" si="8"/>
        <v>3.3444121312837582E-2</v>
      </c>
      <c r="D158" s="4">
        <f t="shared" si="10"/>
        <v>2.4136375031336175</v>
      </c>
      <c r="E158" s="4">
        <f t="shared" si="11"/>
        <v>1.707394928178755</v>
      </c>
      <c r="G158" s="4">
        <f t="shared" si="9"/>
        <v>1.0334441213128376</v>
      </c>
    </row>
    <row r="159" spans="1:7" x14ac:dyDescent="0.2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8"/>
        <v>3.1592520954223158E-2</v>
      </c>
      <c r="D159" s="4">
        <f t="shared" si="10"/>
        <v>2.4405979543666407</v>
      </c>
      <c r="E159" s="4">
        <f t="shared" si="11"/>
        <v>1.6941561987984708</v>
      </c>
      <c r="G159" s="4">
        <f t="shared" si="9"/>
        <v>1.0315925209542232</v>
      </c>
    </row>
    <row r="160" spans="1:7" x14ac:dyDescent="0.2">
      <c r="A160" s="4">
        <f>IF('True_Odds_Calculator_2-way'!A161="","",'True_Odds_Calculator_2-way'!A161)</f>
        <v>2.27</v>
      </c>
      <c r="B160" s="4">
        <f>IF('True_Odds_Calculator_2-way'!B161="","",'True_Odds_Calculator_2-way'!B161)</f>
        <v>1.68</v>
      </c>
      <c r="C160" s="4">
        <f t="shared" si="8"/>
        <v>3.5766729599328695E-2</v>
      </c>
      <c r="D160" s="4">
        <f t="shared" si="10"/>
        <v>2.3660503784588656</v>
      </c>
      <c r="E160" s="4">
        <f t="shared" si="11"/>
        <v>1.7320374239258789</v>
      </c>
      <c r="G160" s="4">
        <f t="shared" si="9"/>
        <v>1.0357667295993287</v>
      </c>
    </row>
    <row r="161" spans="1:7" x14ac:dyDescent="0.2">
      <c r="A161" s="4">
        <f>IF('True_Odds_Calculator_2-way'!A162="","",'True_Odds_Calculator_2-way'!A162)</f>
        <v>1.94</v>
      </c>
      <c r="B161" s="4">
        <f>IF('True_Odds_Calculator_2-way'!B162="","",'True_Odds_Calculator_2-way'!B162)</f>
        <v>1.93</v>
      </c>
      <c r="C161" s="4">
        <f t="shared" si="8"/>
        <v>3.3598632551679941E-2</v>
      </c>
      <c r="D161" s="4">
        <f t="shared" si="10"/>
        <v>2.0053558995233249</v>
      </c>
      <c r="E161" s="4">
        <f t="shared" si="11"/>
        <v>1.9946726333173512</v>
      </c>
      <c r="G161" s="4">
        <f t="shared" si="9"/>
        <v>1.0335986325516799</v>
      </c>
    </row>
    <row r="162" spans="1:7" x14ac:dyDescent="0.2">
      <c r="A162" s="4">
        <f>IF('True_Odds_Calculator_2-way'!A163="","",'True_Odds_Calculator_2-way'!A163)</f>
        <v>1.97</v>
      </c>
      <c r="B162" s="4">
        <f>IF('True_Odds_Calculator_2-way'!B163="","",'True_Odds_Calculator_2-way'!B163)</f>
        <v>1.9</v>
      </c>
      <c r="C162" s="4">
        <f t="shared" si="8"/>
        <v>3.3930002671653803E-2</v>
      </c>
      <c r="D162" s="4">
        <f t="shared" si="10"/>
        <v>2.0381159814865235</v>
      </c>
      <c r="E162" s="4">
        <f t="shared" si="11"/>
        <v>1.9632835038027801</v>
      </c>
      <c r="G162" s="4">
        <f t="shared" si="9"/>
        <v>1.0339300026716538</v>
      </c>
    </row>
    <row r="163" spans="1:7" x14ac:dyDescent="0.2">
      <c r="A163" s="4">
        <f>IF('True_Odds_Calculator_2-way'!A164="","",'True_Odds_Calculator_2-way'!A164)</f>
        <v>2.16</v>
      </c>
      <c r="B163" s="4">
        <f>IF('True_Odds_Calculator_2-way'!B164="","",'True_Odds_Calculator_2-way'!B164)</f>
        <v>1.74</v>
      </c>
      <c r="C163" s="4">
        <f t="shared" si="8"/>
        <v>3.7675606641123682E-2</v>
      </c>
      <c r="D163" s="4">
        <f t="shared" si="10"/>
        <v>2.2516175413371671</v>
      </c>
      <c r="E163" s="4">
        <f t="shared" si="11"/>
        <v>1.7989661114302122</v>
      </c>
      <c r="G163" s="4">
        <f t="shared" si="9"/>
        <v>1.0376756066411237</v>
      </c>
    </row>
    <row r="164" spans="1:7" x14ac:dyDescent="0.2">
      <c r="A164" s="4">
        <f>IF('True_Odds_Calculator_2-way'!A165="","",'True_Odds_Calculator_2-way'!A165)</f>
        <v>2.4</v>
      </c>
      <c r="B164" s="4">
        <f>IF('True_Odds_Calculator_2-way'!B165="","",'True_Odds_Calculator_2-way'!B165)</f>
        <v>1.61</v>
      </c>
      <c r="C164" s="4">
        <f t="shared" si="8"/>
        <v>3.7784679089026829E-2</v>
      </c>
      <c r="D164" s="4">
        <f t="shared" si="10"/>
        <v>2.5139882888744305</v>
      </c>
      <c r="E164" s="4">
        <f t="shared" si="11"/>
        <v>1.6605070906746886</v>
      </c>
      <c r="G164" s="4">
        <f t="shared" si="9"/>
        <v>1.0377846790890268</v>
      </c>
    </row>
    <row r="165" spans="1:7" x14ac:dyDescent="0.2">
      <c r="A165" s="4">
        <f>IF('True_Odds_Calculator_2-way'!A166="","",'True_Odds_Calculator_2-way'!A166)</f>
        <v>1.93</v>
      </c>
      <c r="B165" s="4">
        <f>IF('True_Odds_Calculator_2-way'!B166="","",'True_Odds_Calculator_2-way'!B166)</f>
        <v>1.94</v>
      </c>
      <c r="C165" s="4">
        <f t="shared" si="8"/>
        <v>3.3598632551679941E-2</v>
      </c>
      <c r="D165" s="4">
        <f t="shared" si="10"/>
        <v>1.9946726333173512</v>
      </c>
      <c r="E165" s="4">
        <f t="shared" si="11"/>
        <v>2.0053558995233249</v>
      </c>
      <c r="G165" s="4">
        <f t="shared" si="9"/>
        <v>1.0335986325516799</v>
      </c>
    </row>
    <row r="166" spans="1:7" x14ac:dyDescent="0.2">
      <c r="A166" s="4">
        <f>IF('True_Odds_Calculator_2-way'!A167="","",'True_Odds_Calculator_2-way'!A167)</f>
        <v>1.94</v>
      </c>
      <c r="B166" s="4">
        <f>IF('True_Odds_Calculator_2-way'!B167="","",'True_Odds_Calculator_2-way'!B167)</f>
        <v>1.93</v>
      </c>
      <c r="C166" s="4">
        <f t="shared" si="8"/>
        <v>3.3598632551679941E-2</v>
      </c>
      <c r="D166" s="4">
        <f t="shared" si="10"/>
        <v>2.0053558995233249</v>
      </c>
      <c r="E166" s="4">
        <f t="shared" si="11"/>
        <v>1.9946726333173512</v>
      </c>
      <c r="G166" s="4">
        <f t="shared" si="9"/>
        <v>1.0335986325516799</v>
      </c>
    </row>
    <row r="167" spans="1:7" x14ac:dyDescent="0.2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1.99</v>
      </c>
      <c r="C167" s="4">
        <f t="shared" si="8"/>
        <v>3.4427456431091574E-2</v>
      </c>
      <c r="D167" s="4">
        <f t="shared" si="10"/>
        <v>1.9428749480681344</v>
      </c>
      <c r="E167" s="4">
        <f t="shared" si="11"/>
        <v>2.0605860321656753</v>
      </c>
      <c r="G167" s="4">
        <f t="shared" si="9"/>
        <v>1.0344274564310916</v>
      </c>
    </row>
    <row r="168" spans="1:7" x14ac:dyDescent="0.2">
      <c r="A168" s="4">
        <f>IF('True_Odds_Calculator_2-way'!A169="","",'True_Odds_Calculator_2-way'!A169)</f>
        <v>1.9</v>
      </c>
      <c r="B168" s="4">
        <f>IF('True_Odds_Calculator_2-way'!B169="","",'True_Odds_Calculator_2-way'!B169)</f>
        <v>1.97</v>
      </c>
      <c r="C168" s="4">
        <f t="shared" si="8"/>
        <v>3.3930002671653803E-2</v>
      </c>
      <c r="D168" s="4">
        <f t="shared" si="10"/>
        <v>1.9632835038027801</v>
      </c>
      <c r="E168" s="4">
        <f t="shared" si="11"/>
        <v>2.0381159814865235</v>
      </c>
      <c r="G168" s="4">
        <f t="shared" si="9"/>
        <v>1.0339300026716538</v>
      </c>
    </row>
    <row r="169" spans="1:7" x14ac:dyDescent="0.2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</v>
      </c>
      <c r="C169" s="4">
        <f t="shared" si="8"/>
        <v>3.3930002671653803E-2</v>
      </c>
      <c r="D169" s="4">
        <f t="shared" si="10"/>
        <v>2.0381159814865235</v>
      </c>
      <c r="E169" s="4">
        <f t="shared" si="11"/>
        <v>1.9632835038027801</v>
      </c>
      <c r="G169" s="4">
        <f t="shared" si="9"/>
        <v>1.0339300026716538</v>
      </c>
    </row>
    <row r="170" spans="1:7" x14ac:dyDescent="0.2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1.67</v>
      </c>
      <c r="C170" s="4">
        <f t="shared" si="8"/>
        <v>3.7398886437651102E-2</v>
      </c>
      <c r="D170" s="4">
        <f t="shared" si="10"/>
        <v>2.3815361521140859</v>
      </c>
      <c r="E170" s="4">
        <f t="shared" si="11"/>
        <v>1.723831944947483</v>
      </c>
      <c r="G170" s="4">
        <f t="shared" si="9"/>
        <v>1.0373988864376511</v>
      </c>
    </row>
    <row r="171" spans="1:7" x14ac:dyDescent="0.2">
      <c r="A171" s="4">
        <f>IF('True_Odds_Calculator_2-way'!A172="","",'True_Odds_Calculator_2-way'!A172)</f>
        <v>2.5299999999999998</v>
      </c>
      <c r="B171" s="4">
        <f>IF('True_Odds_Calculator_2-way'!B172="","",'True_Odds_Calculator_2-way'!B172)</f>
        <v>1.56</v>
      </c>
      <c r="C171" s="4">
        <f t="shared" si="8"/>
        <v>3.6282558021688338E-2</v>
      </c>
      <c r="D171" s="4">
        <f t="shared" si="10"/>
        <v>2.6517065305025525</v>
      </c>
      <c r="E171" s="4">
        <f t="shared" si="11"/>
        <v>1.6054344288968434</v>
      </c>
      <c r="G171" s="4">
        <f t="shared" si="9"/>
        <v>1.0362825580216883</v>
      </c>
    </row>
    <row r="172" spans="1:7" x14ac:dyDescent="0.2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1.84</v>
      </c>
      <c r="C172" s="4">
        <f t="shared" si="8"/>
        <v>3.3674339300937772E-2</v>
      </c>
      <c r="D172" s="4">
        <f t="shared" si="10"/>
        <v>2.1125619090499774</v>
      </c>
      <c r="E172" s="4">
        <f t="shared" si="11"/>
        <v>1.8988263860785108</v>
      </c>
      <c r="G172" s="4">
        <f t="shared" si="9"/>
        <v>1.0336743393009378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1.69</v>
      </c>
      <c r="C173" s="4">
        <f t="shared" si="8"/>
        <v>3.8144547759932479E-2</v>
      </c>
      <c r="D173" s="4">
        <f t="shared" si="10"/>
        <v>2.3399678575843743</v>
      </c>
      <c r="E173" s="4">
        <f t="shared" si="11"/>
        <v>1.7462865578005351</v>
      </c>
      <c r="G173" s="4">
        <f t="shared" si="9"/>
        <v>1.0381445477599325</v>
      </c>
    </row>
    <row r="174" spans="1:7" x14ac:dyDescent="0.2">
      <c r="A174" s="4">
        <f>IF('True_Odds_Calculator_2-way'!A175="","",'True_Odds_Calculator_2-way'!A175)</f>
        <v>2.4500000000000002</v>
      </c>
      <c r="B174" s="4">
        <f>IF('True_Odds_Calculator_2-way'!B175="","",'True_Odds_Calculator_2-way'!B175)</f>
        <v>1.59</v>
      </c>
      <c r="C174" s="4">
        <f t="shared" si="8"/>
        <v>3.7094082916185211E-2</v>
      </c>
      <c r="D174" s="4">
        <f t="shared" si="10"/>
        <v>2.5666282325811234</v>
      </c>
      <c r="E174" s="4">
        <f t="shared" si="11"/>
        <v>1.6383135317001365</v>
      </c>
      <c r="G174" s="4">
        <f t="shared" si="9"/>
        <v>1.0370940829161852</v>
      </c>
    </row>
    <row r="175" spans="1:7" x14ac:dyDescent="0.2">
      <c r="A175" s="4">
        <f>IF('True_Odds_Calculator_2-way'!A176="","",'True_Odds_Calculator_2-way'!A176)</f>
        <v>1.98</v>
      </c>
      <c r="B175" s="4">
        <f>IF('True_Odds_Calculator_2-way'!B176="","",'True_Odds_Calculator_2-way'!B176)</f>
        <v>1.89</v>
      </c>
      <c r="C175" s="4">
        <f t="shared" si="8"/>
        <v>3.4151034151034265E-2</v>
      </c>
      <c r="D175" s="4">
        <f t="shared" si="10"/>
        <v>2.0492853622474128</v>
      </c>
      <c r="E175" s="4">
        <f t="shared" si="11"/>
        <v>1.9530295913574449</v>
      </c>
      <c r="G175" s="4">
        <f t="shared" si="9"/>
        <v>1.0341510341510343</v>
      </c>
    </row>
    <row r="176" spans="1:7" x14ac:dyDescent="0.2">
      <c r="A176" s="4">
        <f>IF('True_Odds_Calculator_2-way'!A177="","",'True_Odds_Calculator_2-way'!A177)</f>
        <v>2.54</v>
      </c>
      <c r="B176" s="4">
        <f>IF('True_Odds_Calculator_2-way'!B177="","",'True_Odds_Calculator_2-way'!B177)</f>
        <v>1.55</v>
      </c>
      <c r="C176" s="4">
        <f t="shared" si="8"/>
        <v>3.8862077724155508E-2</v>
      </c>
      <c r="D176" s="4">
        <f t="shared" si="10"/>
        <v>2.6718696979979644</v>
      </c>
      <c r="E176" s="4">
        <f t="shared" si="11"/>
        <v>1.5981327379744266</v>
      </c>
      <c r="G176" s="4">
        <f t="shared" si="9"/>
        <v>1.0388620777241555</v>
      </c>
    </row>
    <row r="177" spans="1:7" x14ac:dyDescent="0.2">
      <c r="A177" s="4">
        <f>IF('True_Odds_Calculator_2-way'!A178="","",'True_Odds_Calculator_2-way'!A178)</f>
        <v>2.15</v>
      </c>
      <c r="B177" s="4">
        <f>IF('True_Odds_Calculator_2-way'!B178="","",'True_Odds_Calculator_2-way'!B178)</f>
        <v>1.74</v>
      </c>
      <c r="C177" s="4">
        <f t="shared" si="8"/>
        <v>3.9828922747928264E-2</v>
      </c>
      <c r="D177" s="4">
        <f t="shared" si="10"/>
        <v>2.2461723206244368</v>
      </c>
      <c r="E177" s="4">
        <f t="shared" si="11"/>
        <v>1.8024572392194651</v>
      </c>
      <c r="G177" s="4">
        <f t="shared" si="9"/>
        <v>1.0398289227479283</v>
      </c>
    </row>
    <row r="178" spans="1:7" x14ac:dyDescent="0.2">
      <c r="A178" s="4">
        <f>IF('True_Odds_Calculator_2-way'!A179="","",'True_Odds_Calculator_2-way'!A179)</f>
        <v>2.3199999999999998</v>
      </c>
      <c r="B178" s="4">
        <f>IF('True_Odds_Calculator_2-way'!B179="","",'True_Odds_Calculator_2-way'!B179)</f>
        <v>1.65</v>
      </c>
      <c r="C178" s="4">
        <f t="shared" si="8"/>
        <v>3.709508881922674E-2</v>
      </c>
      <c r="D178" s="4">
        <f t="shared" si="10"/>
        <v>2.4243191893603542</v>
      </c>
      <c r="E178" s="4">
        <f t="shared" si="11"/>
        <v>1.702089817696754</v>
      </c>
      <c r="G178" s="4">
        <f t="shared" si="9"/>
        <v>1.0370950888192267</v>
      </c>
    </row>
    <row r="179" spans="1:7" x14ac:dyDescent="0.2">
      <c r="A179" s="4">
        <f>IF('True_Odds_Calculator_2-way'!A180="","",'True_Odds_Calculator_2-way'!A180)</f>
        <v>2.0499999999999998</v>
      </c>
      <c r="B179" s="4">
        <f>IF('True_Odds_Calculator_2-way'!B180="","",'True_Odds_Calculator_2-way'!B180)</f>
        <v>1.83</v>
      </c>
      <c r="C179" s="4">
        <f t="shared" si="8"/>
        <v>3.4252965480474407E-2</v>
      </c>
      <c r="D179" s="4">
        <f t="shared" si="10"/>
        <v>2.1245929491717397</v>
      </c>
      <c r="E179" s="4">
        <f t="shared" si="11"/>
        <v>1.8892106257081707</v>
      </c>
      <c r="G179" s="4">
        <f t="shared" si="9"/>
        <v>1.0342529654804744</v>
      </c>
    </row>
    <row r="180" spans="1:7" x14ac:dyDescent="0.2">
      <c r="A180" s="4">
        <f>IF('True_Odds_Calculator_2-way'!A181="","",'True_Odds_Calculator_2-way'!A181)</f>
        <v>2.0699999999999998</v>
      </c>
      <c r="B180" s="4">
        <f>IF('True_Odds_Calculator_2-way'!B181="","",'True_Odds_Calculator_2-way'!B181)</f>
        <v>1.8</v>
      </c>
      <c r="C180" s="4">
        <f t="shared" si="8"/>
        <v>3.8647342995169254E-2</v>
      </c>
      <c r="D180" s="4">
        <f t="shared" si="10"/>
        <v>2.15625</v>
      </c>
      <c r="E180" s="4">
        <f t="shared" si="11"/>
        <v>1.8648648648648651</v>
      </c>
      <c r="G180" s="4">
        <f t="shared" si="9"/>
        <v>1.0386473429951693</v>
      </c>
    </row>
    <row r="181" spans="1:7" x14ac:dyDescent="0.2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1.78</v>
      </c>
      <c r="C181" s="4">
        <f t="shared" si="8"/>
        <v>4.0266652330519959E-2</v>
      </c>
      <c r="D181" s="4">
        <f t="shared" si="10"/>
        <v>2.1818075186206087</v>
      </c>
      <c r="E181" s="4">
        <f t="shared" si="11"/>
        <v>1.8461614808198106</v>
      </c>
      <c r="G181" s="4">
        <f t="shared" si="9"/>
        <v>1.04026665233052</v>
      </c>
    </row>
    <row r="182" spans="1:7" x14ac:dyDescent="0.2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1.71</v>
      </c>
      <c r="C182" s="4">
        <f t="shared" si="8"/>
        <v>3.7284009420232245E-2</v>
      </c>
      <c r="D182" s="4">
        <f t="shared" si="10"/>
        <v>2.3049617273032235</v>
      </c>
      <c r="E182" s="4">
        <f t="shared" si="11"/>
        <v>1.7663059989250076</v>
      </c>
      <c r="G182" s="4">
        <f t="shared" si="9"/>
        <v>1.0372840094202322</v>
      </c>
    </row>
    <row r="183" spans="1:7" x14ac:dyDescent="0.2">
      <c r="A183" s="4">
        <f>IF('True_Odds_Calculator_2-way'!A184="","",'True_Odds_Calculator_2-way'!A184)</f>
        <v>2.16</v>
      </c>
      <c r="B183" s="4">
        <f>IF('True_Odds_Calculator_2-way'!B184="","",'True_Odds_Calculator_2-way'!B184)</f>
        <v>1.74</v>
      </c>
      <c r="C183" s="4">
        <f t="shared" si="8"/>
        <v>3.7675606641123682E-2</v>
      </c>
      <c r="D183" s="4">
        <f t="shared" si="10"/>
        <v>2.2516175413371671</v>
      </c>
      <c r="E183" s="4">
        <f t="shared" si="11"/>
        <v>1.7989661114302122</v>
      </c>
      <c r="G183" s="4">
        <f t="shared" si="9"/>
        <v>1.0376756066411237</v>
      </c>
    </row>
    <row r="184" spans="1:7" x14ac:dyDescent="0.2">
      <c r="A184" s="4">
        <f>IF('True_Odds_Calculator_2-way'!A185="","",'True_Odds_Calculator_2-way'!A185)</f>
        <v>2.13</v>
      </c>
      <c r="B184" s="4">
        <f>IF('True_Odds_Calculator_2-way'!B185="","",'True_Odds_Calculator_2-way'!B185)</f>
        <v>1.76</v>
      </c>
      <c r="C184" s="4">
        <f t="shared" si="8"/>
        <v>3.7665386256935607E-2</v>
      </c>
      <c r="D184" s="4">
        <f t="shared" si="10"/>
        <v>2.2190126672191313</v>
      </c>
      <c r="E184" s="4">
        <f t="shared" si="11"/>
        <v>1.8203360202000585</v>
      </c>
      <c r="G184" s="4">
        <f t="shared" si="9"/>
        <v>1.0376653862569356</v>
      </c>
    </row>
    <row r="185" spans="1:7" x14ac:dyDescent="0.2">
      <c r="A185" s="4">
        <f>IF('True_Odds_Calculator_2-way'!A186="","",'True_Odds_Calculator_2-way'!A186)</f>
        <v>2.15</v>
      </c>
      <c r="B185" s="4">
        <f>IF('True_Odds_Calculator_2-way'!B186="","",'True_Odds_Calculator_2-way'!B186)</f>
        <v>1.75</v>
      </c>
      <c r="C185" s="4">
        <f t="shared" si="8"/>
        <v>3.6544850498338777E-2</v>
      </c>
      <c r="D185" s="4">
        <f t="shared" si="10"/>
        <v>2.2379182156133823</v>
      </c>
      <c r="E185" s="4">
        <f t="shared" si="11"/>
        <v>1.8078078078078077</v>
      </c>
      <c r="G185" s="4">
        <f t="shared" si="9"/>
        <v>1.0365448504983388</v>
      </c>
    </row>
    <row r="186" spans="1:7" x14ac:dyDescent="0.2">
      <c r="A186" s="4">
        <f>IF('True_Odds_Calculator_2-way'!A187="","",'True_Odds_Calculator_2-way'!A187)</f>
        <v>2.1800000000000002</v>
      </c>
      <c r="B186" s="4">
        <f>IF('True_Odds_Calculator_2-way'!B187="","",'True_Odds_Calculator_2-way'!B187)</f>
        <v>1.72</v>
      </c>
      <c r="C186" s="4">
        <f t="shared" si="8"/>
        <v>4.0110945167484591E-2</v>
      </c>
      <c r="D186" s="4">
        <f t="shared" si="10"/>
        <v>2.2796692607003894</v>
      </c>
      <c r="E186" s="4">
        <f t="shared" si="11"/>
        <v>1.7814519194222731</v>
      </c>
      <c r="G186" s="4">
        <f t="shared" si="9"/>
        <v>1.0401109451674846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8"/>
        <v>4.3510917967702012E-2</v>
      </c>
      <c r="D187" s="4">
        <f t="shared" si="10"/>
        <v>2.2885382773650926</v>
      </c>
      <c r="E187" s="4">
        <f t="shared" si="11"/>
        <v>1.7760731811901471</v>
      </c>
      <c r="G187" s="4">
        <f t="shared" si="9"/>
        <v>1.043510917967702</v>
      </c>
    </row>
    <row r="188" spans="1:7" x14ac:dyDescent="0.2">
      <c r="A188" s="4">
        <f>IF('True_Odds_Calculator_2-way'!A189="","",'True_Odds_Calculator_2-way'!A189)</f>
        <v>1.52</v>
      </c>
      <c r="B188" s="4">
        <f>IF('True_Odds_Calculator_2-way'!B189="","",'True_Odds_Calculator_2-way'!B189)</f>
        <v>2.62</v>
      </c>
      <c r="C188" s="4">
        <f t="shared" si="8"/>
        <v>3.9574126155082379E-2</v>
      </c>
      <c r="D188" s="4">
        <f t="shared" si="10"/>
        <v>1.5671336376515033</v>
      </c>
      <c r="E188" s="4">
        <f t="shared" si="11"/>
        <v>2.7632528448515128</v>
      </c>
      <c r="G188" s="4">
        <f t="shared" si="9"/>
        <v>1.0395741261550824</v>
      </c>
    </row>
    <row r="189" spans="1:7" x14ac:dyDescent="0.2">
      <c r="A189" s="4">
        <f>IF('True_Odds_Calculator_2-way'!A190="","",'True_Odds_Calculator_2-way'!A190)</f>
        <v>1.55</v>
      </c>
      <c r="B189" s="4">
        <f>IF('True_Odds_Calculator_2-way'!B190="","",'True_Odds_Calculator_2-way'!B190)</f>
        <v>2.6</v>
      </c>
      <c r="C189" s="4">
        <f t="shared" si="8"/>
        <v>2.9776674937965097E-2</v>
      </c>
      <c r="D189" s="4">
        <f t="shared" si="10"/>
        <v>1.5866141732283463</v>
      </c>
      <c r="E189" s="4">
        <f t="shared" si="11"/>
        <v>2.7046979865771807</v>
      </c>
      <c r="G189" s="4">
        <f t="shared" si="9"/>
        <v>1.0297766749379651</v>
      </c>
    </row>
    <row r="190" spans="1:7" x14ac:dyDescent="0.2">
      <c r="A190" s="4">
        <f>IF('True_Odds_Calculator_2-way'!A191="","",'True_Odds_Calculator_2-way'!A191)</f>
        <v>1.74</v>
      </c>
      <c r="B190" s="4">
        <f>IF('True_Odds_Calculator_2-way'!B191="","",'True_Odds_Calculator_2-way'!B191)</f>
        <v>2.19</v>
      </c>
      <c r="C190" s="4">
        <f t="shared" si="8"/>
        <v>3.1333648244370904E-2</v>
      </c>
      <c r="D190" s="4">
        <f t="shared" si="10"/>
        <v>1.7887621461765948</v>
      </c>
      <c r="E190" s="4">
        <f t="shared" si="11"/>
        <v>2.2678093197643276</v>
      </c>
      <c r="G190" s="4">
        <f t="shared" si="9"/>
        <v>1.0313336482443709</v>
      </c>
    </row>
    <row r="191" spans="1:7" x14ac:dyDescent="0.2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1.95</v>
      </c>
      <c r="C191" s="4">
        <f t="shared" si="8"/>
        <v>3.0955227846419575E-2</v>
      </c>
      <c r="D191" s="4">
        <f t="shared" si="10"/>
        <v>1.9894277785119598</v>
      </c>
      <c r="E191" s="4">
        <f t="shared" si="11"/>
        <v>2.0106851876586083</v>
      </c>
      <c r="G191" s="4">
        <f t="shared" si="9"/>
        <v>1.0309552278464196</v>
      </c>
    </row>
    <row r="192" spans="1:7" x14ac:dyDescent="0.2">
      <c r="A192" s="4">
        <f>IF('True_Odds_Calculator_2-way'!A193="","",'True_Odds_Calculator_2-way'!A193)</f>
        <v>2.2599999999999998</v>
      </c>
      <c r="B192" s="4">
        <f>IF('True_Odds_Calculator_2-way'!B193="","",'True_Odds_Calculator_2-way'!B193)</f>
        <v>1.69</v>
      </c>
      <c r="C192" s="4">
        <f t="shared" si="8"/>
        <v>3.4193852437555794E-2</v>
      </c>
      <c r="D192" s="4">
        <f t="shared" si="10"/>
        <v>2.3508340001231001</v>
      </c>
      <c r="E192" s="4">
        <f t="shared" si="11"/>
        <v>1.740283410033262</v>
      </c>
      <c r="G192" s="4">
        <f t="shared" si="9"/>
        <v>1.0341938524375558</v>
      </c>
    </row>
    <row r="193" spans="1:7" x14ac:dyDescent="0.2">
      <c r="A193" s="4">
        <f>IF('True_Odds_Calculator_2-way'!A194="","",'True_Odds_Calculator_2-way'!A194)</f>
        <v>1.45</v>
      </c>
      <c r="B193" s="4">
        <f>IF('True_Odds_Calculator_2-way'!B194="","",'True_Odds_Calculator_2-way'!B194)</f>
        <v>2.87</v>
      </c>
      <c r="C193" s="4">
        <f t="shared" si="8"/>
        <v>3.8087228162922093E-2</v>
      </c>
      <c r="D193" s="4">
        <f t="shared" si="10"/>
        <v>1.4911762071127834</v>
      </c>
      <c r="E193" s="4">
        <f t="shared" si="11"/>
        <v>3.0359292358198071</v>
      </c>
      <c r="G193" s="4">
        <f t="shared" si="9"/>
        <v>1.0380872281629221</v>
      </c>
    </row>
    <row r="194" spans="1:7" x14ac:dyDescent="0.2">
      <c r="A194" s="4">
        <f>IF('True_Odds_Calculator_2-way'!A195="","",'True_Odds_Calculator_2-way'!A195)</f>
        <v>2.27</v>
      </c>
      <c r="B194" s="4">
        <f>IF('True_Odds_Calculator_2-way'!B195="","",'True_Odds_Calculator_2-way'!B195)</f>
        <v>1.68</v>
      </c>
      <c r="C194" s="4">
        <f t="shared" ref="C194:C257" si="12">IF(A194="","",((1/A194)+(1/B194))-1)</f>
        <v>3.5766729599328695E-2</v>
      </c>
      <c r="D194" s="4">
        <f t="shared" si="10"/>
        <v>2.3660503784588656</v>
      </c>
      <c r="E194" s="4">
        <f t="shared" si="11"/>
        <v>1.7320374239258789</v>
      </c>
      <c r="G194" s="4">
        <f t="shared" ref="G194:G257" si="13">IF(A194="","",C194+1)</f>
        <v>1.0357667295993287</v>
      </c>
    </row>
    <row r="195" spans="1:7" x14ac:dyDescent="0.2">
      <c r="A195" s="4">
        <f>IF('True_Odds_Calculator_2-way'!A196="","",'True_Odds_Calculator_2-way'!A196)</f>
        <v>1.86</v>
      </c>
      <c r="B195" s="4">
        <f>IF('True_Odds_Calculator_2-way'!B196="","",'True_Odds_Calculator_2-way'!B196)</f>
        <v>2.0299999999999998</v>
      </c>
      <c r="C195" s="4">
        <f t="shared" si="12"/>
        <v>3.0245246040574214E-2</v>
      </c>
      <c r="D195" s="4">
        <f t="shared" ref="D195:D258" si="14">IF(A195="","",(2*A195)/(2-($C195*A195)))</f>
        <v>1.9138324294186226</v>
      </c>
      <c r="E195" s="4">
        <f t="shared" ref="E195:E258" si="15">IF(B195="","",(2*B195)/(2-($C195*B195)))</f>
        <v>2.0942925287037548</v>
      </c>
      <c r="G195" s="4">
        <f t="shared" si="13"/>
        <v>1.0302452460405742</v>
      </c>
    </row>
    <row r="196" spans="1:7" x14ac:dyDescent="0.2">
      <c r="A196" s="4">
        <f>IF('True_Odds_Calculator_2-way'!A197="","",'True_Odds_Calculator_2-way'!A197)</f>
        <v>2.37</v>
      </c>
      <c r="B196" s="4">
        <f>IF('True_Odds_Calculator_2-way'!B197="","",'True_Odds_Calculator_2-way'!B197)</f>
        <v>1.64</v>
      </c>
      <c r="C196" s="4">
        <f t="shared" si="12"/>
        <v>3.1697025831017633E-2</v>
      </c>
      <c r="D196" s="4">
        <f t="shared" si="14"/>
        <v>2.4624936644703492</v>
      </c>
      <c r="E196" s="4">
        <f t="shared" si="15"/>
        <v>1.6837636458152829</v>
      </c>
      <c r="G196" s="4">
        <f t="shared" si="13"/>
        <v>1.0316970258310176</v>
      </c>
    </row>
    <row r="197" spans="1:7" x14ac:dyDescent="0.2">
      <c r="A197" s="4">
        <f>IF('True_Odds_Calculator_2-way'!A198="","",'True_Odds_Calculator_2-way'!A198)</f>
        <v>2.02</v>
      </c>
      <c r="B197" s="4">
        <f>IF('True_Odds_Calculator_2-way'!B198="","",'True_Odds_Calculator_2-way'!B198)</f>
        <v>1.87</v>
      </c>
      <c r="C197" s="4">
        <f t="shared" si="12"/>
        <v>2.9808863239265015E-2</v>
      </c>
      <c r="D197" s="4">
        <f t="shared" si="14"/>
        <v>2.082703865027292</v>
      </c>
      <c r="E197" s="4">
        <f t="shared" si="15"/>
        <v>1.9236135865967305</v>
      </c>
      <c r="G197" s="4">
        <f t="shared" si="13"/>
        <v>1.029808863239265</v>
      </c>
    </row>
    <row r="198" spans="1:7" x14ac:dyDescent="0.2">
      <c r="A198" s="4">
        <f>IF('True_Odds_Calculator_2-way'!A199="","",'True_Odds_Calculator_2-way'!A199)</f>
        <v>1.9</v>
      </c>
      <c r="B198" s="4">
        <f>IF('True_Odds_Calculator_2-way'!B199="","",'True_Odds_Calculator_2-way'!B199)</f>
        <v>1.93</v>
      </c>
      <c r="C198" s="4">
        <f t="shared" si="12"/>
        <v>4.445050449959087E-2</v>
      </c>
      <c r="D198" s="4">
        <f t="shared" si="14"/>
        <v>1.9837706248309437</v>
      </c>
      <c r="E198" s="4">
        <f t="shared" si="15"/>
        <v>2.0164971130052241</v>
      </c>
      <c r="G198" s="4">
        <f t="shared" si="13"/>
        <v>1.0444505044995909</v>
      </c>
    </row>
    <row r="199" spans="1:7" x14ac:dyDescent="0.2">
      <c r="A199" s="4">
        <f>IF('True_Odds_Calculator_2-way'!A200="","",'True_Odds_Calculator_2-way'!A200)</f>
        <v>1.91</v>
      </c>
      <c r="B199" s="4">
        <f>IF('True_Odds_Calculator_2-way'!B200="","",'True_Odds_Calculator_2-way'!B200)</f>
        <v>1.99</v>
      </c>
      <c r="C199" s="4">
        <f t="shared" si="12"/>
        <v>2.6072772238153963E-2</v>
      </c>
      <c r="D199" s="4">
        <f t="shared" si="14"/>
        <v>1.9587724496895047</v>
      </c>
      <c r="E199" s="4">
        <f t="shared" si="15"/>
        <v>2.0430003493778384</v>
      </c>
      <c r="G199" s="4">
        <f t="shared" si="13"/>
        <v>1.026072772238154</v>
      </c>
    </row>
    <row r="200" spans="1:7" x14ac:dyDescent="0.2">
      <c r="A200" s="4">
        <f>IF('True_Odds_Calculator_2-way'!A201="","",'True_Odds_Calculator_2-way'!A201)</f>
        <v>2.59</v>
      </c>
      <c r="B200" s="4">
        <f>IF('True_Odds_Calculator_2-way'!B201="","",'True_Odds_Calculator_2-way'!B201)</f>
        <v>1.54</v>
      </c>
      <c r="C200" s="4">
        <f t="shared" si="12"/>
        <v>3.5451035451035562E-2</v>
      </c>
      <c r="D200" s="4">
        <f t="shared" si="14"/>
        <v>2.7146260123868511</v>
      </c>
      <c r="E200" s="4">
        <f t="shared" si="15"/>
        <v>1.583217560433454</v>
      </c>
      <c r="G200" s="4">
        <f t="shared" si="13"/>
        <v>1.0354510354510356</v>
      </c>
    </row>
    <row r="201" spans="1:7" x14ac:dyDescent="0.2">
      <c r="A201" s="4">
        <f>IF('True_Odds_Calculator_2-way'!A202="","",'True_Odds_Calculator_2-way'!A202)</f>
        <v>2.2000000000000002</v>
      </c>
      <c r="B201" s="4">
        <f>IF('True_Odds_Calculator_2-way'!B202="","",'True_Odds_Calculator_2-way'!B202)</f>
        <v>1.73</v>
      </c>
      <c r="C201" s="4">
        <f t="shared" si="12"/>
        <v>3.2580136626379375E-2</v>
      </c>
      <c r="D201" s="4">
        <f t="shared" si="14"/>
        <v>2.2817745803357314</v>
      </c>
      <c r="E201" s="4">
        <f t="shared" si="15"/>
        <v>1.7801683816651075</v>
      </c>
      <c r="G201" s="4">
        <f t="shared" si="13"/>
        <v>1.0325801366263794</v>
      </c>
    </row>
    <row r="202" spans="1:7" x14ac:dyDescent="0.2">
      <c r="A202" s="4">
        <f>IF('True_Odds_Calculator_2-way'!A203="","",'True_Odds_Calculator_2-way'!A203)</f>
        <v>1.91</v>
      </c>
      <c r="B202" s="4">
        <f>IF('True_Odds_Calculator_2-way'!B203="","",'True_Odds_Calculator_2-way'!B203)</f>
        <v>1.98</v>
      </c>
      <c r="C202" s="4">
        <f t="shared" si="12"/>
        <v>2.861071447458885E-2</v>
      </c>
      <c r="D202" s="4">
        <f t="shared" si="14"/>
        <v>1.9636533568721115</v>
      </c>
      <c r="E202" s="4">
        <f t="shared" si="15"/>
        <v>2.0377175494369308</v>
      </c>
      <c r="G202" s="4">
        <f t="shared" si="13"/>
        <v>1.0286107144745888</v>
      </c>
    </row>
    <row r="203" spans="1:7" x14ac:dyDescent="0.2">
      <c r="A203" s="4">
        <f>IF('True_Odds_Calculator_2-way'!A204="","",'True_Odds_Calculator_2-way'!A204)</f>
        <v>1.91</v>
      </c>
      <c r="B203" s="4">
        <f>IF('True_Odds_Calculator_2-way'!B204="","",'True_Odds_Calculator_2-way'!B204)</f>
        <v>1.94</v>
      </c>
      <c r="C203" s="4">
        <f t="shared" si="12"/>
        <v>3.9024126949857019E-2</v>
      </c>
      <c r="D203" s="4">
        <f t="shared" si="14"/>
        <v>1.98393746319002</v>
      </c>
      <c r="E203" s="4">
        <f t="shared" si="15"/>
        <v>2.0163247537682976</v>
      </c>
      <c r="G203" s="4">
        <f t="shared" si="13"/>
        <v>1.039024126949857</v>
      </c>
    </row>
    <row r="204" spans="1:7" x14ac:dyDescent="0.2">
      <c r="A204" s="4">
        <f>IF('True_Odds_Calculator_2-way'!A205="","",'True_Odds_Calculator_2-way'!A205)</f>
        <v>1.66</v>
      </c>
      <c r="B204" s="4">
        <f>IF('True_Odds_Calculator_2-way'!B205="","",'True_Odds_Calculator_2-way'!B205)</f>
        <v>2.2599999999999998</v>
      </c>
      <c r="C204" s="4">
        <f t="shared" si="12"/>
        <v>4.4887514660411743E-2</v>
      </c>
      <c r="D204" s="4">
        <f t="shared" si="14"/>
        <v>1.7242393602353159</v>
      </c>
      <c r="E204" s="4">
        <f t="shared" si="15"/>
        <v>2.3807589795659352</v>
      </c>
      <c r="G204" s="4">
        <f t="shared" si="13"/>
        <v>1.0448875146604117</v>
      </c>
    </row>
    <row r="205" spans="1:7" x14ac:dyDescent="0.2">
      <c r="A205" s="4">
        <f>IF('True_Odds_Calculator_2-way'!A206="","",'True_Odds_Calculator_2-way'!A206)</f>
        <v>2.0299999999999998</v>
      </c>
      <c r="B205" s="4">
        <f>IF('True_Odds_Calculator_2-way'!B206="","",'True_Odds_Calculator_2-way'!B206)</f>
        <v>1.83</v>
      </c>
      <c r="C205" s="4">
        <f t="shared" si="12"/>
        <v>3.9058924870117639E-2</v>
      </c>
      <c r="D205" s="4">
        <f t="shared" si="14"/>
        <v>2.1138012461236451</v>
      </c>
      <c r="E205" s="4">
        <f t="shared" si="15"/>
        <v>1.8978262535441519</v>
      </c>
      <c r="G205" s="4">
        <f t="shared" si="13"/>
        <v>1.0390589248701176</v>
      </c>
    </row>
    <row r="206" spans="1:7" x14ac:dyDescent="0.2">
      <c r="A206" s="4">
        <f>IF('True_Odds_Calculator_2-way'!A207="","",'True_Odds_Calculator_2-way'!A207)</f>
        <v>1.81</v>
      </c>
      <c r="B206" s="4">
        <f>IF('True_Odds_Calculator_2-way'!B207="","",'True_Odds_Calculator_2-way'!B207)</f>
        <v>2.11</v>
      </c>
      <c r="C206" s="4">
        <f t="shared" si="12"/>
        <v>2.6419837134403323E-2</v>
      </c>
      <c r="D206" s="4">
        <f t="shared" si="14"/>
        <v>1.8543371124760262</v>
      </c>
      <c r="E206" s="4">
        <f t="shared" si="15"/>
        <v>2.1704981387286519</v>
      </c>
      <c r="G206" s="4">
        <f t="shared" si="13"/>
        <v>1.0264198371344033</v>
      </c>
    </row>
    <row r="207" spans="1:7" x14ac:dyDescent="0.2">
      <c r="A207" s="4">
        <f>IF('True_Odds_Calculator_2-way'!A208="","",'True_Odds_Calculator_2-way'!A208)</f>
        <v>1.58</v>
      </c>
      <c r="B207" s="4">
        <f>IF('True_Odds_Calculator_2-way'!B208="","",'True_Odds_Calculator_2-way'!B208)</f>
        <v>2.5299999999999998</v>
      </c>
      <c r="C207" s="4">
        <f t="shared" si="12"/>
        <v>2.8168309401110703E-2</v>
      </c>
      <c r="D207" s="4">
        <f t="shared" si="14"/>
        <v>1.6159598981283099</v>
      </c>
      <c r="E207" s="4">
        <f t="shared" si="15"/>
        <v>2.6234823127912317</v>
      </c>
      <c r="G207" s="4">
        <f t="shared" si="13"/>
        <v>1.0281683094011107</v>
      </c>
    </row>
    <row r="208" spans="1:7" x14ac:dyDescent="0.2">
      <c r="A208" s="4">
        <f>IF('True_Odds_Calculator_2-way'!A209="","",'True_Odds_Calculator_2-way'!A209)</f>
        <v>1.5</v>
      </c>
      <c r="B208" s="4">
        <f>IF('True_Odds_Calculator_2-way'!B209="","",'True_Odds_Calculator_2-way'!B209)</f>
        <v>2.72</v>
      </c>
      <c r="C208" s="4">
        <f t="shared" si="12"/>
        <v>3.4313725490195957E-2</v>
      </c>
      <c r="D208" s="4">
        <f t="shared" si="14"/>
        <v>1.5396226415094338</v>
      </c>
      <c r="E208" s="4">
        <f t="shared" si="15"/>
        <v>2.8531468531468529</v>
      </c>
      <c r="G208" s="4">
        <f t="shared" si="13"/>
        <v>1.034313725490196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1.89</v>
      </c>
      <c r="C209" s="4">
        <f t="shared" si="12"/>
        <v>2.4150034051024338E-2</v>
      </c>
      <c r="D209" s="4">
        <f t="shared" si="14"/>
        <v>2.0705027387602368</v>
      </c>
      <c r="E209" s="4">
        <f t="shared" si="15"/>
        <v>1.9341405339682862</v>
      </c>
      <c r="G209" s="4">
        <f t="shared" si="13"/>
        <v>1.0241500340510243</v>
      </c>
    </row>
    <row r="210" spans="1:7" x14ac:dyDescent="0.2">
      <c r="A210" s="4">
        <f>IF('True_Odds_Calculator_2-way'!A211="","",'True_Odds_Calculator_2-way'!A211)</f>
        <v>1.89</v>
      </c>
      <c r="B210" s="4">
        <f>IF('True_Odds_Calculator_2-way'!B211="","",'True_Odds_Calculator_2-way'!B211)</f>
        <v>2.0099999999999998</v>
      </c>
      <c r="C210" s="4">
        <f t="shared" si="12"/>
        <v>2.6612966911474523E-2</v>
      </c>
      <c r="D210" s="4">
        <f t="shared" si="14"/>
        <v>1.9387583250401901</v>
      </c>
      <c r="E210" s="4">
        <f t="shared" si="15"/>
        <v>2.065236891462122</v>
      </c>
      <c r="G210" s="4">
        <f t="shared" si="13"/>
        <v>1.0266129669114745</v>
      </c>
    </row>
    <row r="211" spans="1:7" x14ac:dyDescent="0.2">
      <c r="A211" s="4">
        <f>IF('True_Odds_Calculator_2-way'!A212="","",'True_Odds_Calculator_2-way'!A212)</f>
        <v>1.61</v>
      </c>
      <c r="B211" s="4">
        <f>IF('True_Odds_Calculator_2-way'!B212="","",'True_Odds_Calculator_2-way'!B212)</f>
        <v>2.46</v>
      </c>
      <c r="C211" s="4">
        <f t="shared" si="12"/>
        <v>2.7622077463010708E-2</v>
      </c>
      <c r="D211" s="4">
        <f t="shared" si="14"/>
        <v>1.6466137280172954</v>
      </c>
      <c r="E211" s="4">
        <f t="shared" si="15"/>
        <v>2.5465183565871534</v>
      </c>
      <c r="G211" s="4">
        <f t="shared" si="13"/>
        <v>1.0276220774630107</v>
      </c>
    </row>
    <row r="212" spans="1:7" x14ac:dyDescent="0.2">
      <c r="A212" s="4">
        <f>IF('True_Odds_Calculator_2-way'!A213="","",'True_Odds_Calculator_2-way'!A213)</f>
        <v>1.74</v>
      </c>
      <c r="B212" s="4">
        <f>IF('True_Odds_Calculator_2-way'!B213="","",'True_Odds_Calculator_2-way'!B213)</f>
        <v>2.19</v>
      </c>
      <c r="C212" s="4">
        <f t="shared" si="12"/>
        <v>3.1333648244370904E-2</v>
      </c>
      <c r="D212" s="4">
        <f t="shared" si="14"/>
        <v>1.7887621461765948</v>
      </c>
      <c r="E212" s="4">
        <f t="shared" si="15"/>
        <v>2.2678093197643276</v>
      </c>
      <c r="G212" s="4">
        <f t="shared" si="13"/>
        <v>1.0313336482443709</v>
      </c>
    </row>
    <row r="213" spans="1:7" x14ac:dyDescent="0.2">
      <c r="A213" s="4">
        <f>IF('True_Odds_Calculator_2-way'!A214="","",'True_Odds_Calculator_2-way'!A214)</f>
        <v>1.7</v>
      </c>
      <c r="B213" s="4">
        <f>IF('True_Odds_Calculator_2-way'!B214="","",'True_Odds_Calculator_2-way'!B214)</f>
        <v>2.2400000000000002</v>
      </c>
      <c r="C213" s="4">
        <f t="shared" si="12"/>
        <v>3.4663865546218364E-2</v>
      </c>
      <c r="D213" s="4">
        <f t="shared" si="14"/>
        <v>1.7516099356025756</v>
      </c>
      <c r="E213" s="4">
        <f t="shared" si="15"/>
        <v>2.3304773561811505</v>
      </c>
      <c r="G213" s="4">
        <f t="shared" si="13"/>
        <v>1.0346638655462184</v>
      </c>
    </row>
    <row r="214" spans="1:7" x14ac:dyDescent="0.2">
      <c r="A214" s="4">
        <f>IF('True_Odds_Calculator_2-way'!A215="","",'True_Odds_Calculator_2-way'!A215)</f>
        <v>1.81</v>
      </c>
      <c r="B214" s="4">
        <f>IF('True_Odds_Calculator_2-way'!B215="","",'True_Odds_Calculator_2-way'!B215)</f>
        <v>2.0699999999999998</v>
      </c>
      <c r="C214" s="4">
        <f t="shared" si="12"/>
        <v>3.5577975284917462E-2</v>
      </c>
      <c r="D214" s="4">
        <f t="shared" si="14"/>
        <v>1.8702173858786533</v>
      </c>
      <c r="E214" s="4">
        <f t="shared" si="15"/>
        <v>2.1491381535549374</v>
      </c>
      <c r="G214" s="4">
        <f t="shared" si="13"/>
        <v>1.0355779752849175</v>
      </c>
    </row>
    <row r="215" spans="1:7" x14ac:dyDescent="0.2">
      <c r="A215" s="4">
        <f>IF('True_Odds_Calculator_2-way'!A216="","",'True_Odds_Calculator_2-way'!A216)</f>
        <v>1.97</v>
      </c>
      <c r="B215" s="4">
        <f>IF('True_Odds_Calculator_2-way'!B216="","",'True_Odds_Calculator_2-way'!B216)</f>
        <v>1.89</v>
      </c>
      <c r="C215" s="4">
        <f t="shared" si="12"/>
        <v>3.6714742298498582E-2</v>
      </c>
      <c r="D215" s="4">
        <f t="shared" si="14"/>
        <v>2.0439162297916722</v>
      </c>
      <c r="E215" s="4">
        <f t="shared" si="15"/>
        <v>1.9579312702127099</v>
      </c>
      <c r="G215" s="4">
        <f t="shared" si="13"/>
        <v>1.0367147422984986</v>
      </c>
    </row>
    <row r="216" spans="1:7" x14ac:dyDescent="0.2">
      <c r="A216" s="4">
        <f>IF('True_Odds_Calculator_2-way'!A217="","",'True_Odds_Calculator_2-way'!A217)</f>
        <v>1.56</v>
      </c>
      <c r="B216" s="4">
        <f>IF('True_Odds_Calculator_2-way'!B217="","",'True_Odds_Calculator_2-way'!B217)</f>
        <v>2.5499999999999998</v>
      </c>
      <c r="C216" s="4">
        <f t="shared" si="12"/>
        <v>3.3182503770738947E-2</v>
      </c>
      <c r="D216" s="4">
        <f t="shared" si="14"/>
        <v>1.6014492753623186</v>
      </c>
      <c r="E216" s="4">
        <f t="shared" si="15"/>
        <v>2.6626506024096379</v>
      </c>
      <c r="G216" s="4">
        <f t="shared" si="13"/>
        <v>1.0331825037707389</v>
      </c>
    </row>
    <row r="217" spans="1:7" x14ac:dyDescent="0.2">
      <c r="A217" s="4">
        <f>IF('True_Odds_Calculator_2-way'!A218="","",'True_Odds_Calculator_2-way'!A218)</f>
        <v>1.78</v>
      </c>
      <c r="B217" s="4">
        <f>IF('True_Odds_Calculator_2-way'!B218="","",'True_Odds_Calculator_2-way'!B218)</f>
        <v>2.15</v>
      </c>
      <c r="C217" s="4">
        <f t="shared" si="12"/>
        <v>2.6914031878756184E-2</v>
      </c>
      <c r="D217" s="4">
        <f t="shared" si="14"/>
        <v>1.8236835835120324</v>
      </c>
      <c r="E217" s="4">
        <f t="shared" si="15"/>
        <v>2.2140584321666186</v>
      </c>
      <c r="G217" s="4">
        <f t="shared" si="13"/>
        <v>1.0269140318787562</v>
      </c>
    </row>
    <row r="218" spans="1:7" x14ac:dyDescent="0.2">
      <c r="A218" s="4">
        <f>IF('True_Odds_Calculator_2-way'!A219="","",'True_Odds_Calculator_2-way'!A219)</f>
        <v>2.39</v>
      </c>
      <c r="B218" s="4">
        <f>IF('True_Odds_Calculator_2-way'!B219="","",'True_Odds_Calculator_2-way'!B219)</f>
        <v>1.64</v>
      </c>
      <c r="C218" s="4">
        <f t="shared" si="12"/>
        <v>2.8166139401979873E-2</v>
      </c>
      <c r="D218" s="4">
        <f t="shared" si="14"/>
        <v>2.4732458354366487</v>
      </c>
      <c r="E218" s="4">
        <f t="shared" si="15"/>
        <v>1.6787733424704472</v>
      </c>
      <c r="G218" s="4">
        <f t="shared" si="13"/>
        <v>1.0281661394019799</v>
      </c>
    </row>
    <row r="219" spans="1:7" x14ac:dyDescent="0.2">
      <c r="A219" s="4">
        <f>IF('True_Odds_Calculator_2-way'!A220="","",'True_Odds_Calculator_2-way'!A220)</f>
        <v>1.75</v>
      </c>
      <c r="B219" s="4">
        <f>IF('True_Odds_Calculator_2-way'!B220="","",'True_Odds_Calculator_2-way'!B220)</f>
        <v>2.1800000000000002</v>
      </c>
      <c r="C219" s="4">
        <f t="shared" si="12"/>
        <v>3.0144167758846541E-2</v>
      </c>
      <c r="D219" s="4">
        <f t="shared" si="14"/>
        <v>1.797408716136631</v>
      </c>
      <c r="E219" s="4">
        <f t="shared" si="15"/>
        <v>2.2540620384047267</v>
      </c>
      <c r="G219" s="4">
        <f t="shared" si="13"/>
        <v>1.0301441677588465</v>
      </c>
    </row>
    <row r="220" spans="1:7" x14ac:dyDescent="0.2">
      <c r="A220" s="4">
        <f>IF('True_Odds_Calculator_2-way'!A221="","",'True_Odds_Calculator_2-way'!A221)</f>
        <v>1.35</v>
      </c>
      <c r="B220" s="4">
        <f>IF('True_Odds_Calculator_2-way'!B221="","",'True_Odds_Calculator_2-way'!B221)</f>
        <v>3.38</v>
      </c>
      <c r="C220" s="4">
        <f t="shared" si="12"/>
        <v>3.659872890642113E-2</v>
      </c>
      <c r="D220" s="4">
        <f t="shared" si="14"/>
        <v>1.3841953587137874</v>
      </c>
      <c r="E220" s="4">
        <f t="shared" si="15"/>
        <v>3.6028424792735878</v>
      </c>
      <c r="G220" s="4">
        <f t="shared" si="13"/>
        <v>1.0365987289064211</v>
      </c>
    </row>
    <row r="221" spans="1:7" x14ac:dyDescent="0.2">
      <c r="A221" s="4">
        <f>IF('True_Odds_Calculator_2-way'!A222="","",'True_Odds_Calculator_2-way'!A222)</f>
        <v>2.29</v>
      </c>
      <c r="B221" s="4">
        <f>IF('True_Odds_Calculator_2-way'!B222="","",'True_Odds_Calculator_2-way'!B222)</f>
        <v>1.69</v>
      </c>
      <c r="C221" s="4">
        <f t="shared" si="12"/>
        <v>2.8397199038784571E-2</v>
      </c>
      <c r="D221" s="4">
        <f t="shared" si="14"/>
        <v>2.3669612550074923</v>
      </c>
      <c r="E221" s="4">
        <f t="shared" si="15"/>
        <v>1.7315496297621977</v>
      </c>
      <c r="G221" s="4">
        <f t="shared" si="13"/>
        <v>1.0283971990387846</v>
      </c>
    </row>
    <row r="222" spans="1:7" x14ac:dyDescent="0.2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1.82</v>
      </c>
      <c r="C222" s="4">
        <f t="shared" si="12"/>
        <v>3.2542336890162948E-2</v>
      </c>
      <c r="D222" s="4">
        <f t="shared" si="14"/>
        <v>2.1421504520384373</v>
      </c>
      <c r="E222" s="4">
        <f t="shared" si="15"/>
        <v>1.8755413949320454</v>
      </c>
      <c r="G222" s="4">
        <f t="shared" si="13"/>
        <v>1.0325423368901629</v>
      </c>
    </row>
    <row r="223" spans="1:7" x14ac:dyDescent="0.2">
      <c r="A223" s="4">
        <f>IF('True_Odds_Calculator_2-way'!A224="","",'True_Odds_Calculator_2-way'!A224)</f>
        <v>2.08</v>
      </c>
      <c r="B223" s="4">
        <f>IF('True_Odds_Calculator_2-way'!B224="","",'True_Odds_Calculator_2-way'!B224)</f>
        <v>1.79</v>
      </c>
      <c r="C223" s="4">
        <f t="shared" si="12"/>
        <v>3.9428448646325664E-2</v>
      </c>
      <c r="D223" s="4">
        <f t="shared" si="14"/>
        <v>2.1689385995572641</v>
      </c>
      <c r="E223" s="4">
        <f t="shared" si="15"/>
        <v>1.8554769261437256</v>
      </c>
      <c r="G223" s="4">
        <f t="shared" si="13"/>
        <v>1.0394284486463257</v>
      </c>
    </row>
    <row r="224" spans="1:7" x14ac:dyDescent="0.2">
      <c r="A224" s="4">
        <f>IF('True_Odds_Calculator_2-way'!A225="","",'True_Odds_Calculator_2-way'!A225)</f>
        <v>2.06</v>
      </c>
      <c r="B224" s="4">
        <f>IF('True_Odds_Calculator_2-way'!B225="","",'True_Odds_Calculator_2-way'!B225)</f>
        <v>1.82</v>
      </c>
      <c r="C224" s="4">
        <f t="shared" si="12"/>
        <v>3.4887442654432999E-2</v>
      </c>
      <c r="D224" s="4">
        <f t="shared" si="14"/>
        <v>2.1367833124358828</v>
      </c>
      <c r="E224" s="4">
        <f t="shared" si="15"/>
        <v>1.8796751228316457</v>
      </c>
      <c r="G224" s="4">
        <f t="shared" si="13"/>
        <v>1.034887442654433</v>
      </c>
    </row>
    <row r="225" spans="1:7" x14ac:dyDescent="0.2">
      <c r="A225" s="4">
        <f>IF('True_Odds_Calculator_2-way'!A226="","",'True_Odds_Calculator_2-way'!A226)</f>
        <v>2.4700000000000002</v>
      </c>
      <c r="B225" s="4">
        <f>IF('True_Odds_Calculator_2-way'!B226="","",'True_Odds_Calculator_2-way'!B226)</f>
        <v>1.58</v>
      </c>
      <c r="C225" s="4">
        <f t="shared" si="12"/>
        <v>3.7769692000204858E-2</v>
      </c>
      <c r="D225" s="4">
        <f t="shared" si="14"/>
        <v>2.5908517559583082</v>
      </c>
      <c r="E225" s="4">
        <f t="shared" si="15"/>
        <v>1.6285940825439218</v>
      </c>
      <c r="G225" s="4">
        <f t="shared" si="13"/>
        <v>1.0377696920002049</v>
      </c>
    </row>
    <row r="226" spans="1:7" x14ac:dyDescent="0.2">
      <c r="A226" s="4">
        <f>IF('True_Odds_Calculator_2-way'!A227="","",'True_Odds_Calculator_2-way'!A227)</f>
        <v>2.2200000000000002</v>
      </c>
      <c r="B226" s="4">
        <f>IF('True_Odds_Calculator_2-way'!B227="","",'True_Odds_Calculator_2-way'!B227)</f>
        <v>1.7</v>
      </c>
      <c r="C226" s="4">
        <f t="shared" si="12"/>
        <v>3.868574456809748E-2</v>
      </c>
      <c r="D226" s="4">
        <f t="shared" si="14"/>
        <v>2.3196066379840201</v>
      </c>
      <c r="E226" s="4">
        <f t="shared" si="15"/>
        <v>1.7578015836050302</v>
      </c>
      <c r="G226" s="4">
        <f t="shared" si="13"/>
        <v>1.0386857445680975</v>
      </c>
    </row>
    <row r="227" spans="1:7" x14ac:dyDescent="0.2">
      <c r="A227" s="4">
        <f>IF('True_Odds_Calculator_2-way'!A228="","",'True_Odds_Calculator_2-way'!A228)</f>
        <v>2.33</v>
      </c>
      <c r="B227" s="4">
        <f>IF('True_Odds_Calculator_2-way'!B228="","",'True_Odds_Calculator_2-way'!B228)</f>
        <v>1.64</v>
      </c>
      <c r="C227" s="4">
        <f t="shared" si="12"/>
        <v>3.8940646917198674E-2</v>
      </c>
      <c r="D227" s="4">
        <f t="shared" si="14"/>
        <v>2.4407256004087885</v>
      </c>
      <c r="E227" s="4">
        <f t="shared" si="15"/>
        <v>1.6940946976414255</v>
      </c>
      <c r="G227" s="4">
        <f t="shared" si="13"/>
        <v>1.0389406469171987</v>
      </c>
    </row>
    <row r="228" spans="1:7" x14ac:dyDescent="0.2">
      <c r="A228" s="4">
        <f>IF('True_Odds_Calculator_2-way'!A229="","",'True_Odds_Calculator_2-way'!A229)</f>
        <v>1.82</v>
      </c>
      <c r="B228" s="4">
        <f>IF('True_Odds_Calculator_2-way'!B229="","",'True_Odds_Calculator_2-way'!B229)</f>
        <v>2.0499999999999998</v>
      </c>
      <c r="C228" s="4">
        <f t="shared" si="12"/>
        <v>3.7255427499329974E-2</v>
      </c>
      <c r="D228" s="4">
        <f t="shared" si="14"/>
        <v>1.8838677101741985</v>
      </c>
      <c r="E228" s="4">
        <f t="shared" si="15"/>
        <v>2.1313910311339619</v>
      </c>
      <c r="G228" s="4">
        <f t="shared" si="13"/>
        <v>1.03725542749933</v>
      </c>
    </row>
    <row r="229" spans="1:7" x14ac:dyDescent="0.2">
      <c r="A229" s="4">
        <f>IF('True_Odds_Calculator_2-way'!A230="","",'True_Odds_Calculator_2-way'!A230)</f>
        <v>2.2200000000000002</v>
      </c>
      <c r="B229" s="4">
        <f>IF('True_Odds_Calculator_2-way'!B230="","",'True_Odds_Calculator_2-way'!B230)</f>
        <v>1.7</v>
      </c>
      <c r="C229" s="4">
        <f t="shared" si="12"/>
        <v>3.868574456809748E-2</v>
      </c>
      <c r="D229" s="4">
        <f t="shared" si="14"/>
        <v>2.3196066379840201</v>
      </c>
      <c r="E229" s="4">
        <f t="shared" si="15"/>
        <v>1.7578015836050302</v>
      </c>
      <c r="G229" s="4">
        <f t="shared" si="13"/>
        <v>1.0386857445680975</v>
      </c>
    </row>
    <row r="230" spans="1:7" x14ac:dyDescent="0.2">
      <c r="A230" s="4">
        <f>IF('True_Odds_Calculator_2-way'!A231="","",'True_Odds_Calculator_2-way'!A231)</f>
        <v>2.2400000000000002</v>
      </c>
      <c r="B230" s="4">
        <f>IF('True_Odds_Calculator_2-way'!B231="","",'True_Odds_Calculator_2-way'!B231)</f>
        <v>1.69</v>
      </c>
      <c r="C230" s="4">
        <f t="shared" si="12"/>
        <v>3.8144547759932479E-2</v>
      </c>
      <c r="D230" s="4">
        <f t="shared" si="14"/>
        <v>2.3399678575843743</v>
      </c>
      <c r="E230" s="4">
        <f t="shared" si="15"/>
        <v>1.7462865578005351</v>
      </c>
      <c r="G230" s="4">
        <f t="shared" si="13"/>
        <v>1.0381445477599325</v>
      </c>
    </row>
    <row r="231" spans="1:7" x14ac:dyDescent="0.2">
      <c r="A231" s="4">
        <f>IF('True_Odds_Calculator_2-way'!A232="","",'True_Odds_Calculator_2-way'!A232)</f>
        <v>2.13</v>
      </c>
      <c r="B231" s="4">
        <f>IF('True_Odds_Calculator_2-way'!B232="","",'True_Odds_Calculator_2-way'!B232)</f>
        <v>1.76</v>
      </c>
      <c r="C231" s="4">
        <f t="shared" si="12"/>
        <v>3.7665386256935607E-2</v>
      </c>
      <c r="D231" s="4">
        <f t="shared" si="14"/>
        <v>2.2190126672191313</v>
      </c>
      <c r="E231" s="4">
        <f t="shared" si="15"/>
        <v>1.8203360202000585</v>
      </c>
      <c r="G231" s="4">
        <f t="shared" si="13"/>
        <v>1.0376653862569356</v>
      </c>
    </row>
    <row r="232" spans="1:7" x14ac:dyDescent="0.2">
      <c r="A232" s="4">
        <f>IF('True_Odds_Calculator_2-way'!A233="","",'True_Odds_Calculator_2-way'!A233)</f>
        <v>2.37</v>
      </c>
      <c r="B232" s="4">
        <f>IF('True_Odds_Calculator_2-way'!B233="","",'True_Odds_Calculator_2-way'!B233)</f>
        <v>1.63</v>
      </c>
      <c r="C232" s="4">
        <f t="shared" si="12"/>
        <v>3.5437860785379582E-2</v>
      </c>
      <c r="D232" s="4">
        <f t="shared" si="14"/>
        <v>2.4738881239793793</v>
      </c>
      <c r="E232" s="4">
        <f t="shared" si="15"/>
        <v>1.6784775477395666</v>
      </c>
      <c r="G232" s="4">
        <f t="shared" si="13"/>
        <v>1.0354378607853796</v>
      </c>
    </row>
    <row r="233" spans="1:7" x14ac:dyDescent="0.2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1.58</v>
      </c>
      <c r="C233" s="4">
        <f t="shared" si="12"/>
        <v>4.2747457978833836E-2</v>
      </c>
      <c r="D233" s="4">
        <f t="shared" si="14"/>
        <v>2.5742521367521367</v>
      </c>
      <c r="E233" s="4">
        <f t="shared" si="15"/>
        <v>1.6352222599253479</v>
      </c>
      <c r="G233" s="4">
        <f t="shared" si="13"/>
        <v>1.0427474579788338</v>
      </c>
    </row>
    <row r="234" spans="1:7" x14ac:dyDescent="0.2">
      <c r="A234" s="4">
        <f>IF('True_Odds_Calculator_2-way'!A235="","",'True_Odds_Calculator_2-way'!A235)</f>
        <v>1.9</v>
      </c>
      <c r="B234" s="4">
        <f>IF('True_Odds_Calculator_2-way'!B235="","",'True_Odds_Calculator_2-way'!B235)</f>
        <v>1.95</v>
      </c>
      <c r="C234" s="4">
        <f t="shared" si="12"/>
        <v>3.9136302294197067E-2</v>
      </c>
      <c r="D234" s="4">
        <f t="shared" si="14"/>
        <v>1.9733688415446073</v>
      </c>
      <c r="E234" s="4">
        <f t="shared" si="15"/>
        <v>2.027359781121751</v>
      </c>
      <c r="G234" s="4">
        <f t="shared" si="13"/>
        <v>1.0391363022941971</v>
      </c>
    </row>
    <row r="235" spans="1:7" x14ac:dyDescent="0.2">
      <c r="A235" s="4">
        <f>IF('True_Odds_Calculator_2-way'!A236="","",'True_Odds_Calculator_2-way'!A236)</f>
        <v>2.06</v>
      </c>
      <c r="B235" s="4">
        <f>IF('True_Odds_Calculator_2-way'!B236="","",'True_Odds_Calculator_2-way'!B236)</f>
        <v>1.79</v>
      </c>
      <c r="C235" s="4">
        <f t="shared" si="12"/>
        <v>4.4096111080978329E-2</v>
      </c>
      <c r="D235" s="4">
        <f t="shared" si="14"/>
        <v>2.1580148651021243</v>
      </c>
      <c r="E235" s="4">
        <f t="shared" si="15"/>
        <v>1.8635467731338755</v>
      </c>
      <c r="G235" s="4">
        <f t="shared" si="13"/>
        <v>1.0440961110809783</v>
      </c>
    </row>
    <row r="236" spans="1:7" x14ac:dyDescent="0.2">
      <c r="A236" s="4">
        <f>IF('True_Odds_Calculator_2-way'!A237="","",'True_Odds_Calculator_2-way'!A237)</f>
        <v>2.0299999999999998</v>
      </c>
      <c r="B236" s="4">
        <f>IF('True_Odds_Calculator_2-way'!B237="","",'True_Odds_Calculator_2-way'!B237)</f>
        <v>1.83</v>
      </c>
      <c r="C236" s="4">
        <f t="shared" si="12"/>
        <v>3.9058924870117639E-2</v>
      </c>
      <c r="D236" s="4">
        <f t="shared" si="14"/>
        <v>2.1138012461236451</v>
      </c>
      <c r="E236" s="4">
        <f t="shared" si="15"/>
        <v>1.8978262535441519</v>
      </c>
      <c r="G236" s="4">
        <f t="shared" si="13"/>
        <v>1.0390589248701176</v>
      </c>
    </row>
    <row r="237" spans="1:7" x14ac:dyDescent="0.2">
      <c r="A237" s="4">
        <f>IF('True_Odds_Calculator_2-way'!A238="","",'True_Odds_Calculator_2-way'!A238)</f>
        <v>1.94</v>
      </c>
      <c r="B237" s="4">
        <f>IF('True_Odds_Calculator_2-way'!B238="","",'True_Odds_Calculator_2-way'!B238)</f>
        <v>1.9</v>
      </c>
      <c r="C237" s="4">
        <f t="shared" si="12"/>
        <v>4.1779706999457433E-2</v>
      </c>
      <c r="D237" s="4">
        <f t="shared" si="14"/>
        <v>2.0219418540866703</v>
      </c>
      <c r="E237" s="4">
        <f t="shared" si="15"/>
        <v>1.9785292538915729</v>
      </c>
      <c r="G237" s="4">
        <f t="shared" si="13"/>
        <v>1.0417797069994574</v>
      </c>
    </row>
    <row r="238" spans="1:7" x14ac:dyDescent="0.2">
      <c r="A238" s="4">
        <f>IF('True_Odds_Calculator_2-way'!A239="","",'True_Odds_Calculator_2-way'!A239)</f>
        <v>2.1</v>
      </c>
      <c r="B238" s="4">
        <f>IF('True_Odds_Calculator_2-way'!B239="","",'True_Odds_Calculator_2-way'!B239)</f>
        <v>1.77</v>
      </c>
      <c r="C238" s="4">
        <f t="shared" si="12"/>
        <v>4.1162227602905554E-2</v>
      </c>
      <c r="D238" s="4">
        <f t="shared" si="14"/>
        <v>2.1948627103631533</v>
      </c>
      <c r="E238" s="4">
        <f t="shared" si="15"/>
        <v>1.8369162342475907</v>
      </c>
      <c r="G238" s="4">
        <f t="shared" si="13"/>
        <v>1.0411622276029056</v>
      </c>
    </row>
    <row r="239" spans="1:7" x14ac:dyDescent="0.2">
      <c r="A239" s="4">
        <f>IF('True_Odds_Calculator_2-way'!A240="","",'True_Odds_Calculator_2-way'!A240)</f>
        <v>2.42</v>
      </c>
      <c r="B239" s="4">
        <f>IF('True_Odds_Calculator_2-way'!B240="","",'True_Odds_Calculator_2-way'!B240)</f>
        <v>1.58</v>
      </c>
      <c r="C239" s="4">
        <f t="shared" si="12"/>
        <v>4.6134532900931058E-2</v>
      </c>
      <c r="D239" s="4">
        <f t="shared" si="14"/>
        <v>2.563078160611342</v>
      </c>
      <c r="E239" s="4">
        <f t="shared" si="15"/>
        <v>1.6397632730079768</v>
      </c>
      <c r="G239" s="4">
        <f t="shared" si="13"/>
        <v>1.0461345329009311</v>
      </c>
    </row>
    <row r="240" spans="1:7" x14ac:dyDescent="0.2">
      <c r="A240" s="4">
        <f>IF('True_Odds_Calculator_2-way'!A241="","",'True_Odds_Calculator_2-way'!A241)</f>
        <v>2.0699999999999998</v>
      </c>
      <c r="B240" s="4">
        <f>IF('True_Odds_Calculator_2-way'!B241="","",'True_Odds_Calculator_2-way'!B241)</f>
        <v>1.79</v>
      </c>
      <c r="C240" s="4">
        <f t="shared" si="12"/>
        <v>4.17510053167085E-2</v>
      </c>
      <c r="D240" s="4">
        <f t="shared" si="14"/>
        <v>2.1634893294018038</v>
      </c>
      <c r="E240" s="4">
        <f t="shared" si="15"/>
        <v>1.8594836022382255</v>
      </c>
      <c r="G240" s="4">
        <f t="shared" si="13"/>
        <v>1.0417510053167085</v>
      </c>
    </row>
    <row r="241" spans="1:7" x14ac:dyDescent="0.2">
      <c r="A241" s="4">
        <f>IF('True_Odds_Calculator_2-way'!A242="","",'True_Odds_Calculator_2-way'!A242)</f>
        <v>1.93</v>
      </c>
      <c r="B241" s="4">
        <f>IF('True_Odds_Calculator_2-way'!B242="","",'True_Odds_Calculator_2-way'!B242)</f>
        <v>1.93</v>
      </c>
      <c r="C241" s="4">
        <f t="shared" si="12"/>
        <v>3.62694300518136E-2</v>
      </c>
      <c r="D241" s="4">
        <f t="shared" si="14"/>
        <v>2.0000000000000004</v>
      </c>
      <c r="E241" s="4">
        <f t="shared" si="15"/>
        <v>2.0000000000000004</v>
      </c>
      <c r="G241" s="4">
        <f t="shared" si="13"/>
        <v>1.0362694300518136</v>
      </c>
    </row>
    <row r="242" spans="1:7" x14ac:dyDescent="0.2">
      <c r="A242" s="4">
        <f>IF('True_Odds_Calculator_2-way'!A243="","",'True_Odds_Calculator_2-way'!A243)</f>
        <v>2.19</v>
      </c>
      <c r="B242" s="4">
        <f>IF('True_Odds_Calculator_2-way'!B243="","",'True_Odds_Calculator_2-way'!B243)</f>
        <v>1.7</v>
      </c>
      <c r="C242" s="4">
        <f t="shared" si="12"/>
        <v>4.485629868385721E-2</v>
      </c>
      <c r="D242" s="4">
        <f t="shared" si="14"/>
        <v>2.3031240334055059</v>
      </c>
      <c r="E242" s="4">
        <f t="shared" si="15"/>
        <v>1.7673866603370521</v>
      </c>
      <c r="G242" s="4">
        <f t="shared" si="13"/>
        <v>1.0448562986838572</v>
      </c>
    </row>
    <row r="243" spans="1:7" x14ac:dyDescent="0.2">
      <c r="A243" s="4">
        <f>IF('True_Odds_Calculator_2-way'!A244="","",'True_Odds_Calculator_2-way'!A244)</f>
        <v>1.83</v>
      </c>
      <c r="B243" s="4">
        <f>IF('True_Odds_Calculator_2-way'!B244="","",'True_Odds_Calculator_2-way'!B244)</f>
        <v>2.0299999999999998</v>
      </c>
      <c r="C243" s="4">
        <f t="shared" si="12"/>
        <v>3.9058924870117639E-2</v>
      </c>
      <c r="D243" s="4">
        <f t="shared" si="14"/>
        <v>1.8978262535441519</v>
      </c>
      <c r="E243" s="4">
        <f t="shared" si="15"/>
        <v>2.1138012461236451</v>
      </c>
      <c r="G243" s="4">
        <f t="shared" si="13"/>
        <v>1.0390589248701176</v>
      </c>
    </row>
    <row r="244" spans="1:7" x14ac:dyDescent="0.2">
      <c r="A244" s="4">
        <f>IF('True_Odds_Calculator_2-way'!A245="","",'True_Odds_Calculator_2-way'!A245)</f>
        <v>1.98</v>
      </c>
      <c r="B244" s="4">
        <f>IF('True_Odds_Calculator_2-way'!B245="","",'True_Odds_Calculator_2-way'!B245)</f>
        <v>1.88</v>
      </c>
      <c r="C244" s="4">
        <f t="shared" si="12"/>
        <v>3.6965398667526461E-2</v>
      </c>
      <c r="D244" s="4">
        <f t="shared" si="14"/>
        <v>2.0552120141342756</v>
      </c>
      <c r="E244" s="4">
        <f t="shared" si="15"/>
        <v>1.9476768522394308</v>
      </c>
      <c r="G244" s="4">
        <f t="shared" si="13"/>
        <v>1.0369653986675265</v>
      </c>
    </row>
    <row r="245" spans="1:7" x14ac:dyDescent="0.2">
      <c r="A245" s="4">
        <f>IF('True_Odds_Calculator_2-way'!A246="","",'True_Odds_Calculator_2-way'!A246)</f>
        <v>2.06</v>
      </c>
      <c r="B245" s="4">
        <f>IF('True_Odds_Calculator_2-way'!B246="","",'True_Odds_Calculator_2-way'!B246)</f>
        <v>1.79</v>
      </c>
      <c r="C245" s="4">
        <f t="shared" si="12"/>
        <v>4.4096111080978329E-2</v>
      </c>
      <c r="D245" s="4">
        <f t="shared" si="14"/>
        <v>2.1580148651021243</v>
      </c>
      <c r="E245" s="4">
        <f t="shared" si="15"/>
        <v>1.8635467731338755</v>
      </c>
      <c r="G245" s="4">
        <f t="shared" si="13"/>
        <v>1.0440961110809783</v>
      </c>
    </row>
    <row r="246" spans="1:7" x14ac:dyDescent="0.2">
      <c r="A246" s="4">
        <f>IF('True_Odds_Calculator_2-way'!A247="","",'True_Odds_Calculator_2-way'!A247)</f>
        <v>2.0699999999999998</v>
      </c>
      <c r="B246" s="4">
        <f>IF('True_Odds_Calculator_2-way'!B247="","",'True_Odds_Calculator_2-way'!B247)</f>
        <v>1.79</v>
      </c>
      <c r="C246" s="4">
        <f t="shared" si="12"/>
        <v>4.17510053167085E-2</v>
      </c>
      <c r="D246" s="4">
        <f t="shared" si="14"/>
        <v>2.1634893294018038</v>
      </c>
      <c r="E246" s="4">
        <f t="shared" si="15"/>
        <v>1.8594836022382255</v>
      </c>
      <c r="G246" s="4">
        <f t="shared" si="13"/>
        <v>1.0417510053167085</v>
      </c>
    </row>
    <row r="247" spans="1:7" x14ac:dyDescent="0.2">
      <c r="A247" s="4">
        <f>IF('True_Odds_Calculator_2-way'!A248="","",'True_Odds_Calculator_2-way'!A248)</f>
        <v>1.83</v>
      </c>
      <c r="B247" s="4">
        <f>IF('True_Odds_Calculator_2-way'!B248="","",'True_Odds_Calculator_2-way'!B248)</f>
        <v>2.04</v>
      </c>
      <c r="C247" s="4">
        <f t="shared" si="12"/>
        <v>3.6644165863066513E-2</v>
      </c>
      <c r="D247" s="4">
        <f t="shared" si="14"/>
        <v>1.8934875228241022</v>
      </c>
      <c r="E247" s="4">
        <f t="shared" si="15"/>
        <v>2.119209809264305</v>
      </c>
      <c r="G247" s="4">
        <f t="shared" si="13"/>
        <v>1.0366441658630665</v>
      </c>
    </row>
    <row r="248" spans="1:7" x14ac:dyDescent="0.2">
      <c r="A248" s="4">
        <f>IF('True_Odds_Calculator_2-way'!A249="","",'True_Odds_Calculator_2-way'!A249)</f>
        <v>1.96</v>
      </c>
      <c r="B248" s="4">
        <f>IF('True_Odds_Calculator_2-way'!B249="","",'True_Odds_Calculator_2-way'!B249)</f>
        <v>1.88</v>
      </c>
      <c r="C248" s="4">
        <f t="shared" si="12"/>
        <v>4.2118975249674229E-2</v>
      </c>
      <c r="D248" s="4">
        <f t="shared" si="14"/>
        <v>2.044385264092321</v>
      </c>
      <c r="E248" s="4">
        <f t="shared" si="15"/>
        <v>1.9575010624734379</v>
      </c>
      <c r="G248" s="4">
        <f t="shared" si="13"/>
        <v>1.0421189752496742</v>
      </c>
    </row>
    <row r="249" spans="1:7" x14ac:dyDescent="0.2">
      <c r="A249" s="4">
        <f>IF('True_Odds_Calculator_2-way'!A250="","",'True_Odds_Calculator_2-way'!A250)</f>
        <v>2.23</v>
      </c>
      <c r="B249" s="4">
        <f>IF('True_Odds_Calculator_2-way'!B250="","",'True_Odds_Calculator_2-way'!B250)</f>
        <v>1.68</v>
      </c>
      <c r="C249" s="4">
        <f t="shared" si="12"/>
        <v>4.3668588511637907E-2</v>
      </c>
      <c r="D249" s="4">
        <f t="shared" si="14"/>
        <v>2.3441371542985863</v>
      </c>
      <c r="E249" s="4">
        <f t="shared" si="15"/>
        <v>1.7439716972348942</v>
      </c>
      <c r="G249" s="4">
        <f t="shared" si="13"/>
        <v>1.0436685885116379</v>
      </c>
    </row>
    <row r="250" spans="1:7" x14ac:dyDescent="0.2">
      <c r="A250" s="4">
        <f>IF('True_Odds_Calculator_2-way'!A251="","",'True_Odds_Calculator_2-way'!A251)</f>
        <v>2.11</v>
      </c>
      <c r="B250" s="4">
        <f>IF('True_Odds_Calculator_2-way'!B251="","",'True_Odds_Calculator_2-way'!B251)</f>
        <v>1.76</v>
      </c>
      <c r="C250" s="4">
        <f t="shared" si="12"/>
        <v>4.2115467470917878E-2</v>
      </c>
      <c r="D250" s="4">
        <f t="shared" si="14"/>
        <v>2.208110357949816</v>
      </c>
      <c r="E250" s="4">
        <f t="shared" si="15"/>
        <v>1.8277389506841228</v>
      </c>
      <c r="G250" s="4">
        <f t="shared" si="13"/>
        <v>1.0421154674709179</v>
      </c>
    </row>
    <row r="251" spans="1:7" x14ac:dyDescent="0.2">
      <c r="A251" s="4">
        <f>IF('True_Odds_Calculator_2-way'!A252="","",'True_Odds_Calculator_2-way'!A252)</f>
        <v>1.95</v>
      </c>
      <c r="B251" s="4">
        <f>IF('True_Odds_Calculator_2-way'!B252="","",'True_Odds_Calculator_2-way'!B252)</f>
        <v>1.9</v>
      </c>
      <c r="C251" s="4">
        <f t="shared" si="12"/>
        <v>3.9136302294197067E-2</v>
      </c>
      <c r="D251" s="4">
        <f t="shared" si="14"/>
        <v>2.027359781121751</v>
      </c>
      <c r="E251" s="4">
        <f t="shared" si="15"/>
        <v>1.9733688415446073</v>
      </c>
      <c r="G251" s="4">
        <f t="shared" si="13"/>
        <v>1.0391363022941971</v>
      </c>
    </row>
    <row r="252" spans="1:7" x14ac:dyDescent="0.2">
      <c r="A252" s="4">
        <f>IF('True_Odds_Calculator_2-way'!A253="","",'True_Odds_Calculator_2-way'!A253)</f>
        <v>1.96</v>
      </c>
      <c r="B252" s="4">
        <f>IF('True_Odds_Calculator_2-way'!B253="","",'True_Odds_Calculator_2-way'!B253)</f>
        <v>1.89</v>
      </c>
      <c r="C252" s="4">
        <f t="shared" si="12"/>
        <v>3.9304610733182255E-2</v>
      </c>
      <c r="D252" s="4">
        <f t="shared" si="14"/>
        <v>2.0385208012326657</v>
      </c>
      <c r="E252" s="4">
        <f t="shared" si="15"/>
        <v>1.9629080118694364</v>
      </c>
      <c r="G252" s="4">
        <f t="shared" si="13"/>
        <v>1.0393046107331823</v>
      </c>
    </row>
    <row r="253" spans="1:7" x14ac:dyDescent="0.2">
      <c r="A253" s="4">
        <f>IF('True_Odds_Calculator_2-way'!A254="","",'True_Odds_Calculator_2-way'!A254)</f>
        <v>2.21</v>
      </c>
      <c r="B253" s="4">
        <f>IF('True_Odds_Calculator_2-way'!B254="","",'True_Odds_Calculator_2-way'!B254)</f>
        <v>1.69</v>
      </c>
      <c r="C253" s="4">
        <f t="shared" si="12"/>
        <v>4.4204664114166459E-2</v>
      </c>
      <c r="D253" s="4">
        <f t="shared" si="14"/>
        <v>2.3234937323089366</v>
      </c>
      <c r="E253" s="4">
        <f t="shared" si="15"/>
        <v>1.7555759242285367</v>
      </c>
      <c r="G253" s="4">
        <f t="shared" si="13"/>
        <v>1.0442046641141665</v>
      </c>
    </row>
    <row r="254" spans="1:7" x14ac:dyDescent="0.2">
      <c r="A254" s="4">
        <f>IF('True_Odds_Calculator_2-way'!A255="","",'True_Odds_Calculator_2-way'!A255)</f>
        <v>2.3199999999999998</v>
      </c>
      <c r="B254" s="4">
        <f>IF('True_Odds_Calculator_2-way'!B255="","",'True_Odds_Calculator_2-way'!B255)</f>
        <v>1.63</v>
      </c>
      <c r="C254" s="4">
        <f t="shared" si="12"/>
        <v>4.4531415273958208E-2</v>
      </c>
      <c r="D254" s="4">
        <f t="shared" si="14"/>
        <v>2.4463708112304308</v>
      </c>
      <c r="E254" s="4">
        <f t="shared" si="15"/>
        <v>1.6913856337776187</v>
      </c>
      <c r="G254" s="4">
        <f t="shared" si="13"/>
        <v>1.0445314152739582</v>
      </c>
    </row>
    <row r="255" spans="1:7" x14ac:dyDescent="0.2">
      <c r="A255" s="4">
        <f>IF('True_Odds_Calculator_2-way'!A256="","",'True_Odds_Calculator_2-way'!A256)</f>
        <v>2.37</v>
      </c>
      <c r="B255" s="4">
        <f>IF('True_Odds_Calculator_2-way'!B256="","",'True_Odds_Calculator_2-way'!B256)</f>
        <v>1.61</v>
      </c>
      <c r="C255" s="4">
        <f t="shared" si="12"/>
        <v>4.3058940692402459E-2</v>
      </c>
      <c r="D255" s="4">
        <f t="shared" si="14"/>
        <v>2.4974310305331024</v>
      </c>
      <c r="E255" s="4">
        <f t="shared" si="15"/>
        <v>1.667810389667155</v>
      </c>
      <c r="G255" s="4">
        <f t="shared" si="13"/>
        <v>1.0430589406924025</v>
      </c>
    </row>
    <row r="256" spans="1:7" x14ac:dyDescent="0.2">
      <c r="A256" s="4">
        <f>IF('True_Odds_Calculator_2-way'!A257="","",'True_Odds_Calculator_2-way'!A257)</f>
        <v>2.42</v>
      </c>
      <c r="B256" s="4">
        <f>IF('True_Odds_Calculator_2-way'!B257="","",'True_Odds_Calculator_2-way'!B257)</f>
        <v>1.59</v>
      </c>
      <c r="C256" s="4">
        <f t="shared" si="12"/>
        <v>4.21539581059307E-2</v>
      </c>
      <c r="D256" s="4">
        <f t="shared" si="14"/>
        <v>2.5500695871164427</v>
      </c>
      <c r="E256" s="4">
        <f t="shared" si="15"/>
        <v>1.6451323271623415</v>
      </c>
      <c r="G256" s="4">
        <f t="shared" si="13"/>
        <v>1.0421539581059307</v>
      </c>
    </row>
    <row r="257" spans="1:7" x14ac:dyDescent="0.2">
      <c r="A257" s="4">
        <f>IF('True_Odds_Calculator_2-way'!A258="","",'True_Odds_Calculator_2-way'!A258)</f>
        <v>1.78</v>
      </c>
      <c r="B257" s="4">
        <f>IF('True_Odds_Calculator_2-way'!B258="","",'True_Odds_Calculator_2-way'!B258)</f>
        <v>2.04</v>
      </c>
      <c r="C257" s="4">
        <f t="shared" si="12"/>
        <v>5.1993831240361388E-2</v>
      </c>
      <c r="D257" s="4">
        <f t="shared" si="14"/>
        <v>1.8663651315789476</v>
      </c>
      <c r="E257" s="4">
        <f t="shared" si="15"/>
        <v>2.1542477456098719</v>
      </c>
      <c r="G257" s="4">
        <f t="shared" si="13"/>
        <v>1.0519938312403614</v>
      </c>
    </row>
    <row r="258" spans="1:7" x14ac:dyDescent="0.2">
      <c r="A258" s="4">
        <f>IF('True_Odds_Calculator_2-way'!A259="","",'True_Odds_Calculator_2-way'!A259)</f>
        <v>1.72</v>
      </c>
      <c r="B258" s="4">
        <f>IF('True_Odds_Calculator_2-way'!B259="","",'True_Odds_Calculator_2-way'!B259)</f>
        <v>2.11</v>
      </c>
      <c r="C258" s="4">
        <f t="shared" ref="C258:C321" si="16">IF(A258="","",((1/A258)+(1/B258))-1)</f>
        <v>5.5328998126308981E-2</v>
      </c>
      <c r="D258" s="4">
        <f t="shared" si="14"/>
        <v>1.8059315286624205</v>
      </c>
      <c r="E258" s="4">
        <f t="shared" si="15"/>
        <v>2.2408001975796497</v>
      </c>
      <c r="G258" s="4">
        <f t="shared" ref="G258:G321" si="17">IF(A258="","",C258+1)</f>
        <v>1.055328998126309</v>
      </c>
    </row>
    <row r="259" spans="1:7" x14ac:dyDescent="0.2">
      <c r="A259" s="4">
        <f>IF('True_Odds_Calculator_2-way'!A260="","",'True_Odds_Calculator_2-way'!A260)</f>
        <v>1.82</v>
      </c>
      <c r="B259" s="4">
        <f>IF('True_Odds_Calculator_2-way'!B260="","",'True_Odds_Calculator_2-way'!B260)</f>
        <v>2.0099999999999998</v>
      </c>
      <c r="C259" s="4">
        <f t="shared" si="16"/>
        <v>4.6962987261494726E-2</v>
      </c>
      <c r="D259" s="4">
        <f t="shared" ref="D259:D322" si="18">IF(A259="","",(2*A259)/(2-($C259*A259)))</f>
        <v>1.9012525336520971</v>
      </c>
      <c r="E259" s="4">
        <f t="shared" ref="E259:E322" si="19">IF(B259="","",(2*B259)/(2-($C259*B259)))</f>
        <v>2.1095669223228186</v>
      </c>
      <c r="G259" s="4">
        <f t="shared" si="17"/>
        <v>1.0469629872614947</v>
      </c>
    </row>
    <row r="260" spans="1:7" x14ac:dyDescent="0.2">
      <c r="A260" s="4">
        <f>IF('True_Odds_Calculator_2-way'!A261="","",'True_Odds_Calculator_2-way'!A261)</f>
        <v>1.74</v>
      </c>
      <c r="B260" s="4">
        <f>IF('True_Odds_Calculator_2-way'!B261="","",'True_Odds_Calculator_2-way'!B261)</f>
        <v>2.0299999999999998</v>
      </c>
      <c r="C260" s="4">
        <f t="shared" si="16"/>
        <v>6.7323481116584594E-2</v>
      </c>
      <c r="D260" s="4">
        <f t="shared" si="18"/>
        <v>1.8482549317147194</v>
      </c>
      <c r="E260" s="4">
        <f t="shared" si="19"/>
        <v>2.178890876565295</v>
      </c>
      <c r="G260" s="4">
        <f t="shared" si="17"/>
        <v>1.0673234811165846</v>
      </c>
    </row>
    <row r="261" spans="1:7" x14ac:dyDescent="0.2">
      <c r="A261" s="4">
        <f>IF('True_Odds_Calculator_2-way'!A262="","",'True_Odds_Calculator_2-way'!A262)</f>
        <v>1.89</v>
      </c>
      <c r="B261" s="4">
        <f>IF('True_Odds_Calculator_2-way'!B262="","",'True_Odds_Calculator_2-way'!B262)</f>
        <v>1.93</v>
      </c>
      <c r="C261" s="4">
        <f t="shared" si="16"/>
        <v>4.7235244126436093E-2</v>
      </c>
      <c r="D261" s="4">
        <f t="shared" si="18"/>
        <v>1.9783062613553166</v>
      </c>
      <c r="E261" s="4">
        <f t="shared" si="19"/>
        <v>2.0221747928042801</v>
      </c>
      <c r="G261" s="4">
        <f t="shared" si="17"/>
        <v>1.0472352441264361</v>
      </c>
    </row>
    <row r="262" spans="1:7" x14ac:dyDescent="0.2">
      <c r="A262" s="4">
        <f>IF('True_Odds_Calculator_2-way'!A263="","",'True_Odds_Calculator_2-way'!A263)</f>
        <v>1.82</v>
      </c>
      <c r="B262" s="4">
        <f>IF('True_Odds_Calculator_2-way'!B263="","",'True_Odds_Calculator_2-way'!B263)</f>
        <v>2.0099999999999998</v>
      </c>
      <c r="C262" s="4">
        <f t="shared" si="16"/>
        <v>4.6962987261494726E-2</v>
      </c>
      <c r="D262" s="4">
        <f t="shared" si="18"/>
        <v>1.9012525336520971</v>
      </c>
      <c r="E262" s="4">
        <f t="shared" si="19"/>
        <v>2.1095669223228186</v>
      </c>
      <c r="G262" s="4">
        <f t="shared" si="17"/>
        <v>1.0469629872614947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1.99</v>
      </c>
      <c r="C263" s="4">
        <f t="shared" si="16"/>
        <v>6.7484314226499809E-2</v>
      </c>
      <c r="D263" s="4">
        <f t="shared" si="18"/>
        <v>1.8824252465061595</v>
      </c>
      <c r="E263" s="4">
        <f t="shared" si="19"/>
        <v>2.1332404687641948</v>
      </c>
      <c r="G263" s="4">
        <f t="shared" si="17"/>
        <v>1.0674843142264998</v>
      </c>
    </row>
    <row r="264" spans="1:7" x14ac:dyDescent="0.2">
      <c r="A264" s="4">
        <f>IF('True_Odds_Calculator_2-way'!A265="","",'True_Odds_Calculator_2-way'!A265)</f>
        <v>1.79</v>
      </c>
      <c r="B264" s="4">
        <f>IF('True_Odds_Calculator_2-way'!B265="","",'True_Odds_Calculator_2-way'!B265)</f>
        <v>2.0299999999999998</v>
      </c>
      <c r="C264" s="4">
        <f t="shared" si="16"/>
        <v>5.1270055315518537E-2</v>
      </c>
      <c r="D264" s="4">
        <f t="shared" si="18"/>
        <v>1.8760874616000205</v>
      </c>
      <c r="E264" s="4">
        <f t="shared" si="19"/>
        <v>2.1414385478975744</v>
      </c>
      <c r="G264" s="4">
        <f t="shared" si="17"/>
        <v>1.0512700553155185</v>
      </c>
    </row>
    <row r="265" spans="1:7" x14ac:dyDescent="0.2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2.06</v>
      </c>
      <c r="C265" s="4">
        <f t="shared" si="16"/>
        <v>5.0408644616312781E-2</v>
      </c>
      <c r="D265" s="4">
        <f t="shared" si="18"/>
        <v>1.8526497637315176</v>
      </c>
      <c r="E265" s="4">
        <f t="shared" si="19"/>
        <v>2.172814492580895</v>
      </c>
      <c r="G265" s="4">
        <f t="shared" si="17"/>
        <v>1.0504086446163128</v>
      </c>
    </row>
    <row r="266" spans="1:7" x14ac:dyDescent="0.2">
      <c r="A266" s="4">
        <f>IF('True_Odds_Calculator_2-way'!A267="","",'True_Odds_Calculator_2-way'!A267)</f>
        <v>1.85</v>
      </c>
      <c r="B266" s="4">
        <f>IF('True_Odds_Calculator_2-way'!B267="","",'True_Odds_Calculator_2-way'!B267)</f>
        <v>2.0699999999999998</v>
      </c>
      <c r="C266" s="4">
        <f t="shared" si="16"/>
        <v>2.3632327980154022E-2</v>
      </c>
      <c r="D266" s="4">
        <f t="shared" si="18"/>
        <v>1.8913446104457341</v>
      </c>
      <c r="E266" s="4">
        <f t="shared" si="19"/>
        <v>2.1219005402410303</v>
      </c>
      <c r="G266" s="4">
        <f t="shared" si="17"/>
        <v>1.023632327980154</v>
      </c>
    </row>
    <row r="267" spans="1:7" x14ac:dyDescent="0.2">
      <c r="A267" s="4">
        <f>IF('True_Odds_Calculator_2-way'!A268="","",'True_Odds_Calculator_2-way'!A268)</f>
        <v>2.25</v>
      </c>
      <c r="B267" s="4">
        <f>IF('True_Odds_Calculator_2-way'!B268="","",'True_Odds_Calculator_2-way'!B268)</f>
        <v>1.71</v>
      </c>
      <c r="C267" s="4">
        <f t="shared" si="16"/>
        <v>2.9239766081871288E-2</v>
      </c>
      <c r="D267" s="4">
        <f t="shared" si="18"/>
        <v>2.3265306122448979</v>
      </c>
      <c r="E267" s="4">
        <f t="shared" si="19"/>
        <v>1.7538461538461536</v>
      </c>
      <c r="G267" s="4">
        <f t="shared" si="17"/>
        <v>1.0292397660818713</v>
      </c>
    </row>
    <row r="268" spans="1:7" x14ac:dyDescent="0.2">
      <c r="A268" s="4">
        <f>IF('True_Odds_Calculator_2-way'!A269="","",'True_Odds_Calculator_2-way'!A269)</f>
        <v>2.04</v>
      </c>
      <c r="B268" s="4">
        <f>IF('True_Odds_Calculator_2-way'!B269="","",'True_Odds_Calculator_2-way'!B269)</f>
        <v>1.83</v>
      </c>
      <c r="C268" s="4">
        <f t="shared" si="16"/>
        <v>3.6644165863066513E-2</v>
      </c>
      <c r="D268" s="4">
        <f t="shared" si="18"/>
        <v>2.119209809264305</v>
      </c>
      <c r="E268" s="4">
        <f t="shared" si="19"/>
        <v>1.8934875228241022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2.41</v>
      </c>
      <c r="B269" s="4">
        <f>IF('True_Odds_Calculator_2-way'!B270="","",'True_Odds_Calculator_2-way'!B270)</f>
        <v>1.59</v>
      </c>
      <c r="C269" s="4">
        <f t="shared" si="16"/>
        <v>4.3868576946162419E-2</v>
      </c>
      <c r="D269" s="4">
        <f t="shared" si="18"/>
        <v>2.5445067897340552</v>
      </c>
      <c r="E269" s="4">
        <f t="shared" si="19"/>
        <v>1.6474558782432986</v>
      </c>
      <c r="G269" s="4">
        <f t="shared" si="17"/>
        <v>1.0438685769461624</v>
      </c>
    </row>
    <row r="270" spans="1:7" x14ac:dyDescent="0.2">
      <c r="A270" s="4">
        <f>IF('True_Odds_Calculator_2-way'!A271="","",'True_Odds_Calculator_2-way'!A271)</f>
        <v>2.2000000000000002</v>
      </c>
      <c r="B270" s="4">
        <f>IF('True_Odds_Calculator_2-way'!B271="","",'True_Odds_Calculator_2-way'!B271)</f>
        <v>1.7</v>
      </c>
      <c r="C270" s="4">
        <f t="shared" si="16"/>
        <v>4.2780748663101553E-2</v>
      </c>
      <c r="D270" s="4">
        <f t="shared" si="18"/>
        <v>2.308641975308642</v>
      </c>
      <c r="E270" s="4">
        <f t="shared" si="19"/>
        <v>1.7641509433962264</v>
      </c>
      <c r="G270" s="4">
        <f t="shared" si="17"/>
        <v>1.0427807486631016</v>
      </c>
    </row>
    <row r="271" spans="1:7" x14ac:dyDescent="0.2">
      <c r="A271" s="4">
        <f>IF('True_Odds_Calculator_2-way'!A272="","",'True_Odds_Calculator_2-way'!A272)</f>
        <v>2.4300000000000002</v>
      </c>
      <c r="B271" s="4">
        <f>IF('True_Odds_Calculator_2-way'!B272="","",'True_Odds_Calculator_2-way'!B272)</f>
        <v>1.58</v>
      </c>
      <c r="C271" s="4">
        <f t="shared" si="16"/>
        <v>4.4434026149919204E-2</v>
      </c>
      <c r="D271" s="4">
        <f t="shared" si="18"/>
        <v>2.5686759884926742</v>
      </c>
      <c r="E271" s="4">
        <f t="shared" si="19"/>
        <v>1.6374802746620036</v>
      </c>
      <c r="G271" s="4">
        <f t="shared" si="17"/>
        <v>1.0444340261499192</v>
      </c>
    </row>
    <row r="272" spans="1:7" x14ac:dyDescent="0.2">
      <c r="A272" s="4">
        <f>IF('True_Odds_Calculator_2-way'!A273="","",'True_Odds_Calculator_2-way'!A273)</f>
        <v>2.15</v>
      </c>
      <c r="B272" s="4">
        <f>IF('True_Odds_Calculator_2-way'!B273="","",'True_Odds_Calculator_2-way'!B273)</f>
        <v>1.73</v>
      </c>
      <c r="C272" s="4">
        <f t="shared" si="16"/>
        <v>4.3150961150692391E-2</v>
      </c>
      <c r="D272" s="4">
        <f t="shared" si="18"/>
        <v>2.2545840278830127</v>
      </c>
      <c r="E272" s="4">
        <f t="shared" si="19"/>
        <v>1.7970769416596208</v>
      </c>
      <c r="G272" s="4">
        <f t="shared" si="17"/>
        <v>1.0431509611506924</v>
      </c>
    </row>
    <row r="273" spans="1:7" x14ac:dyDescent="0.2">
      <c r="A273" s="4">
        <f>IF('True_Odds_Calculator_2-way'!A274="","",'True_Odds_Calculator_2-way'!A274)</f>
        <v>2.2000000000000002</v>
      </c>
      <c r="B273" s="4">
        <f>IF('True_Odds_Calculator_2-way'!B274="","",'True_Odds_Calculator_2-way'!B274)</f>
        <v>1.7</v>
      </c>
      <c r="C273" s="4">
        <f t="shared" si="16"/>
        <v>4.2780748663101553E-2</v>
      </c>
      <c r="D273" s="4">
        <f t="shared" si="18"/>
        <v>2.308641975308642</v>
      </c>
      <c r="E273" s="4">
        <f t="shared" si="19"/>
        <v>1.7641509433962264</v>
      </c>
      <c r="G273" s="4">
        <f t="shared" si="17"/>
        <v>1.0427807486631016</v>
      </c>
    </row>
    <row r="274" spans="1:7" x14ac:dyDescent="0.2">
      <c r="A274" s="4">
        <f>IF('True_Odds_Calculator_2-way'!A275="","",'True_Odds_Calculator_2-way'!A275)</f>
        <v>2.21</v>
      </c>
      <c r="B274" s="4">
        <f>IF('True_Odds_Calculator_2-way'!B275="","",'True_Odds_Calculator_2-way'!B275)</f>
        <v>1.69</v>
      </c>
      <c r="C274" s="4">
        <f t="shared" si="16"/>
        <v>4.4204664114166459E-2</v>
      </c>
      <c r="D274" s="4">
        <f t="shared" si="18"/>
        <v>2.3234937323089366</v>
      </c>
      <c r="E274" s="4">
        <f t="shared" si="19"/>
        <v>1.7555759242285367</v>
      </c>
      <c r="G274" s="4">
        <f t="shared" si="17"/>
        <v>1.0442046641141665</v>
      </c>
    </row>
    <row r="275" spans="1:7" x14ac:dyDescent="0.2">
      <c r="A275" s="4">
        <f>IF('True_Odds_Calculator_2-way'!A276="","",'True_Odds_Calculator_2-way'!A276)</f>
        <v>2.2200000000000002</v>
      </c>
      <c r="B275" s="4">
        <f>IF('True_Odds_Calculator_2-way'!B276="","",'True_Odds_Calculator_2-way'!B276)</f>
        <v>1.69</v>
      </c>
      <c r="C275" s="4">
        <f t="shared" si="16"/>
        <v>4.2166426781811372E-2</v>
      </c>
      <c r="D275" s="4">
        <f t="shared" si="18"/>
        <v>2.3290086287168665</v>
      </c>
      <c r="E275" s="4">
        <f t="shared" si="19"/>
        <v>1.7524405623803074</v>
      </c>
      <c r="G275" s="4">
        <f t="shared" si="17"/>
        <v>1.0421664267818114</v>
      </c>
    </row>
    <row r="276" spans="1:7" x14ac:dyDescent="0.2">
      <c r="A276" s="4">
        <f>IF('True_Odds_Calculator_2-way'!A277="","",'True_Odds_Calculator_2-way'!A277)</f>
        <v>1.67</v>
      </c>
      <c r="B276" s="4">
        <f>IF('True_Odds_Calculator_2-way'!B277="","",'True_Odds_Calculator_2-way'!B277)</f>
        <v>2.33</v>
      </c>
      <c r="C276" s="4">
        <f t="shared" si="16"/>
        <v>2.7986944565804084E-2</v>
      </c>
      <c r="D276" s="4">
        <f t="shared" si="18"/>
        <v>1.7099602293950913</v>
      </c>
      <c r="E276" s="4">
        <f t="shared" si="19"/>
        <v>2.4085296029216061</v>
      </c>
      <c r="G276" s="4">
        <f t="shared" si="17"/>
        <v>1.0279869445658041</v>
      </c>
    </row>
    <row r="277" spans="1:7" x14ac:dyDescent="0.2">
      <c r="A277" s="4">
        <f>IF('True_Odds_Calculator_2-way'!A278="","",'True_Odds_Calculator_2-way'!A278)</f>
        <v>1.87</v>
      </c>
      <c r="B277" s="4">
        <f>IF('True_Odds_Calculator_2-way'!B278="","",'True_Odds_Calculator_2-way'!B278)</f>
        <v>2.04</v>
      </c>
      <c r="C277" s="4">
        <f t="shared" si="16"/>
        <v>2.4955436720142554E-2</v>
      </c>
      <c r="D277" s="4">
        <f t="shared" si="18"/>
        <v>1.9146757679180888</v>
      </c>
      <c r="E277" s="4">
        <f t="shared" si="19"/>
        <v>2.0932835820895521</v>
      </c>
      <c r="G277" s="4">
        <f t="shared" si="17"/>
        <v>1.0249554367201426</v>
      </c>
    </row>
    <row r="278" spans="1:7" x14ac:dyDescent="0.2">
      <c r="A278" s="4">
        <f>IF('True_Odds_Calculator_2-way'!A279="","",'True_Odds_Calculator_2-way'!A279)</f>
        <v>1.75</v>
      </c>
      <c r="B278" s="4">
        <f>IF('True_Odds_Calculator_2-way'!B279="","",'True_Odds_Calculator_2-way'!B279)</f>
        <v>2.19</v>
      </c>
      <c r="C278" s="4">
        <f t="shared" si="16"/>
        <v>2.8049575994781417E-2</v>
      </c>
      <c r="D278" s="4">
        <f t="shared" si="18"/>
        <v>1.7940315974253949</v>
      </c>
      <c r="E278" s="4">
        <f t="shared" si="19"/>
        <v>2.2593957258658803</v>
      </c>
      <c r="G278" s="4">
        <f t="shared" si="17"/>
        <v>1.0280495759947814</v>
      </c>
    </row>
    <row r="279" spans="1:7" x14ac:dyDescent="0.2">
      <c r="A279" s="4">
        <f>IF('True_Odds_Calculator_2-way'!A280="","",'True_Odds_Calculator_2-way'!A280)</f>
        <v>1.61</v>
      </c>
      <c r="B279" s="4">
        <f>IF('True_Odds_Calculator_2-way'!B280="","",'True_Odds_Calculator_2-way'!B280)</f>
        <v>2.46</v>
      </c>
      <c r="C279" s="4">
        <f t="shared" si="16"/>
        <v>2.7622077463010708E-2</v>
      </c>
      <c r="D279" s="4">
        <f t="shared" si="18"/>
        <v>1.6466137280172954</v>
      </c>
      <c r="E279" s="4">
        <f t="shared" si="19"/>
        <v>2.5465183565871534</v>
      </c>
      <c r="G279" s="4">
        <f t="shared" si="17"/>
        <v>1.0276220774630107</v>
      </c>
    </row>
    <row r="280" spans="1:7" x14ac:dyDescent="0.2">
      <c r="A280" s="4">
        <f>IF('True_Odds_Calculator_2-way'!A281="","",'True_Odds_Calculator_2-way'!A281)</f>
        <v>2.2799999999999998</v>
      </c>
      <c r="B280" s="4">
        <f>IF('True_Odds_Calculator_2-way'!B281="","",'True_Odds_Calculator_2-way'!B281)</f>
        <v>1.67</v>
      </c>
      <c r="C280" s="4">
        <f t="shared" si="16"/>
        <v>3.7398886437651102E-2</v>
      </c>
      <c r="D280" s="4">
        <f t="shared" si="18"/>
        <v>2.3815361521140859</v>
      </c>
      <c r="E280" s="4">
        <f t="shared" si="19"/>
        <v>1.723831944947483</v>
      </c>
      <c r="G280" s="4">
        <f t="shared" si="17"/>
        <v>1.0373988864376511</v>
      </c>
    </row>
    <row r="281" spans="1:7" x14ac:dyDescent="0.2">
      <c r="A281" s="4">
        <f>IF('True_Odds_Calculator_2-way'!A282="","",'True_Odds_Calculator_2-way'!A282)</f>
        <v>2.16</v>
      </c>
      <c r="B281" s="4">
        <f>IF('True_Odds_Calculator_2-way'!B282="","",'True_Odds_Calculator_2-way'!B282)</f>
        <v>1.74</v>
      </c>
      <c r="C281" s="4">
        <f t="shared" si="16"/>
        <v>3.7675606641123682E-2</v>
      </c>
      <c r="D281" s="4">
        <f t="shared" si="18"/>
        <v>2.2516175413371671</v>
      </c>
      <c r="E281" s="4">
        <f t="shared" si="19"/>
        <v>1.7989661114302122</v>
      </c>
      <c r="G281" s="4">
        <f t="shared" si="17"/>
        <v>1.0376756066411237</v>
      </c>
    </row>
    <row r="282" spans="1:7" x14ac:dyDescent="0.2">
      <c r="A282" s="4">
        <f>IF('True_Odds_Calculator_2-way'!A283="","",'True_Odds_Calculator_2-way'!A283)</f>
        <v>1.61</v>
      </c>
      <c r="B282" s="4">
        <f>IF('True_Odds_Calculator_2-way'!B283="","",'True_Odds_Calculator_2-way'!B283)</f>
        <v>2.39</v>
      </c>
      <c r="C282" s="4">
        <f t="shared" si="16"/>
        <v>3.9528054263364254E-2</v>
      </c>
      <c r="D282" s="4">
        <f t="shared" si="18"/>
        <v>1.6629140646945697</v>
      </c>
      <c r="E282" s="4">
        <f t="shared" si="19"/>
        <v>2.5084911502982492</v>
      </c>
      <c r="G282" s="4">
        <f t="shared" si="17"/>
        <v>1.0395280542633643</v>
      </c>
    </row>
    <row r="283" spans="1:7" x14ac:dyDescent="0.2">
      <c r="A283" s="4">
        <f>IF('True_Odds_Calculator_2-way'!A284="","",'True_Odds_Calculator_2-way'!A284)</f>
        <v>1.41</v>
      </c>
      <c r="B283" s="4">
        <f>IF('True_Odds_Calculator_2-way'!B284="","",'True_Odds_Calculator_2-way'!B284)</f>
        <v>2.96</v>
      </c>
      <c r="C283" s="4">
        <f t="shared" si="16"/>
        <v>4.7057695993866222E-2</v>
      </c>
      <c r="D283" s="4">
        <f t="shared" si="18"/>
        <v>1.458382835977357</v>
      </c>
      <c r="E283" s="4">
        <f t="shared" si="19"/>
        <v>3.1815825583168165</v>
      </c>
      <c r="G283" s="4">
        <f t="shared" si="17"/>
        <v>1.0470576959938662</v>
      </c>
    </row>
    <row r="284" spans="1:7" x14ac:dyDescent="0.2">
      <c r="A284" s="4">
        <f>IF('True_Odds_Calculator_2-way'!A285="","",'True_Odds_Calculator_2-way'!A285)</f>
        <v>1.91</v>
      </c>
      <c r="B284" s="4">
        <f>IF('True_Odds_Calculator_2-way'!B285="","",'True_Odds_Calculator_2-way'!B285)</f>
        <v>1.96</v>
      </c>
      <c r="C284" s="4">
        <f t="shared" si="16"/>
        <v>3.3764291056736839E-2</v>
      </c>
      <c r="D284" s="4">
        <f t="shared" si="18"/>
        <v>1.9736398144242935</v>
      </c>
      <c r="E284" s="4">
        <f t="shared" si="19"/>
        <v>2.0270738574832143</v>
      </c>
      <c r="G284" s="4">
        <f t="shared" si="17"/>
        <v>1.0337642910567368</v>
      </c>
    </row>
    <row r="285" spans="1:7" x14ac:dyDescent="0.2">
      <c r="A285" s="4">
        <f>IF('True_Odds_Calculator_2-way'!A286="","",'True_Odds_Calculator_2-way'!A286)</f>
        <v>1.89</v>
      </c>
      <c r="B285" s="4">
        <f>IF('True_Odds_Calculator_2-way'!B286="","",'True_Odds_Calculator_2-way'!B286)</f>
        <v>1.98</v>
      </c>
      <c r="C285" s="4">
        <f t="shared" si="16"/>
        <v>3.4151034151034265E-2</v>
      </c>
      <c r="D285" s="4">
        <f t="shared" si="18"/>
        <v>1.9530295913574449</v>
      </c>
      <c r="E285" s="4">
        <f t="shared" si="19"/>
        <v>2.0492853622474128</v>
      </c>
      <c r="G285" s="4">
        <f t="shared" si="17"/>
        <v>1.0341510341510343</v>
      </c>
    </row>
    <row r="286" spans="1:7" x14ac:dyDescent="0.2">
      <c r="A286" s="4">
        <f>IF('True_Odds_Calculator_2-way'!A287="","",'True_Odds_Calculator_2-way'!A287)</f>
        <v>1.89</v>
      </c>
      <c r="B286" s="4">
        <f>IF('True_Odds_Calculator_2-way'!B287="","",'True_Odds_Calculator_2-way'!B287)</f>
        <v>1.98</v>
      </c>
      <c r="C286" s="4">
        <f t="shared" si="16"/>
        <v>3.4151034151034265E-2</v>
      </c>
      <c r="D286" s="4">
        <f t="shared" si="18"/>
        <v>1.9530295913574449</v>
      </c>
      <c r="E286" s="4">
        <f t="shared" si="19"/>
        <v>2.0492853622474128</v>
      </c>
      <c r="G286" s="4">
        <f t="shared" si="17"/>
        <v>1.0341510341510343</v>
      </c>
    </row>
    <row r="287" spans="1:7" x14ac:dyDescent="0.2">
      <c r="A287" s="4">
        <f>IF('True_Odds_Calculator_2-way'!A288="","",'True_Odds_Calculator_2-way'!A288)</f>
        <v>1.69</v>
      </c>
      <c r="B287" s="4">
        <f>IF('True_Odds_Calculator_2-way'!B288="","",'True_Odds_Calculator_2-way'!B288)</f>
        <v>2.21</v>
      </c>
      <c r="C287" s="4">
        <f t="shared" si="16"/>
        <v>4.4204664114166459E-2</v>
      </c>
      <c r="D287" s="4">
        <f t="shared" si="18"/>
        <v>1.7555759242285367</v>
      </c>
      <c r="E287" s="4">
        <f t="shared" si="19"/>
        <v>2.3234937323089366</v>
      </c>
      <c r="G287" s="4">
        <f t="shared" si="17"/>
        <v>1.0442046641141665</v>
      </c>
    </row>
    <row r="288" spans="1:7" x14ac:dyDescent="0.2">
      <c r="A288" s="4">
        <f>IF('True_Odds_Calculator_2-way'!A289="","",'True_Odds_Calculator_2-way'!A289)</f>
        <v>1.53</v>
      </c>
      <c r="B288" s="4">
        <f>IF('True_Odds_Calculator_2-way'!B289="","",'True_Odds_Calculator_2-way'!B289)</f>
        <v>2.64</v>
      </c>
      <c r="C288" s="4">
        <f t="shared" si="16"/>
        <v>3.2382650029708859E-2</v>
      </c>
      <c r="D288" s="4">
        <f t="shared" si="18"/>
        <v>1.5688650664180843</v>
      </c>
      <c r="E288" s="4">
        <f t="shared" si="19"/>
        <v>2.7578861122490785</v>
      </c>
      <c r="G288" s="4">
        <f t="shared" si="17"/>
        <v>1.0323826500297089</v>
      </c>
    </row>
    <row r="289" spans="1:7" x14ac:dyDescent="0.2">
      <c r="A289" s="4">
        <f>IF('True_Odds_Calculator_2-way'!A290="","",'True_Odds_Calculator_2-way'!A290)</f>
        <v>2.31</v>
      </c>
      <c r="B289" s="4">
        <f>IF('True_Odds_Calculator_2-way'!B290="","",'True_Odds_Calculator_2-way'!B290)</f>
        <v>1.65</v>
      </c>
      <c r="C289" s="4">
        <f t="shared" si="16"/>
        <v>3.8961038961038863E-2</v>
      </c>
      <c r="D289" s="4">
        <f t="shared" si="18"/>
        <v>2.418848167539267</v>
      </c>
      <c r="E289" s="4">
        <f t="shared" si="19"/>
        <v>1.7047970479704795</v>
      </c>
      <c r="G289" s="4">
        <f t="shared" si="17"/>
        <v>1.0389610389610389</v>
      </c>
    </row>
    <row r="290" spans="1:7" x14ac:dyDescent="0.2">
      <c r="A290" s="4">
        <f>IF('True_Odds_Calculator_2-way'!A291="","",'True_Odds_Calculator_2-way'!A291)</f>
        <v>1.85</v>
      </c>
      <c r="B290" s="4">
        <f>IF('True_Odds_Calculator_2-way'!B291="","",'True_Odds_Calculator_2-way'!B291)</f>
        <v>1.96</v>
      </c>
      <c r="C290" s="4">
        <f t="shared" si="16"/>
        <v>5.0744622173193532E-2</v>
      </c>
      <c r="D290" s="4">
        <f t="shared" si="18"/>
        <v>1.9411134903640255</v>
      </c>
      <c r="E290" s="4">
        <f t="shared" si="19"/>
        <v>2.0625711035267349</v>
      </c>
      <c r="G290" s="4">
        <f t="shared" si="17"/>
        <v>1.0507446221731935</v>
      </c>
    </row>
    <row r="291" spans="1:7" x14ac:dyDescent="0.2">
      <c r="A291" s="4">
        <f>IF('True_Odds_Calculator_2-way'!A292="","",'True_Odds_Calculator_2-way'!A292)</f>
        <v>1.81</v>
      </c>
      <c r="B291" s="4">
        <f>IF('True_Odds_Calculator_2-way'!B292="","",'True_Odds_Calculator_2-way'!B292)</f>
        <v>2.0099999999999998</v>
      </c>
      <c r="C291" s="4">
        <f t="shared" si="16"/>
        <v>4.999862565624924E-2</v>
      </c>
      <c r="D291" s="4">
        <f t="shared" si="18"/>
        <v>1.8957817670201405</v>
      </c>
      <c r="E291" s="4">
        <f t="shared" si="19"/>
        <v>2.1163433291643639</v>
      </c>
      <c r="G291" s="4">
        <f t="shared" si="17"/>
        <v>1.0499986256562492</v>
      </c>
    </row>
    <row r="292" spans="1:7" x14ac:dyDescent="0.2">
      <c r="A292" s="4">
        <f>IF('True_Odds_Calculator_2-way'!A293="","",'True_Odds_Calculator_2-way'!A293)</f>
        <v>1.86</v>
      </c>
      <c r="B292" s="4">
        <f>IF('True_Odds_Calculator_2-way'!B293="","",'True_Odds_Calculator_2-way'!B293)</f>
        <v>1.96</v>
      </c>
      <c r="C292" s="4">
        <f t="shared" si="16"/>
        <v>4.7838490234803466E-2</v>
      </c>
      <c r="D292" s="4">
        <f t="shared" si="18"/>
        <v>1.9466040153780435</v>
      </c>
      <c r="E292" s="4">
        <f t="shared" si="19"/>
        <v>2.0564079422382671</v>
      </c>
      <c r="G292" s="4">
        <f t="shared" si="17"/>
        <v>1.0478384902348035</v>
      </c>
    </row>
    <row r="293" spans="1:7" x14ac:dyDescent="0.2">
      <c r="A293" s="4">
        <f>IF('True_Odds_Calculator_2-way'!A294="","",'True_Odds_Calculator_2-way'!A294)</f>
        <v>1.9</v>
      </c>
      <c r="B293" s="4">
        <f>IF('True_Odds_Calculator_2-way'!B294="","",'True_Odds_Calculator_2-way'!B294)</f>
        <v>1.92</v>
      </c>
      <c r="C293" s="4">
        <f t="shared" si="16"/>
        <v>4.7149122807017552E-2</v>
      </c>
      <c r="D293" s="4">
        <f t="shared" si="18"/>
        <v>1.9890948745910577</v>
      </c>
      <c r="E293" s="4">
        <f t="shared" si="19"/>
        <v>2.0110253583241455</v>
      </c>
      <c r="G293" s="4">
        <f t="shared" si="17"/>
        <v>1.0471491228070176</v>
      </c>
    </row>
    <row r="294" spans="1:7" x14ac:dyDescent="0.2">
      <c r="A294" s="4">
        <f>IF('True_Odds_Calculator_2-way'!A295="","",'True_Odds_Calculator_2-way'!A295)</f>
        <v>1.81</v>
      </c>
      <c r="B294" s="4">
        <f>IF('True_Odds_Calculator_2-way'!B295="","",'True_Odds_Calculator_2-way'!B295)</f>
        <v>1.98</v>
      </c>
      <c r="C294" s="4">
        <f t="shared" si="16"/>
        <v>5.7536692895808983E-2</v>
      </c>
      <c r="D294" s="4">
        <f t="shared" si="18"/>
        <v>1.9094251158825726</v>
      </c>
      <c r="E294" s="4">
        <f t="shared" si="19"/>
        <v>2.0995957583924074</v>
      </c>
      <c r="G294" s="4">
        <f t="shared" si="17"/>
        <v>1.057536692895809</v>
      </c>
    </row>
    <row r="295" spans="1:7" x14ac:dyDescent="0.2">
      <c r="A295" s="4">
        <f>IF('True_Odds_Calculator_2-way'!A296="","",'True_Odds_Calculator_2-way'!A296)</f>
        <v>1.88</v>
      </c>
      <c r="B295" s="4">
        <f>IF('True_Odds_Calculator_2-way'!B296="","",'True_Odds_Calculator_2-way'!B296)</f>
        <v>1.91</v>
      </c>
      <c r="C295" s="4">
        <f t="shared" si="16"/>
        <v>5.5475103041104923E-2</v>
      </c>
      <c r="D295" s="4">
        <f t="shared" si="18"/>
        <v>1.9834290764471936</v>
      </c>
      <c r="E295" s="4">
        <f t="shared" si="19"/>
        <v>2.0168501460345989</v>
      </c>
      <c r="G295" s="4">
        <f t="shared" si="17"/>
        <v>1.0554751030411049</v>
      </c>
    </row>
    <row r="296" spans="1:7" x14ac:dyDescent="0.2">
      <c r="A296" s="4">
        <f>IF('True_Odds_Calculator_2-way'!A297="","",'True_Odds_Calculator_2-way'!A297)</f>
        <v>1.8</v>
      </c>
      <c r="B296" s="4">
        <f>IF('True_Odds_Calculator_2-way'!B297="","",'True_Odds_Calculator_2-way'!B297)</f>
        <v>2</v>
      </c>
      <c r="C296" s="4">
        <f t="shared" si="16"/>
        <v>5.555555555555558E-2</v>
      </c>
      <c r="D296" s="4">
        <f t="shared" si="18"/>
        <v>1.8947368421052633</v>
      </c>
      <c r="E296" s="4">
        <f t="shared" si="19"/>
        <v>2.1176470588235294</v>
      </c>
      <c r="G296" s="4">
        <f t="shared" si="17"/>
        <v>1.0555555555555556</v>
      </c>
    </row>
    <row r="297" spans="1:7" x14ac:dyDescent="0.2">
      <c r="A297" s="4">
        <f>IF('True_Odds_Calculator_2-way'!A298="","",'True_Odds_Calculator_2-way'!A298)</f>
        <v>1.71</v>
      </c>
      <c r="B297" s="4">
        <f>IF('True_Odds_Calculator_2-way'!B298="","",'True_Odds_Calculator_2-way'!B298)</f>
        <v>2.0699999999999998</v>
      </c>
      <c r="C297" s="4">
        <f t="shared" si="16"/>
        <v>6.7887109077040542E-2</v>
      </c>
      <c r="D297" s="4">
        <f t="shared" si="18"/>
        <v>1.8153704131087007</v>
      </c>
      <c r="E297" s="4">
        <f t="shared" si="19"/>
        <v>2.2264364562694592</v>
      </c>
      <c r="G297" s="4">
        <f t="shared" si="17"/>
        <v>1.0678871090770405</v>
      </c>
    </row>
    <row r="298" spans="1:7" x14ac:dyDescent="0.2">
      <c r="A298" s="4">
        <f>IF('True_Odds_Calculator_2-way'!A299="","",'True_Odds_Calculator_2-way'!A299)</f>
        <v>1.96</v>
      </c>
      <c r="B298" s="4">
        <f>IF('True_Odds_Calculator_2-way'!B299="","",'True_Odds_Calculator_2-way'!B299)</f>
        <v>1.83</v>
      </c>
      <c r="C298" s="4">
        <f t="shared" si="16"/>
        <v>5.6652169064347113E-2</v>
      </c>
      <c r="D298" s="4">
        <f t="shared" si="18"/>
        <v>2.0752140708169406</v>
      </c>
      <c r="E298" s="4">
        <f t="shared" si="19"/>
        <v>1.9300473525613433</v>
      </c>
      <c r="G298" s="4">
        <f t="shared" si="17"/>
        <v>1.0566521690643471</v>
      </c>
    </row>
    <row r="299" spans="1:7" x14ac:dyDescent="0.2">
      <c r="A299" s="4">
        <f>IF('True_Odds_Calculator_2-way'!A300="","",'True_Odds_Calculator_2-way'!A300)</f>
        <v>1.74</v>
      </c>
      <c r="B299" s="4">
        <f>IF('True_Odds_Calculator_2-way'!B300="","",'True_Odds_Calculator_2-way'!B300)</f>
        <v>1.97</v>
      </c>
      <c r="C299" s="4">
        <f t="shared" si="16"/>
        <v>8.2326856876130394E-2</v>
      </c>
      <c r="D299" s="4">
        <f t="shared" si="18"/>
        <v>1.8742413472579145</v>
      </c>
      <c r="E299" s="4">
        <f t="shared" si="19"/>
        <v>2.1438488961160798</v>
      </c>
      <c r="G299" s="4">
        <f t="shared" si="17"/>
        <v>1.0823268568761304</v>
      </c>
    </row>
    <row r="300" spans="1:7" x14ac:dyDescent="0.2">
      <c r="A300" s="4">
        <f>IF('True_Odds_Calculator_2-way'!A301="","",'True_Odds_Calculator_2-way'!A301)</f>
        <v>1.71</v>
      </c>
      <c r="B300" s="4">
        <f>IF('True_Odds_Calculator_2-way'!B301="","",'True_Odds_Calculator_2-way'!B301)</f>
        <v>2.0099999999999998</v>
      </c>
      <c r="C300" s="4">
        <f t="shared" si="16"/>
        <v>8.230775944837232E-2</v>
      </c>
      <c r="D300" s="4">
        <f t="shared" si="18"/>
        <v>1.839447700088304</v>
      </c>
      <c r="E300" s="4">
        <f t="shared" si="19"/>
        <v>2.1912594434350199</v>
      </c>
      <c r="G300" s="4">
        <f t="shared" si="17"/>
        <v>1.0823077594483723</v>
      </c>
    </row>
    <row r="301" spans="1:7" x14ac:dyDescent="0.2">
      <c r="A301" s="4">
        <f>IF('True_Odds_Calculator_2-way'!A302="","",'True_Odds_Calculator_2-way'!A302)</f>
        <v>1.65</v>
      </c>
      <c r="B301" s="4">
        <f>IF('True_Odds_Calculator_2-way'!B302="","",'True_Odds_Calculator_2-way'!B302)</f>
        <v>2.19</v>
      </c>
      <c r="C301" s="4">
        <f t="shared" si="16"/>
        <v>6.2681610626816209E-2</v>
      </c>
      <c r="D301" s="4">
        <f t="shared" si="18"/>
        <v>1.7399783315276274</v>
      </c>
      <c r="E301" s="4">
        <f t="shared" si="19"/>
        <v>2.3513909224011713</v>
      </c>
      <c r="G301" s="4">
        <f t="shared" si="17"/>
        <v>1.0626816106268162</v>
      </c>
    </row>
    <row r="302" spans="1:7" x14ac:dyDescent="0.2">
      <c r="A302" s="4">
        <f>IF('True_Odds_Calculator_2-way'!A303="","",'True_Odds_Calculator_2-way'!A303)</f>
        <v>1.85</v>
      </c>
      <c r="B302" s="4">
        <f>IF('True_Odds_Calculator_2-way'!B303="","",'True_Odds_Calculator_2-way'!B303)</f>
        <v>1.93</v>
      </c>
      <c r="C302" s="4">
        <f t="shared" si="16"/>
        <v>5.8675255566447149E-2</v>
      </c>
      <c r="D302" s="4">
        <f t="shared" si="18"/>
        <v>1.9561703876181344</v>
      </c>
      <c r="E302" s="4">
        <f t="shared" si="19"/>
        <v>2.0458387050565818</v>
      </c>
      <c r="G302" s="4">
        <f t="shared" si="17"/>
        <v>1.0586752555664471</v>
      </c>
    </row>
    <row r="303" spans="1:7" x14ac:dyDescent="0.2">
      <c r="A303" s="4">
        <f>IF('True_Odds_Calculator_2-way'!A304="","",'True_Odds_Calculator_2-way'!A304)</f>
        <v>1.87</v>
      </c>
      <c r="B303" s="4">
        <f>IF('True_Odds_Calculator_2-way'!B304="","",'True_Odds_Calculator_2-way'!B304)</f>
        <v>1.92</v>
      </c>
      <c r="C303" s="4">
        <f t="shared" si="16"/>
        <v>5.5592691622103452E-2</v>
      </c>
      <c r="D303" s="4">
        <f t="shared" si="18"/>
        <v>1.9725304911548183</v>
      </c>
      <c r="E303" s="4">
        <f t="shared" si="19"/>
        <v>2.0282453960004521</v>
      </c>
      <c r="G303" s="4">
        <f t="shared" si="17"/>
        <v>1.0555926916221035</v>
      </c>
    </row>
    <row r="304" spans="1:7" x14ac:dyDescent="0.2">
      <c r="A304" s="4">
        <f>IF('True_Odds_Calculator_2-way'!A305="","",'True_Odds_Calculator_2-way'!A305)</f>
        <v>2.5299999999999998</v>
      </c>
      <c r="B304" s="4">
        <f>IF('True_Odds_Calculator_2-way'!B305="","",'True_Odds_Calculator_2-way'!B305)</f>
        <v>1.58</v>
      </c>
      <c r="C304" s="4">
        <f t="shared" si="16"/>
        <v>2.8168309401110703E-2</v>
      </c>
      <c r="D304" s="4">
        <f t="shared" si="18"/>
        <v>2.6234823127912317</v>
      </c>
      <c r="E304" s="4">
        <f t="shared" si="19"/>
        <v>1.6159598981283099</v>
      </c>
      <c r="G304" s="4">
        <f t="shared" si="17"/>
        <v>1.0281683094011107</v>
      </c>
    </row>
    <row r="305" spans="1:7" x14ac:dyDescent="0.2">
      <c r="A305" s="4">
        <f>IF('True_Odds_Calculator_2-way'!A306="","",'True_Odds_Calculator_2-way'!A306)</f>
        <v>2.2200000000000002</v>
      </c>
      <c r="B305" s="4">
        <f>IF('True_Odds_Calculator_2-way'!B306="","",'True_Odds_Calculator_2-way'!B306)</f>
        <v>1.73</v>
      </c>
      <c r="C305" s="4">
        <f t="shared" si="16"/>
        <v>2.8485132531375301E-2</v>
      </c>
      <c r="D305" s="4">
        <f t="shared" si="18"/>
        <v>2.2924849280725841</v>
      </c>
      <c r="E305" s="4">
        <f t="shared" si="19"/>
        <v>1.7737034129219971</v>
      </c>
      <c r="G305" s="4">
        <f t="shared" si="17"/>
        <v>1.0284851325313753</v>
      </c>
    </row>
    <row r="306" spans="1:7" x14ac:dyDescent="0.2">
      <c r="A306" s="4">
        <f>IF('True_Odds_Calculator_2-way'!A307="","",'True_Odds_Calculator_2-way'!A307)</f>
        <v>2.33</v>
      </c>
      <c r="B306" s="4">
        <f>IF('True_Odds_Calculator_2-way'!B307="","",'True_Odds_Calculator_2-way'!B307)</f>
        <v>1.67</v>
      </c>
      <c r="C306" s="4">
        <f t="shared" si="16"/>
        <v>2.7986944565804084E-2</v>
      </c>
      <c r="D306" s="4">
        <f t="shared" si="18"/>
        <v>2.4085296029216061</v>
      </c>
      <c r="E306" s="4">
        <f t="shared" si="19"/>
        <v>1.7099602293950913</v>
      </c>
      <c r="G306" s="4">
        <f t="shared" si="17"/>
        <v>1.0279869445658041</v>
      </c>
    </row>
    <row r="307" spans="1:7" x14ac:dyDescent="0.2">
      <c r="A307" s="4">
        <f>IF('True_Odds_Calculator_2-way'!A308="","",'True_Odds_Calculator_2-way'!A308)</f>
        <v>1.89</v>
      </c>
      <c r="B307" s="4">
        <f>IF('True_Odds_Calculator_2-way'!B308="","",'True_Odds_Calculator_2-way'!B308)</f>
        <v>2.0099999999999998</v>
      </c>
      <c r="C307" s="4">
        <f t="shared" si="16"/>
        <v>2.6612966911474523E-2</v>
      </c>
      <c r="D307" s="4">
        <f t="shared" si="18"/>
        <v>1.9387583250401901</v>
      </c>
      <c r="E307" s="4">
        <f t="shared" si="19"/>
        <v>2.065236891462122</v>
      </c>
      <c r="G307" s="4">
        <f t="shared" si="17"/>
        <v>1.0266129669114745</v>
      </c>
    </row>
    <row r="308" spans="1:7" x14ac:dyDescent="0.2">
      <c r="A308" s="4">
        <f>IF('True_Odds_Calculator_2-way'!A309="","",'True_Odds_Calculator_2-way'!A309)</f>
        <v>2.59</v>
      </c>
      <c r="B308" s="4">
        <f>IF('True_Odds_Calculator_2-way'!B309="","",'True_Odds_Calculator_2-way'!B309)</f>
        <v>1.53</v>
      </c>
      <c r="C308" s="4">
        <f t="shared" si="16"/>
        <v>3.9695157342216181E-2</v>
      </c>
      <c r="D308" s="4">
        <f t="shared" si="18"/>
        <v>2.7303544975367759</v>
      </c>
      <c r="E308" s="4">
        <f t="shared" si="19"/>
        <v>1.5779162601787884</v>
      </c>
      <c r="G308" s="4">
        <f t="shared" si="17"/>
        <v>1.0396951573422162</v>
      </c>
    </row>
    <row r="309" spans="1:7" x14ac:dyDescent="0.2">
      <c r="A309" s="4">
        <f>IF('True_Odds_Calculator_2-way'!A310="","",'True_Odds_Calculator_2-way'!A310)</f>
        <v>3.01</v>
      </c>
      <c r="B309" s="4">
        <f>IF('True_Odds_Calculator_2-way'!B310="","",'True_Odds_Calculator_2-way'!B310)</f>
        <v>1.41</v>
      </c>
      <c r="C309" s="4">
        <f t="shared" si="16"/>
        <v>4.1445771777290918E-2</v>
      </c>
      <c r="D309" s="4">
        <f t="shared" si="18"/>
        <v>3.210241670133505</v>
      </c>
      <c r="E309" s="4">
        <f t="shared" si="19"/>
        <v>1.4524392121969165</v>
      </c>
      <c r="G309" s="4">
        <f t="shared" si="17"/>
        <v>1.0414457717772909</v>
      </c>
    </row>
    <row r="310" spans="1:7" x14ac:dyDescent="0.2">
      <c r="A310" s="4">
        <f>IF('True_Odds_Calculator_2-way'!A311="","",'True_Odds_Calculator_2-way'!A311)</f>
        <v>2.95</v>
      </c>
      <c r="B310" s="4">
        <f>IF('True_Odds_Calculator_2-way'!B311="","",'True_Odds_Calculator_2-way'!B311)</f>
        <v>1.42</v>
      </c>
      <c r="C310" s="4">
        <f t="shared" si="16"/>
        <v>4.3208402960133618E-2</v>
      </c>
      <c r="D310" s="4">
        <f t="shared" si="18"/>
        <v>3.1508085746521246</v>
      </c>
      <c r="E310" s="4">
        <f t="shared" si="19"/>
        <v>1.4649414233257561</v>
      </c>
      <c r="G310" s="4">
        <f t="shared" si="17"/>
        <v>1.0432084029601336</v>
      </c>
    </row>
    <row r="311" spans="1:7" x14ac:dyDescent="0.2">
      <c r="A311" s="4">
        <f>IF('True_Odds_Calculator_2-way'!A312="","",'True_Odds_Calculator_2-way'!A312)</f>
        <v>1.88</v>
      </c>
      <c r="B311" s="4">
        <f>IF('True_Odds_Calculator_2-way'!B312="","",'True_Odds_Calculator_2-way'!B312)</f>
        <v>1.99</v>
      </c>
      <c r="C311" s="4">
        <f t="shared" si="16"/>
        <v>3.4427456431091574E-2</v>
      </c>
      <c r="D311" s="4">
        <f t="shared" si="18"/>
        <v>1.9428749480681344</v>
      </c>
      <c r="E311" s="4">
        <f t="shared" si="19"/>
        <v>2.0605860321656753</v>
      </c>
      <c r="G311" s="4">
        <f t="shared" si="17"/>
        <v>1.0344274564310916</v>
      </c>
    </row>
    <row r="312" spans="1:7" x14ac:dyDescent="0.2">
      <c r="A312" s="4">
        <f>IF('True_Odds_Calculator_2-way'!A313="","",'True_Odds_Calculator_2-way'!A313)</f>
        <v>1.8</v>
      </c>
      <c r="B312" s="4">
        <f>IF('True_Odds_Calculator_2-way'!B313="","",'True_Odds_Calculator_2-way'!B313)</f>
        <v>2.0699999999999998</v>
      </c>
      <c r="C312" s="4">
        <f t="shared" si="16"/>
        <v>3.8647342995169254E-2</v>
      </c>
      <c r="D312" s="4">
        <f t="shared" si="18"/>
        <v>1.8648648648648651</v>
      </c>
      <c r="E312" s="4">
        <f t="shared" si="19"/>
        <v>2.15625</v>
      </c>
      <c r="G312" s="4">
        <f t="shared" si="17"/>
        <v>1.0386473429951693</v>
      </c>
    </row>
    <row r="313" spans="1:7" x14ac:dyDescent="0.2">
      <c r="A313" s="4">
        <f>IF('True_Odds_Calculator_2-way'!A314="","",'True_Odds_Calculator_2-way'!A314)</f>
        <v>1.96</v>
      </c>
      <c r="B313" s="4">
        <f>IF('True_Odds_Calculator_2-way'!B314="","",'True_Odds_Calculator_2-way'!B314)</f>
        <v>1.9</v>
      </c>
      <c r="C313" s="4">
        <f t="shared" si="16"/>
        <v>3.6519871106337254E-2</v>
      </c>
      <c r="D313" s="4">
        <f t="shared" si="18"/>
        <v>2.0327510917030565</v>
      </c>
      <c r="E313" s="4">
        <f t="shared" si="19"/>
        <v>1.9682875264270612</v>
      </c>
      <c r="G313" s="4">
        <f t="shared" si="17"/>
        <v>1.0365198711063373</v>
      </c>
    </row>
    <row r="314" spans="1:7" x14ac:dyDescent="0.2">
      <c r="A314" s="4">
        <f>IF('True_Odds_Calculator_2-way'!A315="","",'True_Odds_Calculator_2-way'!A315)</f>
        <v>1.68</v>
      </c>
      <c r="B314" s="4">
        <f>IF('True_Odds_Calculator_2-way'!B315="","",'True_Odds_Calculator_2-way'!B315)</f>
        <v>2.25</v>
      </c>
      <c r="C314" s="4">
        <f t="shared" si="16"/>
        <v>3.9682539682539542E-2</v>
      </c>
      <c r="D314" s="4">
        <f t="shared" si="18"/>
        <v>1.7379310344827583</v>
      </c>
      <c r="E314" s="4">
        <f t="shared" si="19"/>
        <v>2.3551401869158877</v>
      </c>
      <c r="G314" s="4">
        <f t="shared" si="17"/>
        <v>1.0396825396825395</v>
      </c>
    </row>
    <row r="315" spans="1:7" x14ac:dyDescent="0.2">
      <c r="A315" s="4">
        <f>IF('True_Odds_Calculator_2-way'!A316="","",'True_Odds_Calculator_2-way'!A316)</f>
        <v>1.69</v>
      </c>
      <c r="B315" s="4">
        <f>IF('True_Odds_Calculator_2-way'!B316="","",'True_Odds_Calculator_2-way'!B316)</f>
        <v>2.21</v>
      </c>
      <c r="C315" s="4">
        <f t="shared" si="16"/>
        <v>4.4204664114166459E-2</v>
      </c>
      <c r="D315" s="4">
        <f t="shared" si="18"/>
        <v>1.7555759242285367</v>
      </c>
      <c r="E315" s="4">
        <f t="shared" si="19"/>
        <v>2.3234937323089366</v>
      </c>
      <c r="G315" s="4">
        <f t="shared" si="17"/>
        <v>1.0442046641141665</v>
      </c>
    </row>
    <row r="316" spans="1:7" x14ac:dyDescent="0.2">
      <c r="A316" s="4">
        <f>IF('True_Odds_Calculator_2-way'!A317="","",'True_Odds_Calculator_2-way'!A317)</f>
        <v>1.45</v>
      </c>
      <c r="B316" s="4">
        <f>IF('True_Odds_Calculator_2-way'!B317="","",'True_Odds_Calculator_2-way'!B317)</f>
        <v>2.75</v>
      </c>
      <c r="C316" s="4">
        <f t="shared" si="16"/>
        <v>5.3291536050156907E-2</v>
      </c>
      <c r="D316" s="4">
        <f t="shared" si="18"/>
        <v>1.5082742316784872</v>
      </c>
      <c r="E316" s="4">
        <f t="shared" si="19"/>
        <v>2.9674418604651169</v>
      </c>
      <c r="G316" s="4">
        <f t="shared" si="17"/>
        <v>1.0532915360501569</v>
      </c>
    </row>
    <row r="317" spans="1:7" x14ac:dyDescent="0.2">
      <c r="A317" s="4">
        <f>IF('True_Odds_Calculator_2-way'!A318="","",'True_Odds_Calculator_2-way'!A318)</f>
        <v>1.69</v>
      </c>
      <c r="B317" s="4">
        <f>IF('True_Odds_Calculator_2-way'!B318="","",'True_Odds_Calculator_2-way'!B318)</f>
        <v>2.2200000000000002</v>
      </c>
      <c r="C317" s="4">
        <f t="shared" si="16"/>
        <v>4.2166426781811372E-2</v>
      </c>
      <c r="D317" s="4">
        <f t="shared" si="18"/>
        <v>1.7524405623803074</v>
      </c>
      <c r="E317" s="4">
        <f t="shared" si="19"/>
        <v>2.3290086287168665</v>
      </c>
      <c r="G317" s="4">
        <f t="shared" si="17"/>
        <v>1.0421664267818114</v>
      </c>
    </row>
    <row r="318" spans="1:7" x14ac:dyDescent="0.2">
      <c r="A318" s="4">
        <f>IF('True_Odds_Calculator_2-way'!A319="","",'True_Odds_Calculator_2-way'!A319)</f>
        <v>1.78</v>
      </c>
      <c r="B318" s="4">
        <f>IF('True_Odds_Calculator_2-way'!B319="","",'True_Odds_Calculator_2-way'!B319)</f>
        <v>2.15</v>
      </c>
      <c r="C318" s="4">
        <f t="shared" si="16"/>
        <v>2.6914031878756184E-2</v>
      </c>
      <c r="D318" s="4">
        <f t="shared" si="18"/>
        <v>1.8236835835120324</v>
      </c>
      <c r="E318" s="4">
        <f t="shared" si="19"/>
        <v>2.2140584321666186</v>
      </c>
      <c r="G318" s="4">
        <f t="shared" si="17"/>
        <v>1.0269140318787562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3.64</v>
      </c>
      <c r="C319" s="4">
        <f t="shared" si="16"/>
        <v>3.8084053351228775E-2</v>
      </c>
      <c r="D319" s="4">
        <f t="shared" si="18"/>
        <v>1.3435140313310041</v>
      </c>
      <c r="E319" s="4">
        <f t="shared" si="19"/>
        <v>3.9110892388451433</v>
      </c>
      <c r="G319" s="4">
        <f t="shared" si="17"/>
        <v>1.0380840533512288</v>
      </c>
    </row>
    <row r="320" spans="1:7" x14ac:dyDescent="0.2">
      <c r="A320" s="4">
        <f>IF('True_Odds_Calculator_2-way'!A321="","",'True_Odds_Calculator_2-way'!A321)</f>
        <v>2.0699999999999998</v>
      </c>
      <c r="B320" s="4">
        <f>IF('True_Odds_Calculator_2-way'!B321="","",'True_Odds_Calculator_2-way'!B321)</f>
        <v>1.82</v>
      </c>
      <c r="C320" s="4">
        <f t="shared" si="16"/>
        <v>3.2542336890162948E-2</v>
      </c>
      <c r="D320" s="4">
        <f t="shared" si="18"/>
        <v>2.1421504520384373</v>
      </c>
      <c r="E320" s="4">
        <f t="shared" si="19"/>
        <v>1.8755413949320454</v>
      </c>
      <c r="G320" s="4">
        <f t="shared" si="17"/>
        <v>1.0325423368901629</v>
      </c>
    </row>
    <row r="321" spans="1:7" x14ac:dyDescent="0.2">
      <c r="A321" s="4">
        <f>IF('True_Odds_Calculator_2-way'!A322="","",'True_Odds_Calculator_2-way'!A322)</f>
        <v>1.59</v>
      </c>
      <c r="B321" s="4">
        <f>IF('True_Odds_Calculator_2-way'!B322="","",'True_Odds_Calculator_2-way'!B322)</f>
        <v>2.4500000000000002</v>
      </c>
      <c r="C321" s="4">
        <f t="shared" si="16"/>
        <v>3.7094082916185211E-2</v>
      </c>
      <c r="D321" s="4">
        <f t="shared" si="18"/>
        <v>1.6383135317001365</v>
      </c>
      <c r="E321" s="4">
        <f t="shared" si="19"/>
        <v>2.5666282325811234</v>
      </c>
      <c r="G321" s="4">
        <f t="shared" si="17"/>
        <v>1.0370940829161852</v>
      </c>
    </row>
    <row r="322" spans="1:7" x14ac:dyDescent="0.2">
      <c r="A322" s="4">
        <f>IF('True_Odds_Calculator_2-way'!A323="","",'True_Odds_Calculator_2-way'!A323)</f>
        <v>1.84</v>
      </c>
      <c r="B322" s="4">
        <f>IF('True_Odds_Calculator_2-way'!B323="","",'True_Odds_Calculator_2-way'!B323)</f>
        <v>2.04</v>
      </c>
      <c r="C322" s="4">
        <f t="shared" ref="C322:C385" si="20">IF(A322="","",((1/A322)+(1/B322))-1)</f>
        <v>3.3674339300937772E-2</v>
      </c>
      <c r="D322" s="4">
        <f t="shared" si="18"/>
        <v>1.8988263860785108</v>
      </c>
      <c r="E322" s="4">
        <f t="shared" si="19"/>
        <v>2.1125619090499774</v>
      </c>
      <c r="G322" s="4">
        <f t="shared" ref="G322:G385" si="21">IF(A322="","",C322+1)</f>
        <v>1.0336743393009378</v>
      </c>
    </row>
    <row r="323" spans="1:7" x14ac:dyDescent="0.2">
      <c r="A323" s="4">
        <f>IF('True_Odds_Calculator_2-way'!A324="","",'True_Odds_Calculator_2-way'!A324)</f>
        <v>1.78</v>
      </c>
      <c r="B323" s="4">
        <f>IF('True_Odds_Calculator_2-way'!B324="","",'True_Odds_Calculator_2-way'!B324)</f>
        <v>2.15</v>
      </c>
      <c r="C323" s="4">
        <f t="shared" si="20"/>
        <v>2.6914031878756184E-2</v>
      </c>
      <c r="D323" s="4">
        <f t="shared" ref="D323:D386" si="22">IF(A323="","",(2*A323)/(2-($C323*A323)))</f>
        <v>1.8236835835120324</v>
      </c>
      <c r="E323" s="4">
        <f t="shared" ref="E323:E386" si="23">IF(B323="","",(2*B323)/(2-($C323*B323)))</f>
        <v>2.2140584321666186</v>
      </c>
      <c r="G323" s="4">
        <f t="shared" si="21"/>
        <v>1.0269140318787562</v>
      </c>
    </row>
    <row r="324" spans="1:7" x14ac:dyDescent="0.2">
      <c r="A324" s="4">
        <f>IF('True_Odds_Calculator_2-way'!A325="","",'True_Odds_Calculator_2-way'!A325)</f>
        <v>2.29</v>
      </c>
      <c r="B324" s="4">
        <f>IF('True_Odds_Calculator_2-way'!B325="","",'True_Odds_Calculator_2-way'!B325)</f>
        <v>1.69</v>
      </c>
      <c r="C324" s="4">
        <f t="shared" si="20"/>
        <v>2.8397199038784571E-2</v>
      </c>
      <c r="D324" s="4">
        <f t="shared" si="22"/>
        <v>2.3669612550074923</v>
      </c>
      <c r="E324" s="4">
        <f t="shared" si="23"/>
        <v>1.7315496297621977</v>
      </c>
      <c r="G324" s="4">
        <f t="shared" si="21"/>
        <v>1.0283971990387846</v>
      </c>
    </row>
    <row r="325" spans="1:7" x14ac:dyDescent="0.2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1.79</v>
      </c>
      <c r="C325" s="4">
        <f t="shared" si="20"/>
        <v>2.8142785952212312E-2</v>
      </c>
      <c r="D325" s="4">
        <f t="shared" si="22"/>
        <v>2.1958130561234772</v>
      </c>
      <c r="E325" s="4">
        <f t="shared" si="23"/>
        <v>1.8362511137332338</v>
      </c>
      <c r="G325" s="4">
        <f t="shared" si="21"/>
        <v>1.0281427859522123</v>
      </c>
    </row>
    <row r="326" spans="1:7" x14ac:dyDescent="0.2">
      <c r="A326" s="4">
        <f>IF('True_Odds_Calculator_2-way'!A327="","",'True_Odds_Calculator_2-way'!A327)</f>
        <v>1.67</v>
      </c>
      <c r="B326" s="4">
        <f>IF('True_Odds_Calculator_2-way'!B327="","",'True_Odds_Calculator_2-way'!B327)</f>
        <v>2.33</v>
      </c>
      <c r="C326" s="4">
        <f t="shared" si="20"/>
        <v>2.7986944565804084E-2</v>
      </c>
      <c r="D326" s="4">
        <f t="shared" si="22"/>
        <v>1.7099602293950913</v>
      </c>
      <c r="E326" s="4">
        <f t="shared" si="23"/>
        <v>2.4085296029216061</v>
      </c>
      <c r="G326" s="4">
        <f t="shared" si="21"/>
        <v>1.0279869445658041</v>
      </c>
    </row>
    <row r="327" spans="1:7" x14ac:dyDescent="0.2">
      <c r="A327" s="4">
        <f>IF('True_Odds_Calculator_2-way'!A328="","",'True_Odds_Calculator_2-way'!A328)</f>
        <v>2.2000000000000002</v>
      </c>
      <c r="B327" s="4">
        <f>IF('True_Odds_Calculator_2-way'!B328="","",'True_Odds_Calculator_2-way'!B328)</f>
        <v>1.74</v>
      </c>
      <c r="C327" s="4">
        <f t="shared" si="20"/>
        <v>2.925809822361547E-2</v>
      </c>
      <c r="D327" s="4">
        <f t="shared" si="22"/>
        <v>2.2731591448931119</v>
      </c>
      <c r="E327" s="4">
        <f t="shared" si="23"/>
        <v>1.78544776119403</v>
      </c>
      <c r="G327" s="4">
        <f t="shared" si="21"/>
        <v>1.0292580982236155</v>
      </c>
    </row>
    <row r="328" spans="1:7" x14ac:dyDescent="0.2">
      <c r="A328" s="4">
        <f>IF('True_Odds_Calculator_2-way'!A329="","",'True_Odds_Calculator_2-way'!A329)</f>
        <v>2.42</v>
      </c>
      <c r="B328" s="4">
        <f>IF('True_Odds_Calculator_2-way'!B329="","",'True_Odds_Calculator_2-way'!B329)</f>
        <v>1.62</v>
      </c>
      <c r="C328" s="4">
        <f t="shared" si="20"/>
        <v>3.0507091113151752E-2</v>
      </c>
      <c r="D328" s="4">
        <f t="shared" si="22"/>
        <v>2.5127547750288426</v>
      </c>
      <c r="E328" s="4">
        <f t="shared" si="23"/>
        <v>1.6610456740954158</v>
      </c>
      <c r="G328" s="4">
        <f t="shared" si="21"/>
        <v>1.0305070911131518</v>
      </c>
    </row>
    <row r="329" spans="1:7" x14ac:dyDescent="0.2">
      <c r="A329" s="4">
        <f>IF('True_Odds_Calculator_2-way'!A330="","",'True_Odds_Calculator_2-way'!A330)</f>
        <v>1.85</v>
      </c>
      <c r="B329" s="4">
        <f>IF('True_Odds_Calculator_2-way'!B330="","",'True_Odds_Calculator_2-way'!B330)</f>
        <v>2.06</v>
      </c>
      <c r="C329" s="4">
        <f t="shared" si="20"/>
        <v>2.5977433744424072E-2</v>
      </c>
      <c r="D329" s="4">
        <f t="shared" si="22"/>
        <v>1.8955483710519774</v>
      </c>
      <c r="E329" s="4">
        <f t="shared" si="23"/>
        <v>2.1166342682588173</v>
      </c>
      <c r="G329" s="4">
        <f t="shared" si="21"/>
        <v>1.0259774337444241</v>
      </c>
    </row>
    <row r="330" spans="1:7" x14ac:dyDescent="0.2">
      <c r="A330" s="4">
        <f>IF('True_Odds_Calculator_2-way'!A331="","",'True_Odds_Calculator_2-way'!A331)</f>
        <v>2.15</v>
      </c>
      <c r="B330" s="4">
        <f>IF('True_Odds_Calculator_2-way'!B331="","",'True_Odds_Calculator_2-way'!B331)</f>
        <v>1.78</v>
      </c>
      <c r="C330" s="4">
        <f t="shared" si="20"/>
        <v>2.6914031878756184E-2</v>
      </c>
      <c r="D330" s="4">
        <f t="shared" si="22"/>
        <v>2.2140584321666186</v>
      </c>
      <c r="E330" s="4">
        <f t="shared" si="23"/>
        <v>1.8236835835120324</v>
      </c>
      <c r="G330" s="4">
        <f t="shared" si="21"/>
        <v>1.0269140318787562</v>
      </c>
    </row>
    <row r="331" spans="1:7" x14ac:dyDescent="0.2">
      <c r="A331" s="4">
        <f>IF('True_Odds_Calculator_2-way'!A332="","",'True_Odds_Calculator_2-way'!A332)</f>
        <v>2.0699999999999998</v>
      </c>
      <c r="B331" s="4">
        <f>IF('True_Odds_Calculator_2-way'!B332="","",'True_Odds_Calculator_2-way'!B332)</f>
        <v>1.85</v>
      </c>
      <c r="C331" s="4">
        <f t="shared" si="20"/>
        <v>2.3632327980154022E-2</v>
      </c>
      <c r="D331" s="4">
        <f t="shared" si="22"/>
        <v>2.1219005402410303</v>
      </c>
      <c r="E331" s="4">
        <f t="shared" si="23"/>
        <v>1.8913446104457341</v>
      </c>
      <c r="G331" s="4">
        <f t="shared" si="21"/>
        <v>1.023632327980154</v>
      </c>
    </row>
    <row r="332" spans="1:7" x14ac:dyDescent="0.2">
      <c r="A332" s="4">
        <f>IF('True_Odds_Calculator_2-way'!A333="","",'True_Odds_Calculator_2-way'!A333)</f>
        <v>2.06</v>
      </c>
      <c r="B332" s="4">
        <f>IF('True_Odds_Calculator_2-way'!B333="","",'True_Odds_Calculator_2-way'!B333)</f>
        <v>1.85</v>
      </c>
      <c r="C332" s="4">
        <f t="shared" si="20"/>
        <v>2.5977433744424072E-2</v>
      </c>
      <c r="D332" s="4">
        <f t="shared" si="22"/>
        <v>2.1166342682588173</v>
      </c>
      <c r="E332" s="4">
        <f t="shared" si="23"/>
        <v>1.8955483710519774</v>
      </c>
      <c r="G332" s="4">
        <f t="shared" si="21"/>
        <v>1.0259774337444241</v>
      </c>
    </row>
    <row r="333" spans="1:7" x14ac:dyDescent="0.2">
      <c r="A333" s="4">
        <f>IF('True_Odds_Calculator_2-way'!A334="","",'True_Odds_Calculator_2-way'!A334)</f>
        <v>1.8</v>
      </c>
      <c r="B333" s="4">
        <f>IF('True_Odds_Calculator_2-way'!B334="","",'True_Odds_Calculator_2-way'!B334)</f>
        <v>2.11</v>
      </c>
      <c r="C333" s="4">
        <f t="shared" si="20"/>
        <v>2.9489204844655115E-2</v>
      </c>
      <c r="D333" s="4">
        <f t="shared" si="22"/>
        <v>1.8490749756572542</v>
      </c>
      <c r="E333" s="4">
        <f t="shared" si="23"/>
        <v>2.1777522935779814</v>
      </c>
      <c r="G333" s="4">
        <f t="shared" si="21"/>
        <v>1.0294892048446551</v>
      </c>
    </row>
    <row r="334" spans="1:7" x14ac:dyDescent="0.2">
      <c r="A334" s="4">
        <f>IF('True_Odds_Calculator_2-way'!A335="","",'True_Odds_Calculator_2-way'!A335)</f>
        <v>1.79</v>
      </c>
      <c r="B334" s="4">
        <f>IF('True_Odds_Calculator_2-way'!B335="","",'True_Odds_Calculator_2-way'!B335)</f>
        <v>2.13</v>
      </c>
      <c r="C334" s="4">
        <f t="shared" si="20"/>
        <v>2.8142785952212312E-2</v>
      </c>
      <c r="D334" s="4">
        <f t="shared" si="22"/>
        <v>1.8362511137332338</v>
      </c>
      <c r="E334" s="4">
        <f t="shared" si="23"/>
        <v>2.1958130561234772</v>
      </c>
      <c r="G334" s="4">
        <f t="shared" si="21"/>
        <v>1.0281427859522123</v>
      </c>
    </row>
    <row r="335" spans="1:7" x14ac:dyDescent="0.2">
      <c r="A335" s="4">
        <f>IF('True_Odds_Calculator_2-way'!A336="","",'True_Odds_Calculator_2-way'!A336)</f>
        <v>1.44</v>
      </c>
      <c r="B335" s="4">
        <f>IF('True_Odds_Calculator_2-way'!B336="","",'True_Odds_Calculator_2-way'!B336)</f>
        <v>2.91</v>
      </c>
      <c r="C335" s="4">
        <f t="shared" si="20"/>
        <v>3.8087056128293106E-2</v>
      </c>
      <c r="D335" s="4">
        <f t="shared" si="22"/>
        <v>1.4806020775916895</v>
      </c>
      <c r="E335" s="4">
        <f t="shared" si="23"/>
        <v>3.0807234230260252</v>
      </c>
      <c r="G335" s="4">
        <f t="shared" si="21"/>
        <v>1.0380870561282931</v>
      </c>
    </row>
    <row r="336" spans="1:7" x14ac:dyDescent="0.2">
      <c r="A336" s="4">
        <f>IF('True_Odds_Calculator_2-way'!A337="","",'True_Odds_Calculator_2-way'!A337)</f>
        <v>1.72</v>
      </c>
      <c r="B336" s="4">
        <f>IF('True_Odds_Calculator_2-way'!B337="","",'True_Odds_Calculator_2-way'!B337)</f>
        <v>2.23</v>
      </c>
      <c r="C336" s="4">
        <f t="shared" si="20"/>
        <v>2.982584211075201E-2</v>
      </c>
      <c r="D336" s="4">
        <f t="shared" si="22"/>
        <v>1.7652798232695142</v>
      </c>
      <c r="E336" s="4">
        <f t="shared" si="23"/>
        <v>2.3067115708443593</v>
      </c>
      <c r="G336" s="4">
        <f t="shared" si="21"/>
        <v>1.029825842110752</v>
      </c>
    </row>
    <row r="337" spans="1:7" x14ac:dyDescent="0.2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1.64</v>
      </c>
      <c r="C337" s="4">
        <f t="shared" si="20"/>
        <v>3.7106524911402872E-2</v>
      </c>
      <c r="D337" s="4">
        <f t="shared" si="22"/>
        <v>2.4462009178990307</v>
      </c>
      <c r="E337" s="4">
        <f t="shared" si="23"/>
        <v>1.6914668547249645</v>
      </c>
      <c r="G337" s="4">
        <f t="shared" si="21"/>
        <v>1.0371065249114029</v>
      </c>
    </row>
    <row r="338" spans="1:7" x14ac:dyDescent="0.2">
      <c r="A338" s="4">
        <f>IF('True_Odds_Calculator_2-way'!A339="","",'True_Odds_Calculator_2-way'!A339)</f>
        <v>1.95</v>
      </c>
      <c r="B338" s="4">
        <f>IF('True_Odds_Calculator_2-way'!B339="","",'True_Odds_Calculator_2-way'!B339)</f>
        <v>1.92</v>
      </c>
      <c r="C338" s="4">
        <f t="shared" si="20"/>
        <v>3.3653846153846256E-2</v>
      </c>
      <c r="D338" s="4">
        <f t="shared" si="22"/>
        <v>2.0161550888529889</v>
      </c>
      <c r="E338" s="4">
        <f t="shared" si="23"/>
        <v>1.9841017488076311</v>
      </c>
      <c r="G338" s="4">
        <f t="shared" si="21"/>
        <v>1.0336538461538463</v>
      </c>
    </row>
    <row r="339" spans="1:7" x14ac:dyDescent="0.2">
      <c r="A339" s="4">
        <f>IF('True_Odds_Calculator_2-way'!A340="","",'True_Odds_Calculator_2-way'!A340)</f>
        <v>1.85</v>
      </c>
      <c r="B339" s="4">
        <f>IF('True_Odds_Calculator_2-way'!B340="","",'True_Odds_Calculator_2-way'!B340)</f>
        <v>2.02</v>
      </c>
      <c r="C339" s="4">
        <f t="shared" si="20"/>
        <v>3.5590045491035394E-2</v>
      </c>
      <c r="D339" s="4">
        <f t="shared" si="22"/>
        <v>1.9129767084719731</v>
      </c>
      <c r="E339" s="4">
        <f t="shared" si="23"/>
        <v>2.0953181945612553</v>
      </c>
      <c r="G339" s="4">
        <f t="shared" si="21"/>
        <v>1.0355900454910354</v>
      </c>
    </row>
    <row r="340" spans="1:7" x14ac:dyDescent="0.2">
      <c r="A340" s="4">
        <f>IF('True_Odds_Calculator_2-way'!A341="","",'True_Odds_Calculator_2-way'!A341)</f>
        <v>1.95</v>
      </c>
      <c r="B340" s="4">
        <f>IF('True_Odds_Calculator_2-way'!B341="","",'True_Odds_Calculator_2-way'!B341)</f>
        <v>1.92</v>
      </c>
      <c r="C340" s="4">
        <f t="shared" si="20"/>
        <v>3.3653846153846256E-2</v>
      </c>
      <c r="D340" s="4">
        <f t="shared" si="22"/>
        <v>2.0161550888529889</v>
      </c>
      <c r="E340" s="4">
        <f t="shared" si="23"/>
        <v>1.9841017488076311</v>
      </c>
      <c r="G340" s="4">
        <f t="shared" si="21"/>
        <v>1.0336538461538463</v>
      </c>
    </row>
    <row r="341" spans="1:7" x14ac:dyDescent="0.2">
      <c r="A341" s="4">
        <f>IF('True_Odds_Calculator_2-way'!A342="","",'True_Odds_Calculator_2-way'!A342)</f>
        <v>1.98</v>
      </c>
      <c r="B341" s="4">
        <f>IF('True_Odds_Calculator_2-way'!B342="","",'True_Odds_Calculator_2-way'!B342)</f>
        <v>1.88</v>
      </c>
      <c r="C341" s="4">
        <f t="shared" si="20"/>
        <v>3.6965398667526461E-2</v>
      </c>
      <c r="D341" s="4">
        <f t="shared" si="22"/>
        <v>2.0552120141342756</v>
      </c>
      <c r="E341" s="4">
        <f t="shared" si="23"/>
        <v>1.9476768522394308</v>
      </c>
      <c r="G341" s="4">
        <f t="shared" si="21"/>
        <v>1.0369653986675265</v>
      </c>
    </row>
    <row r="342" spans="1:7" x14ac:dyDescent="0.2">
      <c r="A342" s="4">
        <f>IF('True_Odds_Calculator_2-way'!A343="","",'True_Odds_Calculator_2-way'!A343)</f>
        <v>1.97</v>
      </c>
      <c r="B342" s="4">
        <f>IF('True_Odds_Calculator_2-way'!B343="","",'True_Odds_Calculator_2-way'!B343)</f>
        <v>1.9</v>
      </c>
      <c r="C342" s="4">
        <f t="shared" si="20"/>
        <v>3.3930002671653803E-2</v>
      </c>
      <c r="D342" s="4">
        <f t="shared" si="22"/>
        <v>2.0381159814865235</v>
      </c>
      <c r="E342" s="4">
        <f t="shared" si="23"/>
        <v>1.9632835038027801</v>
      </c>
      <c r="G342" s="4">
        <f t="shared" si="21"/>
        <v>1.0339300026716538</v>
      </c>
    </row>
    <row r="343" spans="1:7" x14ac:dyDescent="0.2">
      <c r="A343" s="4">
        <f>IF('True_Odds_Calculator_2-way'!A344="","",'True_Odds_Calculator_2-way'!A344)</f>
        <v>2.0099999999999998</v>
      </c>
      <c r="B343" s="4">
        <f>IF('True_Odds_Calculator_2-way'!B344="","",'True_Odds_Calculator_2-way'!B344)</f>
        <v>1.86</v>
      </c>
      <c r="C343" s="4">
        <f t="shared" si="20"/>
        <v>3.5146846413095734E-2</v>
      </c>
      <c r="D343" s="4">
        <f t="shared" si="22"/>
        <v>2.0835980605249955</v>
      </c>
      <c r="E343" s="4">
        <f t="shared" si="23"/>
        <v>1.9228514118191637</v>
      </c>
      <c r="G343" s="4">
        <f t="shared" si="21"/>
        <v>1.0351468464130957</v>
      </c>
    </row>
    <row r="344" spans="1:7" x14ac:dyDescent="0.2">
      <c r="A344" s="4">
        <f>IF('True_Odds_Calculator_2-way'!A345="","",'True_Odds_Calculator_2-way'!A345)</f>
        <v>1.38</v>
      </c>
      <c r="B344" s="4">
        <f>IF('True_Odds_Calculator_2-way'!B345="","",'True_Odds_Calculator_2-way'!B345)</f>
        <v>3.09</v>
      </c>
      <c r="C344" s="4">
        <f t="shared" si="20"/>
        <v>4.8262276628676215E-2</v>
      </c>
      <c r="D344" s="4">
        <f t="shared" si="22"/>
        <v>1.427538415185297</v>
      </c>
      <c r="E344" s="4">
        <f t="shared" si="23"/>
        <v>3.3389711064129681</v>
      </c>
      <c r="G344" s="4">
        <f t="shared" si="21"/>
        <v>1.0482622766286762</v>
      </c>
    </row>
    <row r="345" spans="1:7" x14ac:dyDescent="0.2">
      <c r="A345" s="4">
        <f>IF('True_Odds_Calculator_2-way'!A346="","",'True_Odds_Calculator_2-way'!A346)</f>
        <v>1.44</v>
      </c>
      <c r="B345" s="4">
        <f>IF('True_Odds_Calculator_2-way'!B346="","",'True_Odds_Calculator_2-way'!B346)</f>
        <v>2.84</v>
      </c>
      <c r="C345" s="4">
        <f t="shared" si="20"/>
        <v>4.6557120500782423E-2</v>
      </c>
      <c r="D345" s="4">
        <f t="shared" si="22"/>
        <v>1.4899446225590205</v>
      </c>
      <c r="E345" s="4">
        <f t="shared" si="23"/>
        <v>3.0410469958358117</v>
      </c>
      <c r="G345" s="4">
        <f t="shared" si="21"/>
        <v>1.0465571205007824</v>
      </c>
    </row>
    <row r="346" spans="1:7" x14ac:dyDescent="0.2">
      <c r="A346" s="4">
        <f>IF('True_Odds_Calculator_2-way'!A347="","",'True_Odds_Calculator_2-way'!A347)</f>
        <v>1.66</v>
      </c>
      <c r="B346" s="4">
        <f>IF('True_Odds_Calculator_2-way'!B347="","",'True_Odds_Calculator_2-way'!B347)</f>
        <v>2.29</v>
      </c>
      <c r="C346" s="4">
        <f t="shared" si="20"/>
        <v>3.9090861261640519E-2</v>
      </c>
      <c r="D346" s="4">
        <f t="shared" si="22"/>
        <v>1.7156654781784539</v>
      </c>
      <c r="E346" s="4">
        <f t="shared" si="23"/>
        <v>2.3973008765844739</v>
      </c>
      <c r="G346" s="4">
        <f t="shared" si="21"/>
        <v>1.0390908612616405</v>
      </c>
    </row>
    <row r="347" spans="1:7" x14ac:dyDescent="0.2">
      <c r="A347" s="4">
        <f>IF('True_Odds_Calculator_2-way'!A348="","",'True_Odds_Calculator_2-way'!A348)</f>
        <v>2.23</v>
      </c>
      <c r="B347" s="4">
        <f>IF('True_Odds_Calculator_2-way'!B348="","",'True_Odds_Calculator_2-way'!B348)</f>
        <v>1.7</v>
      </c>
      <c r="C347" s="4">
        <f t="shared" si="20"/>
        <v>3.6665787391189752E-2</v>
      </c>
      <c r="D347" s="4">
        <f t="shared" si="22"/>
        <v>2.3250536645200861</v>
      </c>
      <c r="E347" s="4">
        <f t="shared" si="23"/>
        <v>1.754686415181671</v>
      </c>
      <c r="G347" s="4">
        <f t="shared" si="21"/>
        <v>1.0366657873911898</v>
      </c>
    </row>
    <row r="348" spans="1:7" x14ac:dyDescent="0.2">
      <c r="A348" s="4">
        <f>IF('True_Odds_Calculator_2-way'!A349="","",'True_Odds_Calculator_2-way'!A349)</f>
        <v>1.85</v>
      </c>
      <c r="B348" s="4">
        <f>IF('True_Odds_Calculator_2-way'!B349="","",'True_Odds_Calculator_2-way'!B349)</f>
        <v>2.0299999999999998</v>
      </c>
      <c r="C348" s="4">
        <f t="shared" si="20"/>
        <v>3.315137797896428E-2</v>
      </c>
      <c r="D348" s="4">
        <f t="shared" si="22"/>
        <v>1.9085249650616189</v>
      </c>
      <c r="E348" s="4">
        <f t="shared" si="23"/>
        <v>2.1006852188505105</v>
      </c>
      <c r="G348" s="4">
        <f t="shared" si="21"/>
        <v>1.0331513779789643</v>
      </c>
    </row>
    <row r="349" spans="1:7" x14ac:dyDescent="0.2">
      <c r="A349" s="4">
        <f>IF('True_Odds_Calculator_2-way'!A350="","",'True_Odds_Calculator_2-way'!A350)</f>
        <v>2.14</v>
      </c>
      <c r="B349" s="4">
        <f>IF('True_Odds_Calculator_2-way'!B350="","",'True_Odds_Calculator_2-way'!B350)</f>
        <v>1.75</v>
      </c>
      <c r="C349" s="4">
        <f t="shared" si="20"/>
        <v>3.8718291054739673E-2</v>
      </c>
      <c r="D349" s="4">
        <f t="shared" si="22"/>
        <v>2.2324888226527575</v>
      </c>
      <c r="E349" s="4">
        <f t="shared" si="23"/>
        <v>1.81136638452237</v>
      </c>
      <c r="G349" s="4">
        <f t="shared" si="21"/>
        <v>1.0387182910547397</v>
      </c>
    </row>
    <row r="350" spans="1:7" x14ac:dyDescent="0.2">
      <c r="A350" s="4">
        <f>IF('True_Odds_Calculator_2-way'!A351="","",'True_Odds_Calculator_2-way'!A351)</f>
        <v>1.9</v>
      </c>
      <c r="B350" s="4">
        <f>IF('True_Odds_Calculator_2-way'!B351="","",'True_Odds_Calculator_2-way'!B351)</f>
        <v>1.97</v>
      </c>
      <c r="C350" s="4">
        <f t="shared" si="20"/>
        <v>3.3930002671653803E-2</v>
      </c>
      <c r="D350" s="4">
        <f t="shared" si="22"/>
        <v>1.9632835038027801</v>
      </c>
      <c r="E350" s="4">
        <f t="shared" si="23"/>
        <v>2.0381159814865235</v>
      </c>
      <c r="G350" s="4">
        <f t="shared" si="21"/>
        <v>1.0339300026716538</v>
      </c>
    </row>
    <row r="351" spans="1:7" x14ac:dyDescent="0.2">
      <c r="A351" s="4">
        <f>IF('True_Odds_Calculator_2-way'!A352="","",'True_Odds_Calculator_2-way'!A352)</f>
        <v>2.29</v>
      </c>
      <c r="B351" s="4">
        <f>IF('True_Odds_Calculator_2-way'!B352="","",'True_Odds_Calculator_2-way'!B352)</f>
        <v>1.66</v>
      </c>
      <c r="C351" s="4">
        <f t="shared" si="20"/>
        <v>3.9090861261640519E-2</v>
      </c>
      <c r="D351" s="4">
        <f t="shared" si="22"/>
        <v>2.3973008765844739</v>
      </c>
      <c r="E351" s="4">
        <f t="shared" si="23"/>
        <v>1.7156654781784539</v>
      </c>
      <c r="G351" s="4">
        <f t="shared" si="21"/>
        <v>1.0390908612616405</v>
      </c>
    </row>
    <row r="352" spans="1:7" x14ac:dyDescent="0.2">
      <c r="A352" s="4">
        <f>IF('True_Odds_Calculator_2-way'!A353="","",'True_Odds_Calculator_2-way'!A353)</f>
        <v>1.68</v>
      </c>
      <c r="B352" s="4">
        <f>IF('True_Odds_Calculator_2-way'!B353="","",'True_Odds_Calculator_2-way'!B353)</f>
        <v>2.23</v>
      </c>
      <c r="C352" s="4">
        <f t="shared" si="20"/>
        <v>4.3668588511637907E-2</v>
      </c>
      <c r="D352" s="4">
        <f t="shared" si="22"/>
        <v>1.7439716972348942</v>
      </c>
      <c r="E352" s="4">
        <f t="shared" si="23"/>
        <v>2.3441371542985863</v>
      </c>
      <c r="G352" s="4">
        <f t="shared" si="21"/>
        <v>1.0436685885116379</v>
      </c>
    </row>
    <row r="353" spans="1:7" x14ac:dyDescent="0.2">
      <c r="A353" s="4">
        <f>IF('True_Odds_Calculator_2-way'!A354="","",'True_Odds_Calculator_2-way'!A354)</f>
        <v>2.44</v>
      </c>
      <c r="B353" s="4">
        <f>IF('True_Odds_Calculator_2-way'!B354="","",'True_Odds_Calculator_2-way'!B354)</f>
        <v>1.59</v>
      </c>
      <c r="C353" s="4">
        <f t="shared" si="20"/>
        <v>3.8766883183833478E-2</v>
      </c>
      <c r="D353" s="4">
        <f t="shared" si="22"/>
        <v>2.561130182202271</v>
      </c>
      <c r="E353" s="4">
        <f t="shared" si="23"/>
        <v>1.640561569688769</v>
      </c>
      <c r="G353" s="4">
        <f t="shared" si="21"/>
        <v>1.0387668831838335</v>
      </c>
    </row>
    <row r="354" spans="1:7" x14ac:dyDescent="0.2">
      <c r="A354" s="4">
        <f>IF('True_Odds_Calculator_2-way'!A355="","",'True_Odds_Calculator_2-way'!A355)</f>
        <v>1.79</v>
      </c>
      <c r="B354" s="4">
        <f>IF('True_Odds_Calculator_2-way'!B355="","",'True_Odds_Calculator_2-way'!B355)</f>
        <v>2.13</v>
      </c>
      <c r="C354" s="4">
        <f t="shared" si="20"/>
        <v>2.8142785952212312E-2</v>
      </c>
      <c r="D354" s="4">
        <f t="shared" si="22"/>
        <v>1.8362511137332338</v>
      </c>
      <c r="E354" s="4">
        <f t="shared" si="23"/>
        <v>2.1958130561234772</v>
      </c>
      <c r="G354" s="4">
        <f t="shared" si="21"/>
        <v>1.0281427859522123</v>
      </c>
    </row>
    <row r="355" spans="1:7" x14ac:dyDescent="0.2">
      <c r="A355" s="4">
        <f>IF('True_Odds_Calculator_2-way'!A356="","",'True_Odds_Calculator_2-way'!A356)</f>
        <v>1.95</v>
      </c>
      <c r="B355" s="4">
        <f>IF('True_Odds_Calculator_2-way'!B356="","",'True_Odds_Calculator_2-way'!B356)</f>
        <v>1.95</v>
      </c>
      <c r="C355" s="4">
        <f t="shared" si="20"/>
        <v>2.5641025641025772E-2</v>
      </c>
      <c r="D355" s="4">
        <f t="shared" si="22"/>
        <v>2.0000000000000004</v>
      </c>
      <c r="E355" s="4">
        <f t="shared" si="23"/>
        <v>2.0000000000000004</v>
      </c>
      <c r="G355" s="4">
        <f t="shared" si="21"/>
        <v>1.0256410256410258</v>
      </c>
    </row>
    <row r="356" spans="1:7" x14ac:dyDescent="0.2">
      <c r="A356" s="4">
        <f>IF('True_Odds_Calculator_2-way'!A357="","",'True_Odds_Calculator_2-way'!A357)</f>
        <v>1.62</v>
      </c>
      <c r="B356" s="4">
        <f>IF('True_Odds_Calculator_2-way'!B357="","",'True_Odds_Calculator_2-way'!B357)</f>
        <v>2.4300000000000002</v>
      </c>
      <c r="C356" s="4">
        <f t="shared" si="20"/>
        <v>2.8806584362139898E-2</v>
      </c>
      <c r="D356" s="4">
        <f t="shared" si="22"/>
        <v>1.658703071672355</v>
      </c>
      <c r="E356" s="4">
        <f t="shared" si="23"/>
        <v>2.5181347150259068</v>
      </c>
      <c r="G356" s="4">
        <f t="shared" si="21"/>
        <v>1.0288065843621399</v>
      </c>
    </row>
    <row r="357" spans="1:7" x14ac:dyDescent="0.2">
      <c r="A357" s="4">
        <f>IF('True_Odds_Calculator_2-way'!A358="","",'True_Odds_Calculator_2-way'!A358)</f>
        <v>2.97</v>
      </c>
      <c r="B357" s="4">
        <f>IF('True_Odds_Calculator_2-way'!B358="","",'True_Odds_Calculator_2-way'!B358)</f>
        <v>1.41</v>
      </c>
      <c r="C357" s="4">
        <f t="shared" si="20"/>
        <v>4.5920194856365004E-2</v>
      </c>
      <c r="D357" s="4">
        <f t="shared" si="22"/>
        <v>3.1873501541271834</v>
      </c>
      <c r="E357" s="4">
        <f t="shared" si="23"/>
        <v>1.4571741740174329</v>
      </c>
      <c r="G357" s="4">
        <f t="shared" si="21"/>
        <v>1.045920194856365</v>
      </c>
    </row>
    <row r="358" spans="1:7" x14ac:dyDescent="0.2">
      <c r="A358" s="4">
        <f>IF('True_Odds_Calculator_2-way'!A359="","",'True_Odds_Calculator_2-way'!A359)</f>
        <v>2.44</v>
      </c>
      <c r="B358" s="4">
        <f>IF('True_Odds_Calculator_2-way'!B359="","",'True_Odds_Calculator_2-way'!B359)</f>
        <v>1.59</v>
      </c>
      <c r="C358" s="4">
        <f t="shared" si="20"/>
        <v>3.8766883183833478E-2</v>
      </c>
      <c r="D358" s="4">
        <f t="shared" si="22"/>
        <v>2.561130182202271</v>
      </c>
      <c r="E358" s="4">
        <f t="shared" si="23"/>
        <v>1.640561569688769</v>
      </c>
      <c r="G358" s="4">
        <f t="shared" si="21"/>
        <v>1.0387668831838335</v>
      </c>
    </row>
    <row r="359" spans="1:7" x14ac:dyDescent="0.2">
      <c r="A359" s="4">
        <f>IF('True_Odds_Calculator_2-way'!A360="","",'True_Odds_Calculator_2-way'!A360)</f>
        <v>2.61</v>
      </c>
      <c r="B359" s="4">
        <f>IF('True_Odds_Calculator_2-way'!B360="","",'True_Odds_Calculator_2-way'!B360)</f>
        <v>1.53</v>
      </c>
      <c r="C359" s="4">
        <f t="shared" si="20"/>
        <v>3.6736533693937368E-2</v>
      </c>
      <c r="D359" s="4">
        <f t="shared" si="22"/>
        <v>2.7414272474513437</v>
      </c>
      <c r="E359" s="4">
        <f t="shared" si="23"/>
        <v>1.5742416178818521</v>
      </c>
      <c r="G359" s="4">
        <f t="shared" si="21"/>
        <v>1.0367365336939374</v>
      </c>
    </row>
    <row r="360" spans="1:7" x14ac:dyDescent="0.2">
      <c r="A360" s="4">
        <f>IF('True_Odds_Calculator_2-way'!A361="","",'True_Odds_Calculator_2-way'!A361)</f>
        <v>2.4900000000000002</v>
      </c>
      <c r="B360" s="4">
        <f>IF('True_Odds_Calculator_2-way'!B361="","",'True_Odds_Calculator_2-way'!B361)</f>
        <v>1.57</v>
      </c>
      <c r="C360" s="4">
        <f t="shared" si="20"/>
        <v>3.8549100862046881E-2</v>
      </c>
      <c r="D360" s="4">
        <f t="shared" si="22"/>
        <v>2.6155287190981165</v>
      </c>
      <c r="E360" s="4">
        <f t="shared" si="23"/>
        <v>1.6189924005549459</v>
      </c>
      <c r="G360" s="4">
        <f t="shared" si="21"/>
        <v>1.0385491008620469</v>
      </c>
    </row>
    <row r="361" spans="1:7" x14ac:dyDescent="0.2">
      <c r="A361" s="4">
        <f>IF('True_Odds_Calculator_2-way'!A362="","",'True_Odds_Calculator_2-way'!A362)</f>
        <v>2.23</v>
      </c>
      <c r="B361" s="4">
        <f>IF('True_Odds_Calculator_2-way'!B362="","",'True_Odds_Calculator_2-way'!B362)</f>
        <v>1.69</v>
      </c>
      <c r="C361" s="4">
        <f t="shared" si="20"/>
        <v>4.0146469604903645E-2</v>
      </c>
      <c r="D361" s="4">
        <f t="shared" si="22"/>
        <v>2.3344999535416733</v>
      </c>
      <c r="E361" s="4">
        <f t="shared" si="23"/>
        <v>1.7493443498038854</v>
      </c>
      <c r="G361" s="4">
        <f t="shared" si="21"/>
        <v>1.0401464696049036</v>
      </c>
    </row>
    <row r="362" spans="1:7" x14ac:dyDescent="0.2">
      <c r="A362" s="4">
        <f>IF('True_Odds_Calculator_2-way'!A363="","",'True_Odds_Calculator_2-way'!A363)</f>
        <v>1.68</v>
      </c>
      <c r="B362" s="4">
        <f>IF('True_Odds_Calculator_2-way'!B363="","",'True_Odds_Calculator_2-way'!B363)</f>
        <v>2.2599999999999998</v>
      </c>
      <c r="C362" s="4">
        <f t="shared" si="20"/>
        <v>3.7715971344289834E-2</v>
      </c>
      <c r="D362" s="4">
        <f t="shared" si="22"/>
        <v>1.7349661853408882</v>
      </c>
      <c r="E362" s="4">
        <f t="shared" si="23"/>
        <v>2.3606068142253167</v>
      </c>
      <c r="G362" s="4">
        <f t="shared" si="21"/>
        <v>1.0377159713442898</v>
      </c>
    </row>
    <row r="363" spans="1:7" x14ac:dyDescent="0.2">
      <c r="A363" s="4">
        <f>IF('True_Odds_Calculator_2-way'!A364="","",'True_Odds_Calculator_2-way'!A364)</f>
        <v>1.97</v>
      </c>
      <c r="B363" s="4">
        <f>IF('True_Odds_Calculator_2-way'!B364="","",'True_Odds_Calculator_2-way'!B364)</f>
        <v>1.89</v>
      </c>
      <c r="C363" s="4">
        <f t="shared" si="20"/>
        <v>3.6714742298498582E-2</v>
      </c>
      <c r="D363" s="4">
        <f t="shared" si="22"/>
        <v>2.0439162297916722</v>
      </c>
      <c r="E363" s="4">
        <f t="shared" si="23"/>
        <v>1.9579312702127099</v>
      </c>
      <c r="G363" s="4">
        <f t="shared" si="21"/>
        <v>1.0367147422984986</v>
      </c>
    </row>
    <row r="364" spans="1:7" x14ac:dyDescent="0.2">
      <c r="A364" s="4">
        <f>IF('True_Odds_Calculator_2-way'!A365="","",'True_Odds_Calculator_2-way'!A365)</f>
        <v>1.83</v>
      </c>
      <c r="B364" s="4">
        <f>IF('True_Odds_Calculator_2-way'!B365="","",'True_Odds_Calculator_2-way'!B365)</f>
        <v>2.0699999999999998</v>
      </c>
      <c r="C364" s="4">
        <f t="shared" si="20"/>
        <v>2.9539874871307603E-2</v>
      </c>
      <c r="D364" s="4">
        <f t="shared" si="22"/>
        <v>1.8808371192373576</v>
      </c>
      <c r="E364" s="4">
        <f t="shared" si="23"/>
        <v>2.1352836729517204</v>
      </c>
      <c r="G364" s="4">
        <f t="shared" si="21"/>
        <v>1.0295398748713076</v>
      </c>
    </row>
    <row r="365" spans="1:7" x14ac:dyDescent="0.2">
      <c r="A365" s="4">
        <f>IF('True_Odds_Calculator_2-way'!A366="","",'True_Odds_Calculator_2-way'!A366)</f>
        <v>2.09</v>
      </c>
      <c r="B365" s="4">
        <f>IF('True_Odds_Calculator_2-way'!B366="","",'True_Odds_Calculator_2-way'!B366)</f>
        <v>1.78</v>
      </c>
      <c r="C365" s="4">
        <f t="shared" si="20"/>
        <v>4.0266652330519959E-2</v>
      </c>
      <c r="D365" s="4">
        <f t="shared" si="22"/>
        <v>2.1818075186206087</v>
      </c>
      <c r="E365" s="4">
        <f t="shared" si="23"/>
        <v>1.8461614808198106</v>
      </c>
      <c r="G365" s="4">
        <f t="shared" si="21"/>
        <v>1.04026665233052</v>
      </c>
    </row>
    <row r="366" spans="1:7" x14ac:dyDescent="0.2">
      <c r="A366" s="4">
        <f>IF('True_Odds_Calculator_2-way'!A367="","",'True_Odds_Calculator_2-way'!A367)</f>
        <v>1.88</v>
      </c>
      <c r="B366" s="4">
        <f>IF('True_Odds_Calculator_2-way'!B367="","",'True_Odds_Calculator_2-way'!B367)</f>
        <v>2.0299999999999998</v>
      </c>
      <c r="C366" s="4">
        <f t="shared" si="20"/>
        <v>2.4525731055444977E-2</v>
      </c>
      <c r="D366" s="4">
        <f t="shared" si="22"/>
        <v>1.9243646631706333</v>
      </c>
      <c r="E366" s="4">
        <f t="shared" si="23"/>
        <v>2.0818241326641935</v>
      </c>
      <c r="G366" s="4">
        <f t="shared" si="21"/>
        <v>1.024525731055445</v>
      </c>
    </row>
    <row r="367" spans="1:7" x14ac:dyDescent="0.2">
      <c r="A367" s="4">
        <f>IF('True_Odds_Calculator_2-way'!A368="","",'True_Odds_Calculator_2-way'!A368)</f>
        <v>1.81</v>
      </c>
      <c r="B367" s="4">
        <f>IF('True_Odds_Calculator_2-way'!B368="","",'True_Odds_Calculator_2-way'!B368)</f>
        <v>2.09</v>
      </c>
      <c r="C367" s="4">
        <f t="shared" si="20"/>
        <v>3.0955087366835166E-2</v>
      </c>
      <c r="D367" s="4">
        <f t="shared" si="22"/>
        <v>1.8621674173619833</v>
      </c>
      <c r="E367" s="4">
        <f t="shared" si="23"/>
        <v>2.159867538325388</v>
      </c>
      <c r="G367" s="4">
        <f t="shared" si="21"/>
        <v>1.0309550873668352</v>
      </c>
    </row>
    <row r="368" spans="1:7" x14ac:dyDescent="0.2">
      <c r="A368" s="4">
        <f>IF('True_Odds_Calculator_2-way'!A369="","",'True_Odds_Calculator_2-way'!A369)</f>
        <v>2.48</v>
      </c>
      <c r="B368" s="4">
        <f>IF('True_Odds_Calculator_2-way'!B369="","",'True_Odds_Calculator_2-way'!B369)</f>
        <v>1.57</v>
      </c>
      <c r="C368" s="4">
        <f t="shared" si="20"/>
        <v>4.0168481610848517E-2</v>
      </c>
      <c r="D368" s="4">
        <f t="shared" si="22"/>
        <v>2.6100013406622868</v>
      </c>
      <c r="E368" s="4">
        <f t="shared" si="23"/>
        <v>1.6211174952119245</v>
      </c>
      <c r="G368" s="4">
        <f t="shared" si="21"/>
        <v>1.0401684816108485</v>
      </c>
    </row>
    <row r="369" spans="1:7" x14ac:dyDescent="0.2">
      <c r="A369" s="4">
        <f>IF('True_Odds_Calculator_2-way'!A370="","",'True_Odds_Calculator_2-way'!A370)</f>
        <v>2.33</v>
      </c>
      <c r="B369" s="4">
        <f>IF('True_Odds_Calculator_2-way'!B370="","",'True_Odds_Calculator_2-way'!B370)</f>
        <v>1.64</v>
      </c>
      <c r="C369" s="4">
        <f t="shared" si="20"/>
        <v>3.8940646917198674E-2</v>
      </c>
      <c r="D369" s="4">
        <f t="shared" si="22"/>
        <v>2.4407256004087885</v>
      </c>
      <c r="E369" s="4">
        <f t="shared" si="23"/>
        <v>1.6940946976414255</v>
      </c>
      <c r="G369" s="4">
        <f t="shared" si="21"/>
        <v>1.0389406469171987</v>
      </c>
    </row>
    <row r="370" spans="1:7" x14ac:dyDescent="0.2">
      <c r="A370" s="4">
        <f>IF('True_Odds_Calculator_2-way'!A371="","",'True_Odds_Calculator_2-way'!A371)</f>
        <v>2.66</v>
      </c>
      <c r="B370" s="4">
        <f>IF('True_Odds_Calculator_2-way'!B371="","",'True_Odds_Calculator_2-way'!B371)</f>
        <v>1.53</v>
      </c>
      <c r="C370" s="4">
        <f t="shared" si="20"/>
        <v>2.9534620865890204E-2</v>
      </c>
      <c r="D370" s="4">
        <f t="shared" si="22"/>
        <v>2.7687597795768419</v>
      </c>
      <c r="E370" s="4">
        <f t="shared" si="23"/>
        <v>1.5653678987653372</v>
      </c>
      <c r="G370" s="4">
        <f t="shared" si="21"/>
        <v>1.0295346208658902</v>
      </c>
    </row>
    <row r="371" spans="1:7" x14ac:dyDescent="0.2">
      <c r="A371" s="4">
        <f>IF('True_Odds_Calculator_2-way'!A372="","",'True_Odds_Calculator_2-way'!A372)</f>
        <v>2.21</v>
      </c>
      <c r="B371" s="4">
        <f>IF('True_Odds_Calculator_2-way'!B372="","",'True_Odds_Calculator_2-way'!B372)</f>
        <v>1.73</v>
      </c>
      <c r="C371" s="4">
        <f t="shared" si="20"/>
        <v>3.0523369863730387E-2</v>
      </c>
      <c r="D371" s="4">
        <f t="shared" si="22"/>
        <v>2.2871414470732514</v>
      </c>
      <c r="E371" s="4">
        <f t="shared" si="23"/>
        <v>1.7769153905142565</v>
      </c>
      <c r="G371" s="4">
        <f t="shared" si="21"/>
        <v>1.0305233698637304</v>
      </c>
    </row>
    <row r="372" spans="1:7" x14ac:dyDescent="0.2">
      <c r="A372" s="4">
        <f>IF('True_Odds_Calculator_2-way'!A373="","",'True_Odds_Calculator_2-way'!A373)</f>
        <v>2.66</v>
      </c>
      <c r="B372" s="4">
        <f>IF('True_Odds_Calculator_2-way'!B373="","",'True_Odds_Calculator_2-way'!B373)</f>
        <v>1.51</v>
      </c>
      <c r="C372" s="4">
        <f t="shared" si="20"/>
        <v>3.8191505253199143E-2</v>
      </c>
      <c r="D372" s="4">
        <f t="shared" si="22"/>
        <v>2.802344240563734</v>
      </c>
      <c r="E372" s="4">
        <f t="shared" si="23"/>
        <v>1.5548329655866526</v>
      </c>
      <c r="G372" s="4">
        <f t="shared" si="21"/>
        <v>1.0381915052531991</v>
      </c>
    </row>
    <row r="373" spans="1:7" x14ac:dyDescent="0.2">
      <c r="A373" s="4">
        <f>IF('True_Odds_Calculator_2-way'!A374="","",'True_Odds_Calculator_2-way'!A374)</f>
        <v>2.4500000000000002</v>
      </c>
      <c r="B373" s="4">
        <f>IF('True_Odds_Calculator_2-way'!B374="","",'True_Odds_Calculator_2-way'!B374)</f>
        <v>1.59</v>
      </c>
      <c r="C373" s="4">
        <f t="shared" si="20"/>
        <v>3.7094082916185211E-2</v>
      </c>
      <c r="D373" s="4">
        <f t="shared" si="22"/>
        <v>2.5666282325811234</v>
      </c>
      <c r="E373" s="4">
        <f t="shared" si="23"/>
        <v>1.6383135317001365</v>
      </c>
      <c r="G373" s="4">
        <f t="shared" si="21"/>
        <v>1.0370940829161852</v>
      </c>
    </row>
    <row r="374" spans="1:7" x14ac:dyDescent="0.2">
      <c r="A374" s="4">
        <f>IF('True_Odds_Calculator_2-way'!A375="","",'True_Odds_Calculator_2-way'!A375)</f>
        <v>2.0299999999999998</v>
      </c>
      <c r="B374" s="4">
        <f>IF('True_Odds_Calculator_2-way'!B375="","",'True_Odds_Calculator_2-way'!B375)</f>
        <v>1.85</v>
      </c>
      <c r="C374" s="4">
        <f t="shared" si="20"/>
        <v>3.315137797896428E-2</v>
      </c>
      <c r="D374" s="4">
        <f t="shared" si="22"/>
        <v>2.1006852188505105</v>
      </c>
      <c r="E374" s="4">
        <f t="shared" si="23"/>
        <v>1.9085249650616189</v>
      </c>
      <c r="G374" s="4">
        <f t="shared" si="21"/>
        <v>1.0331513779789643</v>
      </c>
    </row>
    <row r="375" spans="1:7" x14ac:dyDescent="0.2">
      <c r="A375" s="4">
        <f>IF('True_Odds_Calculator_2-way'!A376="","",'True_Odds_Calculator_2-way'!A376)</f>
        <v>1.67</v>
      </c>
      <c r="B375" s="4">
        <f>IF('True_Odds_Calculator_2-way'!B376="","",'True_Odds_Calculator_2-way'!B376)</f>
        <v>2.29</v>
      </c>
      <c r="C375" s="4">
        <f t="shared" si="20"/>
        <v>3.5483617917004384E-2</v>
      </c>
      <c r="D375" s="4">
        <f t="shared" si="22"/>
        <v>1.7209909322052965</v>
      </c>
      <c r="E375" s="4">
        <f t="shared" si="23"/>
        <v>2.3869799956308713</v>
      </c>
      <c r="G375" s="4">
        <f t="shared" si="21"/>
        <v>1.0354836179170044</v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3.15</v>
      </c>
      <c r="C2" s="4">
        <f>IF('True_Odds_Calculator_3-way'!C3="","",'True_Odds_Calculator_3-way'!C3)</f>
        <v>3.84</v>
      </c>
      <c r="D2" s="4">
        <f>IF(A2="","",((1/A2)+(1/B2)+(1/C2))-1)</f>
        <v>3.870647721454179E-2</v>
      </c>
      <c r="E2" s="4">
        <f>IF(A2="","",(3*A2)/(3-($D2*A2)))</f>
        <v>2.23250497136257</v>
      </c>
      <c r="F2" s="4">
        <f>IF(B2="","",(3*B2)/(3-($D2*B2)))</f>
        <v>3.2834451235530024</v>
      </c>
      <c r="G2" s="4">
        <f>IF(C2="","",(3*C2)/(3-($D2*C2)))</f>
        <v>4.0401672197560661</v>
      </c>
      <c r="I2" s="4">
        <f>IF(A2="","",D2+1)</f>
        <v>1.0387064772145418</v>
      </c>
    </row>
    <row r="3" spans="1:9" x14ac:dyDescent="0.2">
      <c r="A3" s="4">
        <f>IF('True_Odds_Calculator_3-way'!A4="","",'True_Odds_Calculator_3-way'!A4)</f>
        <v>2.65</v>
      </c>
      <c r="B3" s="4">
        <f>IF('True_Odds_Calculator_3-way'!B4="","",'True_Odds_Calculator_3-way'!B4)</f>
        <v>3.5</v>
      </c>
      <c r="C3" s="4">
        <f>IF('True_Odds_Calculator_3-way'!C4="","",'True_Odds_Calculator_3-way'!C4)</f>
        <v>2.71</v>
      </c>
      <c r="D3" s="4">
        <f t="shared" ref="D3:D66" si="0">IF(A3="","",((1/A3)+(1/B3)+(1/C3))-1)</f>
        <v>3.2076466317223939E-2</v>
      </c>
      <c r="E3" s="4">
        <f t="shared" ref="E3:E66" si="1">IF(A3="","",(3*A3)/(3-($D3*A3)))</f>
        <v>2.7272751932727521</v>
      </c>
      <c r="F3" s="4">
        <f t="shared" ref="F3:F66" si="2">IF(B3="","",(3*B3)/(3-($D3*B3)))</f>
        <v>3.6360710281725801</v>
      </c>
      <c r="G3" s="4">
        <f t="shared" ref="G3:G66" si="3">IF(C3="","",(3*C3)/(3-($D3*C3)))</f>
        <v>2.7908674531575293</v>
      </c>
      <c r="I3" s="4">
        <f t="shared" ref="I3:I66" si="4">IF(A3="","",D3+1)</f>
        <v>1.0320764663172239</v>
      </c>
    </row>
    <row r="4" spans="1:9" x14ac:dyDescent="0.2">
      <c r="A4" s="4">
        <f>IF('True_Odds_Calculator_3-way'!A5="","",'True_Odds_Calculator_3-way'!A5)</f>
        <v>4.7300000000000004</v>
      </c>
      <c r="B4" s="4">
        <f>IF('True_Odds_Calculator_3-way'!B5="","",'True_Odds_Calculator_3-way'!B5)</f>
        <v>4.3899999999999997</v>
      </c>
      <c r="C4" s="4">
        <f>IF('True_Odds_Calculator_3-way'!C5="","",'True_Odds_Calculator_3-way'!C5)</f>
        <v>1.71</v>
      </c>
      <c r="D4" s="4">
        <f t="shared" si="0"/>
        <v>2.4002244925507066E-2</v>
      </c>
      <c r="E4" s="4">
        <f t="shared" si="1"/>
        <v>4.9160403678400986</v>
      </c>
      <c r="F4" s="4">
        <f t="shared" si="2"/>
        <v>4.5498040652148655</v>
      </c>
      <c r="G4" s="4">
        <f t="shared" si="3"/>
        <v>1.7337195012577502</v>
      </c>
      <c r="I4" s="4">
        <f t="shared" si="4"/>
        <v>1.0240022449255071</v>
      </c>
    </row>
    <row r="5" spans="1:9" x14ac:dyDescent="0.2">
      <c r="A5" s="4">
        <f>IF('True_Odds_Calculator_3-way'!A6="","",'True_Odds_Calculator_3-way'!A6)</f>
        <v>1.58</v>
      </c>
      <c r="B5" s="4">
        <f>IF('True_Odds_Calculator_3-way'!B6="","",'True_Odds_Calculator_3-way'!B6)</f>
        <v>4.0599999999999996</v>
      </c>
      <c r="C5" s="4">
        <f>IF('True_Odds_Calculator_3-way'!C6="","",'True_Odds_Calculator_3-way'!C6)</f>
        <v>6.55</v>
      </c>
      <c r="D5" s="4">
        <f t="shared" si="0"/>
        <v>3.1888566849465949E-2</v>
      </c>
      <c r="E5" s="4">
        <f t="shared" si="1"/>
        <v>1.6069888068635123</v>
      </c>
      <c r="F5" s="4">
        <f t="shared" si="2"/>
        <v>4.2431152914753829</v>
      </c>
      <c r="G5" s="4">
        <f t="shared" si="3"/>
        <v>7.0401596466594496</v>
      </c>
      <c r="I5" s="4">
        <f t="shared" si="4"/>
        <v>1.0318885668494659</v>
      </c>
    </row>
    <row r="6" spans="1:9" x14ac:dyDescent="0.2">
      <c r="A6" s="4">
        <f>IF('True_Odds_Calculator_3-way'!A7="","",'True_Odds_Calculator_3-way'!A7)</f>
        <v>3.07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2.31</v>
      </c>
      <c r="D6" s="4">
        <f t="shared" si="0"/>
        <v>2.8903602193504518E-2</v>
      </c>
      <c r="E6" s="4">
        <f t="shared" si="1"/>
        <v>3.1635722004823452</v>
      </c>
      <c r="F6" s="4">
        <f t="shared" si="2"/>
        <v>3.8367724033457646</v>
      </c>
      <c r="G6" s="4">
        <f t="shared" si="3"/>
        <v>2.3625810696070872</v>
      </c>
      <c r="I6" s="4">
        <f t="shared" si="4"/>
        <v>1.0289036021935045</v>
      </c>
    </row>
    <row r="7" spans="1:9" x14ac:dyDescent="0.2">
      <c r="A7" s="4">
        <f>IF('True_Odds_Calculator_3-way'!A8="","",'True_Odds_Calculator_3-way'!A8)</f>
        <v>4.05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2.0499999999999998</v>
      </c>
      <c r="D7" s="4">
        <f t="shared" si="0"/>
        <v>2.373579933615666E-2</v>
      </c>
      <c r="E7" s="4">
        <f t="shared" si="1"/>
        <v>4.1840715827189685</v>
      </c>
      <c r="F7" s="4">
        <f t="shared" si="2"/>
        <v>3.5573844251857025</v>
      </c>
      <c r="G7" s="4">
        <f t="shared" si="3"/>
        <v>2.0837980856998124</v>
      </c>
      <c r="I7" s="4">
        <f t="shared" si="4"/>
        <v>1.0237357993361567</v>
      </c>
    </row>
    <row r="8" spans="1:9" x14ac:dyDescent="0.2">
      <c r="A8" s="4">
        <f>IF('True_Odds_Calculator_3-way'!A9="","",'True_Odds_Calculator_3-way'!A9)</f>
        <v>4.3099999999999996</v>
      </c>
      <c r="B8" s="4">
        <f>IF('True_Odds_Calculator_3-way'!B9="","",'True_Odds_Calculator_3-way'!B9)</f>
        <v>3.59</v>
      </c>
      <c r="C8" s="4">
        <f>IF('True_Odds_Calculator_3-way'!C9="","",'True_Odds_Calculator_3-way'!C9)</f>
        <v>1.95</v>
      </c>
      <c r="D8" s="4">
        <f t="shared" si="0"/>
        <v>2.3390606338857811E-2</v>
      </c>
      <c r="E8" s="4">
        <f t="shared" si="1"/>
        <v>4.4598717810694897</v>
      </c>
      <c r="F8" s="4">
        <f t="shared" si="2"/>
        <v>3.6933805238382709</v>
      </c>
      <c r="G8" s="4">
        <f t="shared" si="3"/>
        <v>1.980105311503052</v>
      </c>
      <c r="I8" s="4">
        <f t="shared" si="4"/>
        <v>1.0233906063388578</v>
      </c>
    </row>
    <row r="9" spans="1:9" x14ac:dyDescent="0.2">
      <c r="A9" s="4">
        <f>IF('True_Odds_Calculator_3-way'!A10="","",'True_Odds_Calculator_3-way'!A10)</f>
        <v>2.81</v>
      </c>
      <c r="B9" s="4">
        <f>IF('True_Odds_Calculator_3-way'!B10="","",'True_Odds_Calculator_3-way'!B10)</f>
        <v>3.39</v>
      </c>
      <c r="C9" s="4">
        <f>IF('True_Odds_Calculator_3-way'!C10="","",'True_Odds_Calculator_3-way'!C10)</f>
        <v>2.65</v>
      </c>
      <c r="D9" s="4">
        <f t="shared" si="0"/>
        <v>2.8215627424497347E-2</v>
      </c>
      <c r="E9" s="4">
        <f t="shared" si="1"/>
        <v>2.8862804605568932</v>
      </c>
      <c r="F9" s="4">
        <f t="shared" si="2"/>
        <v>3.5016452634837512</v>
      </c>
      <c r="G9" s="4">
        <f t="shared" si="3"/>
        <v>2.7177363281786198</v>
      </c>
      <c r="I9" s="4">
        <f t="shared" si="4"/>
        <v>1.0282156274244973</v>
      </c>
    </row>
    <row r="10" spans="1:9" x14ac:dyDescent="0.2">
      <c r="A10" s="4">
        <f>IF('True_Odds_Calculator_3-way'!A11="","",'True_Odds_Calculator_3-way'!A11)</f>
        <v>2.99</v>
      </c>
      <c r="B10" s="4">
        <f>IF('True_Odds_Calculator_3-way'!B11="","",'True_Odds_Calculator_3-way'!B11)</f>
        <v>3.13</v>
      </c>
      <c r="C10" s="4">
        <f>IF('True_Odds_Calculator_3-way'!C11="","",'True_Odds_Calculator_3-way'!C11)</f>
        <v>2.68</v>
      </c>
      <c r="D10" s="4">
        <f t="shared" si="0"/>
        <v>2.7071306784699711E-2</v>
      </c>
      <c r="E10" s="4">
        <f t="shared" si="1"/>
        <v>3.0729104080434477</v>
      </c>
      <c r="F10" s="4">
        <f t="shared" si="2"/>
        <v>3.2209744811523802</v>
      </c>
      <c r="G10" s="4">
        <f t="shared" si="3"/>
        <v>2.7464185646401615</v>
      </c>
      <c r="I10" s="4">
        <f t="shared" si="4"/>
        <v>1.0270713067846997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3.52</v>
      </c>
      <c r="C11" s="4">
        <f>IF('True_Odds_Calculator_3-way'!C12="","",'True_Odds_Calculator_3-way'!C12)</f>
        <v>3.33</v>
      </c>
      <c r="D11" s="4">
        <f t="shared" si="0"/>
        <v>4.9507488460976745E-2</v>
      </c>
      <c r="E11" s="4">
        <f t="shared" si="1"/>
        <v>2.229088891339305</v>
      </c>
      <c r="F11" s="4">
        <f t="shared" si="2"/>
        <v>3.7370825927148847</v>
      </c>
      <c r="G11" s="4">
        <f t="shared" si="3"/>
        <v>3.5236354382900341</v>
      </c>
      <c r="I11" s="4">
        <f t="shared" si="4"/>
        <v>1.0495074884609767</v>
      </c>
    </row>
    <row r="12" spans="1:9" x14ac:dyDescent="0.2">
      <c r="A12" s="4">
        <f>IF('True_Odds_Calculator_3-way'!A13="","",'True_Odds_Calculator_3-way'!A13)</f>
        <v>2.7</v>
      </c>
      <c r="B12" s="4">
        <f>IF('True_Odds_Calculator_3-way'!B13="","",'True_Odds_Calculator_3-way'!B13)</f>
        <v>3.03</v>
      </c>
      <c r="C12" s="4">
        <f>IF('True_Odds_Calculator_3-way'!C13="","",'True_Odds_Calculator_3-way'!C13)</f>
        <v>3.11</v>
      </c>
      <c r="D12" s="4">
        <f t="shared" si="0"/>
        <v>2.1946782030829004E-2</v>
      </c>
      <c r="E12" s="4">
        <f t="shared" si="1"/>
        <v>2.7544052994586008</v>
      </c>
      <c r="F12" s="4">
        <f t="shared" si="2"/>
        <v>3.0986862537100208</v>
      </c>
      <c r="G12" s="4">
        <f t="shared" si="3"/>
        <v>3.1824044668643769</v>
      </c>
      <c r="I12" s="4">
        <f t="shared" si="4"/>
        <v>1.021946782030829</v>
      </c>
    </row>
    <row r="13" spans="1:9" x14ac:dyDescent="0.2">
      <c r="A13" s="4">
        <f>IF('True_Odds_Calculator_3-way'!A14="","",'True_Odds_Calculator_3-way'!A14)</f>
        <v>2.2999999999999998</v>
      </c>
      <c r="B13" s="4">
        <f>IF('True_Odds_Calculator_3-way'!B14="","",'True_Odds_Calculator_3-way'!B14)</f>
        <v>3.08</v>
      </c>
      <c r="C13" s="4">
        <f>IF('True_Odds_Calculator_3-way'!C14="","",'True_Odds_Calculator_3-way'!C14)</f>
        <v>3.73</v>
      </c>
      <c r="D13" s="4">
        <f t="shared" si="0"/>
        <v>2.7554448116285268E-2</v>
      </c>
      <c r="E13" s="4">
        <f t="shared" si="1"/>
        <v>2.3496362463660203</v>
      </c>
      <c r="F13" s="4">
        <f t="shared" si="2"/>
        <v>3.1696674626493273</v>
      </c>
      <c r="G13" s="4">
        <f t="shared" si="3"/>
        <v>3.8623206482972066</v>
      </c>
      <c r="I13" s="4">
        <f t="shared" si="4"/>
        <v>1.0275544481162853</v>
      </c>
    </row>
    <row r="14" spans="1:9" x14ac:dyDescent="0.2">
      <c r="A14" s="4">
        <f>IF('True_Odds_Calculator_3-way'!A15="","",'True_Odds_Calculator_3-way'!A15)</f>
        <v>2.36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3.77</v>
      </c>
      <c r="D14" s="4">
        <f t="shared" si="0"/>
        <v>2.7963853796700189E-2</v>
      </c>
      <c r="E14" s="4">
        <f t="shared" si="1"/>
        <v>2.4130835714027414</v>
      </c>
      <c r="F14" s="4">
        <f t="shared" si="2"/>
        <v>3.0334121283753075</v>
      </c>
      <c r="G14" s="4">
        <f t="shared" si="3"/>
        <v>3.9073076472654886</v>
      </c>
      <c r="I14" s="4">
        <f t="shared" si="4"/>
        <v>1.0279638537967002</v>
      </c>
    </row>
    <row r="15" spans="1:9" x14ac:dyDescent="0.2">
      <c r="A15" s="4">
        <f>IF('True_Odds_Calculator_3-way'!A16="","",'True_Odds_Calculator_3-way'!A16)</f>
        <v>1.56</v>
      </c>
      <c r="B15" s="4">
        <f>IF('True_Odds_Calculator_3-way'!B16="","",'True_Odds_Calculator_3-way'!B16)</f>
        <v>4.45</v>
      </c>
      <c r="C15" s="4">
        <f>IF('True_Odds_Calculator_3-way'!C16="","",'True_Odds_Calculator_3-way'!C16)</f>
        <v>6.08</v>
      </c>
      <c r="D15" s="4">
        <f t="shared" si="0"/>
        <v>3.0218426359762685E-2</v>
      </c>
      <c r="E15" s="4">
        <f t="shared" si="1"/>
        <v>1.5849045267794646</v>
      </c>
      <c r="F15" s="4">
        <f t="shared" si="2"/>
        <v>4.6588272693289214</v>
      </c>
      <c r="G15" s="4">
        <f t="shared" si="3"/>
        <v>6.4766472162434203</v>
      </c>
      <c r="I15" s="4">
        <f t="shared" si="4"/>
        <v>1.0302184263597627</v>
      </c>
    </row>
    <row r="16" spans="1:9" x14ac:dyDescent="0.2">
      <c r="A16" s="4">
        <f>IF('True_Odds_Calculator_3-way'!A17="","",'True_Odds_Calculator_3-way'!A17)</f>
        <v>1.66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4.95</v>
      </c>
      <c r="D16" s="4">
        <f t="shared" si="0"/>
        <v>4.1396665218968787E-2</v>
      </c>
      <c r="E16" s="4">
        <f t="shared" si="1"/>
        <v>1.6989156242028209</v>
      </c>
      <c r="F16" s="4">
        <f t="shared" si="2"/>
        <v>4.480930445727302</v>
      </c>
      <c r="G16" s="4">
        <f t="shared" si="3"/>
        <v>5.3128945962592722</v>
      </c>
      <c r="I16" s="4">
        <f t="shared" si="4"/>
        <v>1.0413966652189688</v>
      </c>
    </row>
    <row r="17" spans="1:9" x14ac:dyDescent="0.2">
      <c r="A17" s="4">
        <f>IF('True_Odds_Calculator_3-way'!A18="","",'True_Odds_Calculator_3-way'!A18)</f>
        <v>2.0099999999999998</v>
      </c>
      <c r="B17" s="4">
        <f>IF('True_Odds_Calculator_3-way'!B18="","",'True_Odds_Calculator_3-way'!B18)</f>
        <v>3.91</v>
      </c>
      <c r="C17" s="4">
        <f>IF('True_Odds_Calculator_3-way'!C18="","",'True_Odds_Calculator_3-way'!C18)</f>
        <v>3.49</v>
      </c>
      <c r="D17" s="4">
        <f t="shared" si="0"/>
        <v>3.9799864803668594E-2</v>
      </c>
      <c r="E17" s="4">
        <f t="shared" si="1"/>
        <v>2.0650668865395194</v>
      </c>
      <c r="F17" s="4">
        <f t="shared" si="2"/>
        <v>4.1239178914872161</v>
      </c>
      <c r="G17" s="4">
        <f t="shared" si="3"/>
        <v>3.6594336416824618</v>
      </c>
      <c r="I17" s="4">
        <f t="shared" si="4"/>
        <v>1.0397998648036686</v>
      </c>
    </row>
    <row r="18" spans="1:9" x14ac:dyDescent="0.2">
      <c r="A18" s="4">
        <f>IF('True_Odds_Calculator_3-way'!A19="","",'True_Odds_Calculator_3-way'!A19)</f>
        <v>3.5</v>
      </c>
      <c r="B18" s="4">
        <f>IF('True_Odds_Calculator_3-way'!B19="","",'True_Odds_Calculator_3-way'!B19)</f>
        <v>3.92</v>
      </c>
      <c r="C18" s="4">
        <f>IF('True_Odds_Calculator_3-way'!C19="","",'True_Odds_Calculator_3-way'!C19)</f>
        <v>2</v>
      </c>
      <c r="D18" s="4">
        <f t="shared" si="0"/>
        <v>4.081632653061229E-2</v>
      </c>
      <c r="E18" s="4">
        <f t="shared" si="1"/>
        <v>3.6750000000000007</v>
      </c>
      <c r="F18" s="4">
        <f t="shared" si="2"/>
        <v>4.140845070422535</v>
      </c>
      <c r="G18" s="4">
        <f t="shared" si="3"/>
        <v>2.0559440559440558</v>
      </c>
      <c r="I18" s="4">
        <f t="shared" si="4"/>
        <v>1.0408163265306123</v>
      </c>
    </row>
    <row r="19" spans="1:9" x14ac:dyDescent="0.2">
      <c r="A19" s="4">
        <f>IF('True_Odds_Calculator_3-way'!A20="","",'True_Odds_Calculator_3-way'!A20)</f>
        <v>1.48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7.34</v>
      </c>
      <c r="D19" s="4">
        <f t="shared" si="0"/>
        <v>4.5560317505108472E-2</v>
      </c>
      <c r="E19" s="4">
        <f t="shared" si="1"/>
        <v>1.5140299786938278</v>
      </c>
      <c r="F19" s="4">
        <f t="shared" si="2"/>
        <v>4.5775371024586535</v>
      </c>
      <c r="G19" s="4">
        <f t="shared" si="3"/>
        <v>8.2608437742228293</v>
      </c>
      <c r="I19" s="4">
        <f t="shared" si="4"/>
        <v>1.0455603175051085</v>
      </c>
    </row>
    <row r="20" spans="1:9" x14ac:dyDescent="0.2">
      <c r="A20" s="4">
        <f>IF('True_Odds_Calculator_3-way'!A21="","",'True_Odds_Calculator_3-way'!A21)</f>
        <v>3.2</v>
      </c>
      <c r="B20" s="4">
        <f>IF('True_Odds_Calculator_3-way'!B21="","",'True_Odds_Calculator_3-way'!B21)</f>
        <v>3.83</v>
      </c>
      <c r="C20" s="4">
        <f>IF('True_Odds_Calculator_3-way'!C21="","",'True_Odds_Calculator_3-way'!C21)</f>
        <v>2.23</v>
      </c>
      <c r="D20" s="4">
        <f t="shared" si="0"/>
        <v>2.2027099017667862E-2</v>
      </c>
      <c r="E20" s="4">
        <f t="shared" si="1"/>
        <v>3.2769948698436653</v>
      </c>
      <c r="F20" s="4">
        <f t="shared" si="2"/>
        <v>3.9408208601565509</v>
      </c>
      <c r="G20" s="4">
        <f t="shared" si="3"/>
        <v>2.2671206476362591</v>
      </c>
      <c r="I20" s="4">
        <f t="shared" si="4"/>
        <v>1.0220270990176679</v>
      </c>
    </row>
    <row r="21" spans="1:9" x14ac:dyDescent="0.2">
      <c r="A21" s="4">
        <f>IF('True_Odds_Calculator_3-way'!A22="","",'True_Odds_Calculator_3-way'!A22)</f>
        <v>3.04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2.54</v>
      </c>
      <c r="D21" s="4">
        <f t="shared" si="0"/>
        <v>2.2948456122927841E-2</v>
      </c>
      <c r="E21" s="4">
        <f t="shared" si="1"/>
        <v>3.1123765600861963</v>
      </c>
      <c r="F21" s="4">
        <f t="shared" si="2"/>
        <v>3.4170415696702974</v>
      </c>
      <c r="G21" s="4">
        <f t="shared" si="3"/>
        <v>2.5903293027344154</v>
      </c>
      <c r="I21" s="4">
        <f t="shared" si="4"/>
        <v>1.0229484561229278</v>
      </c>
    </row>
    <row r="22" spans="1: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3.93</v>
      </c>
      <c r="C22" s="4">
        <f>IF('True_Odds_Calculator_3-way'!C23="","",'True_Odds_Calculator_3-way'!C23)</f>
        <v>4.13</v>
      </c>
      <c r="D22" s="4">
        <f t="shared" si="0"/>
        <v>2.2899466287662484E-2</v>
      </c>
      <c r="E22" s="4">
        <f t="shared" si="1"/>
        <v>1.9279612124324104</v>
      </c>
      <c r="F22" s="4">
        <f t="shared" si="2"/>
        <v>4.0515392946120414</v>
      </c>
      <c r="G22" s="4">
        <f t="shared" si="3"/>
        <v>4.2644360563655548</v>
      </c>
      <c r="I22" s="4">
        <f t="shared" si="4"/>
        <v>1.0228994662876625</v>
      </c>
    </row>
    <row r="23" spans="1:9" x14ac:dyDescent="0.2">
      <c r="A23" s="4">
        <f>IF('True_Odds_Calculator_3-way'!A24="","",'True_Odds_Calculator_3-way'!A24)</f>
        <v>2.83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2.65</v>
      </c>
      <c r="D23" s="4">
        <f t="shared" si="0"/>
        <v>2.1413055444006401E-2</v>
      </c>
      <c r="E23" s="4">
        <f t="shared" si="1"/>
        <v>2.8883435253127572</v>
      </c>
      <c r="F23" s="4">
        <f t="shared" si="2"/>
        <v>3.5265906257518433</v>
      </c>
      <c r="G23" s="4">
        <f t="shared" si="3"/>
        <v>2.7010907689827097</v>
      </c>
      <c r="I23" s="4">
        <f t="shared" si="4"/>
        <v>1.0214130554440064</v>
      </c>
    </row>
    <row r="24" spans="1:9" x14ac:dyDescent="0.2">
      <c r="A24" s="4">
        <f>IF('True_Odds_Calculator_3-way'!A25="","",'True_Odds_Calculator_3-way'!A25)</f>
        <v>1.59</v>
      </c>
      <c r="B24" s="4">
        <f>IF('True_Odds_Calculator_3-way'!B25="","",'True_Odds_Calculator_3-way'!B25)</f>
        <v>4.41</v>
      </c>
      <c r="C24" s="4">
        <f>IF('True_Odds_Calculator_3-way'!C25="","",'True_Odds_Calculator_3-way'!C25)</f>
        <v>5.92</v>
      </c>
      <c r="D24" s="4">
        <f t="shared" si="0"/>
        <v>2.4607106143494262E-2</v>
      </c>
      <c r="E24" s="4">
        <f t="shared" si="1"/>
        <v>1.6110104213513279</v>
      </c>
      <c r="F24" s="4">
        <f t="shared" si="2"/>
        <v>4.5755072905308856</v>
      </c>
      <c r="G24" s="4">
        <f t="shared" si="3"/>
        <v>6.2221345513456203</v>
      </c>
      <c r="I24" s="4">
        <f t="shared" si="4"/>
        <v>1.0246071061434943</v>
      </c>
    </row>
    <row r="25" spans="1:9" x14ac:dyDescent="0.2">
      <c r="A25" s="4">
        <f>IF('True_Odds_Calculator_3-way'!A26="","",'True_Odds_Calculator_3-way'!A26)</f>
        <v>1.45</v>
      </c>
      <c r="B25" s="4">
        <f>IF('True_Odds_Calculator_3-way'!B26="","",'True_Odds_Calculator_3-way'!B26)</f>
        <v>5.24</v>
      </c>
      <c r="C25" s="4">
        <f>IF('True_Odds_Calculator_3-way'!C26="","",'True_Odds_Calculator_3-way'!C26)</f>
        <v>6.8</v>
      </c>
      <c r="D25" s="4">
        <f t="shared" si="0"/>
        <v>2.755369059969337E-2</v>
      </c>
      <c r="E25" s="4">
        <f t="shared" si="1"/>
        <v>1.4695711863956824</v>
      </c>
      <c r="F25" s="4">
        <f t="shared" si="2"/>
        <v>5.5049367106590328</v>
      </c>
      <c r="G25" s="4">
        <f t="shared" si="3"/>
        <v>7.2529854378018177</v>
      </c>
      <c r="I25" s="4">
        <f t="shared" si="4"/>
        <v>1.0275536905996934</v>
      </c>
    </row>
    <row r="26" spans="1: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3.53</v>
      </c>
      <c r="D26" s="4">
        <f t="shared" si="0"/>
        <v>3.3597128725141978E-2</v>
      </c>
      <c r="E26" s="4">
        <f t="shared" si="1"/>
        <v>2.1296070871865798</v>
      </c>
      <c r="F26" s="4">
        <f t="shared" si="2"/>
        <v>3.870826852817951</v>
      </c>
      <c r="G26" s="4">
        <f t="shared" si="3"/>
        <v>3.6752940067471385</v>
      </c>
      <c r="I26" s="4">
        <f t="shared" si="4"/>
        <v>1.033597128725142</v>
      </c>
    </row>
    <row r="27" spans="1:9" x14ac:dyDescent="0.2">
      <c r="A27" s="4">
        <f>IF('True_Odds_Calculator_3-way'!A28="","",'True_Odds_Calculator_3-way'!A28)</f>
        <v>2.5299999999999998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2.92</v>
      </c>
      <c r="D27" s="4">
        <f t="shared" si="0"/>
        <v>3.1840317479528535E-2</v>
      </c>
      <c r="E27" s="4">
        <f t="shared" si="1"/>
        <v>2.5998101036977337</v>
      </c>
      <c r="F27" s="4">
        <f t="shared" si="2"/>
        <v>3.5272845063249423</v>
      </c>
      <c r="G27" s="4">
        <f t="shared" si="3"/>
        <v>3.0133886581909155</v>
      </c>
      <c r="I27" s="4">
        <f t="shared" si="4"/>
        <v>1.0318403174795285</v>
      </c>
    </row>
    <row r="28" spans="1:9" x14ac:dyDescent="0.2">
      <c r="A28" s="4">
        <f>IF('True_Odds_Calculator_3-way'!A29="","",'True_Odds_Calculator_3-way'!A29)</f>
        <v>3.32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2.21</v>
      </c>
      <c r="D28" s="4">
        <f t="shared" si="0"/>
        <v>3.2245039093339978E-2</v>
      </c>
      <c r="E28" s="4">
        <f t="shared" si="1"/>
        <v>3.4428566524000068</v>
      </c>
      <c r="F28" s="4">
        <f t="shared" si="2"/>
        <v>3.7340855281537193</v>
      </c>
      <c r="G28" s="4">
        <f t="shared" si="3"/>
        <v>2.2637733216512608</v>
      </c>
      <c r="I28" s="4">
        <f t="shared" si="4"/>
        <v>1.03224503909334</v>
      </c>
    </row>
    <row r="29" spans="1:9" x14ac:dyDescent="0.2">
      <c r="A29" s="4">
        <f>IF('True_Odds_Calculator_3-way'!A30="","",'True_Odds_Calculator_3-way'!A30)</f>
        <v>2.89</v>
      </c>
      <c r="B29" s="4">
        <f>IF('True_Odds_Calculator_3-way'!B30="","",'True_Odds_Calculator_3-way'!B30)</f>
        <v>3.31</v>
      </c>
      <c r="C29" s="4">
        <f>IF('True_Odds_Calculator_3-way'!C30="","",'True_Odds_Calculator_3-way'!C30)</f>
        <v>2.6</v>
      </c>
      <c r="D29" s="4">
        <f t="shared" si="0"/>
        <v>3.2750949486436864E-2</v>
      </c>
      <c r="E29" s="4">
        <f t="shared" si="1"/>
        <v>2.9841501809351025</v>
      </c>
      <c r="F29" s="4">
        <f t="shared" si="2"/>
        <v>3.4340916371187764</v>
      </c>
      <c r="G29" s="4">
        <f t="shared" si="3"/>
        <v>2.6759547167212872</v>
      </c>
      <c r="I29" s="4">
        <f t="shared" si="4"/>
        <v>1.0327509494864369</v>
      </c>
    </row>
    <row r="30" spans="1:9" x14ac:dyDescent="0.2">
      <c r="A30" s="4">
        <f>IF('True_Odds_Calculator_3-way'!A31="","",'True_Odds_Calculator_3-way'!A31)</f>
        <v>1.56</v>
      </c>
      <c r="B30" s="4">
        <f>IF('True_Odds_Calculator_3-way'!B31="","",'True_Odds_Calculator_3-way'!B31)</f>
        <v>4.57</v>
      </c>
      <c r="C30" s="4">
        <f>IF('True_Odds_Calculator_3-way'!C31="","",'True_Odds_Calculator_3-way'!C31)</f>
        <v>5.96</v>
      </c>
      <c r="D30" s="4">
        <f t="shared" si="0"/>
        <v>2.762925666895244E-2</v>
      </c>
      <c r="E30" s="4">
        <f t="shared" si="1"/>
        <v>1.5827395570805955</v>
      </c>
      <c r="F30" s="4">
        <f t="shared" si="2"/>
        <v>4.7707959689255883</v>
      </c>
      <c r="G30" s="4">
        <f t="shared" si="3"/>
        <v>6.3061450807059325</v>
      </c>
      <c r="I30" s="4">
        <f t="shared" si="4"/>
        <v>1.0276292566689524</v>
      </c>
    </row>
    <row r="31" spans="1:9" x14ac:dyDescent="0.2">
      <c r="A31" s="4">
        <f>IF('True_Odds_Calculator_3-way'!A32="","",'True_Odds_Calculator_3-way'!A32)</f>
        <v>3.3</v>
      </c>
      <c r="B31" s="4">
        <f>IF('True_Odds_Calculator_3-way'!B32="","",'True_Odds_Calculator_3-way'!B32)</f>
        <v>3.12</v>
      </c>
      <c r="C31" s="4">
        <f>IF('True_Odds_Calculator_3-way'!C32="","",'True_Odds_Calculator_3-way'!C32)</f>
        <v>2.5099999999999998</v>
      </c>
      <c r="D31" s="4">
        <f t="shared" si="0"/>
        <v>2.194949804511559E-2</v>
      </c>
      <c r="E31" s="4">
        <f t="shared" si="1"/>
        <v>3.3816480243702007</v>
      </c>
      <c r="F31" s="4">
        <f t="shared" si="2"/>
        <v>3.1928855239488403</v>
      </c>
      <c r="G31" s="4">
        <f t="shared" si="3"/>
        <v>2.5569570155893189</v>
      </c>
      <c r="I31" s="4">
        <f t="shared" si="4"/>
        <v>1.0219494980451156</v>
      </c>
    </row>
    <row r="32" spans="1:9" x14ac:dyDescent="0.2">
      <c r="A32" s="4">
        <f>IF('True_Odds_Calculator_3-way'!A33="","",'True_Odds_Calculator_3-way'!A33)</f>
        <v>1.26</v>
      </c>
      <c r="B32" s="4">
        <f>IF('True_Odds_Calculator_3-way'!B33="","",'True_Odds_Calculator_3-way'!B33)</f>
        <v>6.24</v>
      </c>
      <c r="C32" s="4">
        <f>IF('True_Odds_Calculator_3-way'!C33="","",'True_Odds_Calculator_3-way'!C33)</f>
        <v>12.74</v>
      </c>
      <c r="D32" s="4">
        <f t="shared" si="0"/>
        <v>3.2400139542996698E-2</v>
      </c>
      <c r="E32" s="4">
        <f t="shared" si="1"/>
        <v>1.2773826986278478</v>
      </c>
      <c r="F32" s="4">
        <f t="shared" si="2"/>
        <v>6.6909161641703943</v>
      </c>
      <c r="G32" s="4">
        <f t="shared" si="3"/>
        <v>14.772600386514924</v>
      </c>
      <c r="I32" s="4">
        <f t="shared" si="4"/>
        <v>1.0324001395429967</v>
      </c>
    </row>
    <row r="33" spans="1:9" x14ac:dyDescent="0.2">
      <c r="A33" s="4">
        <f>IF('True_Odds_Calculator_3-way'!A34="","",'True_Odds_Calculator_3-way'!A34)</f>
        <v>2.0099999999999998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4.0999999999999996</v>
      </c>
      <c r="D33" s="4">
        <f t="shared" si="0"/>
        <v>2.2313753239830092E-2</v>
      </c>
      <c r="E33" s="4">
        <f t="shared" si="1"/>
        <v>2.0405060027783599</v>
      </c>
      <c r="F33" s="4">
        <f t="shared" si="2"/>
        <v>3.656829131689904</v>
      </c>
      <c r="G33" s="4">
        <f t="shared" si="3"/>
        <v>4.2289642209170033</v>
      </c>
      <c r="I33" s="4">
        <f t="shared" si="4"/>
        <v>1.0223137532398301</v>
      </c>
    </row>
    <row r="34" spans="1:9" x14ac:dyDescent="0.2">
      <c r="A34" s="4">
        <f>IF('True_Odds_Calculator_3-way'!A35="","",'True_Odds_Calculator_3-way'!A35)</f>
        <v>1.73</v>
      </c>
      <c r="B34" s="4">
        <f>IF('True_Odds_Calculator_3-way'!B35="","",'True_Odds_Calculator_3-way'!B35)</f>
        <v>3.79</v>
      </c>
      <c r="C34" s="4">
        <f>IF('True_Odds_Calculator_3-way'!C35="","",'True_Odds_Calculator_3-way'!C35)</f>
        <v>5.47</v>
      </c>
      <c r="D34" s="4">
        <f t="shared" si="0"/>
        <v>2.470228131493335E-2</v>
      </c>
      <c r="E34" s="4">
        <f t="shared" si="1"/>
        <v>1.7549999429927103</v>
      </c>
      <c r="F34" s="4">
        <f t="shared" si="2"/>
        <v>3.9120852882316264</v>
      </c>
      <c r="G34" s="4">
        <f t="shared" si="3"/>
        <v>5.7279915635251832</v>
      </c>
      <c r="I34" s="4">
        <f t="shared" si="4"/>
        <v>1.0247022813149333</v>
      </c>
    </row>
    <row r="35" spans="1:9" x14ac:dyDescent="0.2">
      <c r="A35" s="4">
        <f>IF('True_Odds_Calculator_3-way'!A36="","",'True_Odds_Calculator_3-way'!A36)</f>
        <v>3.18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2.4700000000000002</v>
      </c>
      <c r="D35" s="4">
        <f t="shared" si="0"/>
        <v>2.1438512025550693E-2</v>
      </c>
      <c r="E35" s="4">
        <f t="shared" si="1"/>
        <v>3.253945330872785</v>
      </c>
      <c r="F35" s="4">
        <f t="shared" si="2"/>
        <v>3.3901909840320257</v>
      </c>
      <c r="G35" s="4">
        <f t="shared" si="3"/>
        <v>2.5143814515178029</v>
      </c>
      <c r="I35" s="4">
        <f t="shared" si="4"/>
        <v>1.0214385120255507</v>
      </c>
    </row>
    <row r="36" spans="1:9" x14ac:dyDescent="0.2">
      <c r="A36" s="4">
        <f>IF('True_Odds_Calculator_3-way'!A37="","",'True_Odds_Calculator_3-way'!A37)</f>
        <v>8.35</v>
      </c>
      <c r="B36" s="4">
        <f>IF('True_Odds_Calculator_3-way'!B37="","",'True_Odds_Calculator_3-way'!B37)</f>
        <v>5.86</v>
      </c>
      <c r="C36" s="4">
        <f>IF('True_Odds_Calculator_3-way'!C37="","",'True_Odds_Calculator_3-way'!C37)</f>
        <v>1.36</v>
      </c>
      <c r="D36" s="4">
        <f t="shared" si="0"/>
        <v>2.5703060852797499E-2</v>
      </c>
      <c r="E36" s="4">
        <f t="shared" si="1"/>
        <v>8.9933887007869036</v>
      </c>
      <c r="F36" s="4">
        <f t="shared" si="2"/>
        <v>6.1697631094557197</v>
      </c>
      <c r="G36" s="4">
        <f t="shared" si="3"/>
        <v>1.3760336183756339</v>
      </c>
      <c r="I36" s="4">
        <f t="shared" si="4"/>
        <v>1.0257030608527975</v>
      </c>
    </row>
    <row r="37" spans="1:9" x14ac:dyDescent="0.2">
      <c r="A37" s="4">
        <f>IF('True_Odds_Calculator_3-way'!A38="","",'True_Odds_Calculator_3-way'!A38)</f>
        <v>2.23</v>
      </c>
      <c r="B37" s="4">
        <f>IF('True_Odds_Calculator_3-way'!B38="","",'True_Odds_Calculator_3-way'!B38)</f>
        <v>3.35</v>
      </c>
      <c r="C37" s="4">
        <f>IF('True_Odds_Calculator_3-way'!C38="","",'True_Odds_Calculator_3-way'!C38)</f>
        <v>3.48</v>
      </c>
      <c r="D37" s="4">
        <f t="shared" si="0"/>
        <v>3.4294277799190143E-2</v>
      </c>
      <c r="E37" s="4">
        <f t="shared" si="1"/>
        <v>2.2883344032880273</v>
      </c>
      <c r="F37" s="4">
        <f t="shared" si="2"/>
        <v>3.4833976785691956</v>
      </c>
      <c r="G37" s="4">
        <f t="shared" si="3"/>
        <v>3.6241746027172934</v>
      </c>
      <c r="I37" s="4">
        <f t="shared" si="4"/>
        <v>1.0342942777991901</v>
      </c>
    </row>
    <row r="38" spans="1:9" x14ac:dyDescent="0.2">
      <c r="A38" s="4">
        <f>IF('True_Odds_Calculator_3-way'!A39="","",'True_Odds_Calculator_3-way'!A39)</f>
        <v>2.08</v>
      </c>
      <c r="B38" s="4">
        <f>IF('True_Odds_Calculator_3-way'!B39="","",'True_Odds_Calculator_3-way'!B39)</f>
        <v>3.29</v>
      </c>
      <c r="C38" s="4">
        <f>IF('True_Odds_Calculator_3-way'!C39="","",'True_Odds_Calculator_3-way'!C39)</f>
        <v>4.03</v>
      </c>
      <c r="D38" s="4">
        <f t="shared" si="0"/>
        <v>3.2859556366762854E-2</v>
      </c>
      <c r="E38" s="4">
        <f t="shared" si="1"/>
        <v>2.128492651485355</v>
      </c>
      <c r="F38" s="4">
        <f t="shared" si="2"/>
        <v>3.4129904563327349</v>
      </c>
      <c r="G38" s="4">
        <f t="shared" si="3"/>
        <v>4.2161044907823291</v>
      </c>
      <c r="I38" s="4">
        <f t="shared" si="4"/>
        <v>1.0328595563667629</v>
      </c>
    </row>
    <row r="39" spans="1:9" x14ac:dyDescent="0.2">
      <c r="A39" s="4">
        <f>IF('True_Odds_Calculator_3-way'!A40="","",'True_Odds_Calculator_3-way'!A40)</f>
        <v>2.85</v>
      </c>
      <c r="B39" s="4">
        <f>IF('True_Odds_Calculator_3-way'!B40="","",'True_Odds_Calculator_3-way'!B40)</f>
        <v>3.08</v>
      </c>
      <c r="C39" s="4">
        <f>IF('True_Odds_Calculator_3-way'!C40="","",'True_Odds_Calculator_3-way'!C40)</f>
        <v>2.8</v>
      </c>
      <c r="D39" s="4">
        <f t="shared" si="0"/>
        <v>3.2695374800638E-2</v>
      </c>
      <c r="E39" s="4">
        <f t="shared" si="1"/>
        <v>2.9413604378420644</v>
      </c>
      <c r="F39" s="4">
        <f t="shared" si="2"/>
        <v>3.186978095122837</v>
      </c>
      <c r="G39" s="4">
        <f t="shared" si="3"/>
        <v>2.8881333625795129</v>
      </c>
      <c r="I39" s="4">
        <f t="shared" si="4"/>
        <v>1.032695374800638</v>
      </c>
    </row>
    <row r="40" spans="1:9" x14ac:dyDescent="0.2">
      <c r="A40" s="4">
        <f>IF('True_Odds_Calculator_3-way'!A41="","",'True_Odds_Calculator_3-way'!A41)</f>
        <v>3.15</v>
      </c>
      <c r="B40" s="4">
        <f>IF('True_Odds_Calculator_3-way'!B41="","",'True_Odds_Calculator_3-way'!B41)</f>
        <v>3.23</v>
      </c>
      <c r="C40" s="4">
        <f>IF('True_Odds_Calculator_3-way'!C41="","",'True_Odds_Calculator_3-way'!C41)</f>
        <v>2.4700000000000002</v>
      </c>
      <c r="D40" s="4">
        <f t="shared" si="0"/>
        <v>3.1916140275273452E-2</v>
      </c>
      <c r="E40" s="4">
        <f t="shared" si="1"/>
        <v>3.2592229062370377</v>
      </c>
      <c r="F40" s="4">
        <f t="shared" si="2"/>
        <v>3.3449424042283264</v>
      </c>
      <c r="G40" s="4">
        <f t="shared" si="3"/>
        <v>2.5366573226745768</v>
      </c>
      <c r="I40" s="4">
        <f t="shared" si="4"/>
        <v>1.0319161402752735</v>
      </c>
    </row>
    <row r="41" spans="1:9" x14ac:dyDescent="0.2">
      <c r="A41" s="4">
        <f>IF('True_Odds_Calculator_3-way'!A42="","",'True_Odds_Calculator_3-way'!A42)</f>
        <v>4.5999999999999996</v>
      </c>
      <c r="B41" s="4">
        <f>IF('True_Odds_Calculator_3-way'!B42="","",'True_Odds_Calculator_3-way'!B42)</f>
        <v>3.46</v>
      </c>
      <c r="C41" s="4">
        <f>IF('True_Odds_Calculator_3-way'!C42="","",'True_Odds_Calculator_3-way'!C42)</f>
        <v>1.89</v>
      </c>
      <c r="D41" s="4">
        <f t="shared" si="0"/>
        <v>3.5509174488817852E-2</v>
      </c>
      <c r="E41" s="4">
        <f t="shared" si="1"/>
        <v>4.8648800757302961</v>
      </c>
      <c r="F41" s="4">
        <f t="shared" si="2"/>
        <v>3.6077515487426166</v>
      </c>
      <c r="G41" s="4">
        <f t="shared" si="3"/>
        <v>1.9332482716307513</v>
      </c>
      <c r="I41" s="4">
        <f t="shared" si="4"/>
        <v>1.0355091744888179</v>
      </c>
    </row>
    <row r="42" spans="1:9" x14ac:dyDescent="0.2">
      <c r="A42" s="4">
        <f>IF('True_Odds_Calculator_3-way'!A43="","",'True_Odds_Calculator_3-way'!A43)</f>
        <v>2.79</v>
      </c>
      <c r="B42" s="4">
        <f>IF('True_Odds_Calculator_3-way'!B43="","",'True_Odds_Calculator_3-way'!B43)</f>
        <v>3.26</v>
      </c>
      <c r="C42" s="4">
        <f>IF('True_Odds_Calculator_3-way'!C43="","",'True_Odds_Calculator_3-way'!C43)</f>
        <v>2.72</v>
      </c>
      <c r="D42" s="4">
        <f t="shared" si="0"/>
        <v>3.2818464149298565E-2</v>
      </c>
      <c r="E42" s="4">
        <f t="shared" si="1"/>
        <v>2.8778348927679938</v>
      </c>
      <c r="F42" s="4">
        <f t="shared" si="2"/>
        <v>3.3805600021280386</v>
      </c>
      <c r="G42" s="4">
        <f t="shared" si="3"/>
        <v>2.8034168095474374</v>
      </c>
      <c r="I42" s="4">
        <f t="shared" si="4"/>
        <v>1.0328184641492986</v>
      </c>
    </row>
    <row r="43" spans="1:9" x14ac:dyDescent="0.2">
      <c r="A43" s="4">
        <f>IF('True_Odds_Calculator_3-way'!A44="","",'True_Odds_Calculator_3-way'!A44)</f>
        <v>1.81</v>
      </c>
      <c r="B43" s="4">
        <f>IF('True_Odds_Calculator_3-way'!B44="","",'True_Odds_Calculator_3-way'!B44)</f>
        <v>3.48</v>
      </c>
      <c r="C43" s="4">
        <f>IF('True_Odds_Calculator_3-way'!C44="","",'True_Odds_Calculator_3-way'!C44)</f>
        <v>5.12</v>
      </c>
      <c r="D43" s="4">
        <f t="shared" si="0"/>
        <v>3.5155009684384453E-2</v>
      </c>
      <c r="E43" s="4">
        <f t="shared" si="1"/>
        <v>1.8492223559996954</v>
      </c>
      <c r="F43" s="4">
        <f t="shared" si="2"/>
        <v>3.6279469935640876</v>
      </c>
      <c r="G43" s="4">
        <f t="shared" si="3"/>
        <v>5.4467962448859009</v>
      </c>
      <c r="I43" s="4">
        <f t="shared" si="4"/>
        <v>1.0351550096843845</v>
      </c>
    </row>
    <row r="44" spans="1:9" x14ac:dyDescent="0.2">
      <c r="A44" s="4">
        <f>IF('True_Odds_Calculator_3-way'!A45="","",'True_Odds_Calculator_3-way'!A45)</f>
        <v>2.5</v>
      </c>
      <c r="B44" s="4">
        <f>IF('True_Odds_Calculator_3-way'!B45="","",'True_Odds_Calculator_3-way'!B45)</f>
        <v>3.2</v>
      </c>
      <c r="C44" s="4">
        <f>IF('True_Odds_Calculator_3-way'!C45="","",'True_Odds_Calculator_3-way'!C45)</f>
        <v>3.12</v>
      </c>
      <c r="D44" s="4">
        <f t="shared" si="0"/>
        <v>3.3012820512820618E-2</v>
      </c>
      <c r="E44" s="4">
        <f t="shared" si="1"/>
        <v>2.5707223290304864</v>
      </c>
      <c r="F44" s="4">
        <f t="shared" si="2"/>
        <v>3.3167965981573362</v>
      </c>
      <c r="G44" s="4">
        <f t="shared" si="3"/>
        <v>3.2309285467725233</v>
      </c>
      <c r="I44" s="4">
        <f t="shared" si="4"/>
        <v>1.0330128205128206</v>
      </c>
    </row>
    <row r="45" spans="1:9" x14ac:dyDescent="0.2">
      <c r="A45" s="4">
        <f>IF('True_Odds_Calculator_3-way'!A46="","",'True_Odds_Calculator_3-way'!A46)</f>
        <v>3.53</v>
      </c>
      <c r="B45" s="4">
        <f>IF('True_Odds_Calculator_3-way'!B46="","",'True_Odds_Calculator_3-way'!B46)</f>
        <v>3.33</v>
      </c>
      <c r="C45" s="4">
        <f>IF('True_Odds_Calculator_3-way'!C46="","",'True_Odds_Calculator_3-way'!C46)</f>
        <v>2.2200000000000002</v>
      </c>
      <c r="D45" s="4">
        <f t="shared" si="0"/>
        <v>3.4036869730920571E-2</v>
      </c>
      <c r="E45" s="4">
        <f t="shared" si="1"/>
        <v>3.6772750497919677</v>
      </c>
      <c r="F45" s="4">
        <f t="shared" si="2"/>
        <v>3.4607503508375932</v>
      </c>
      <c r="G45" s="4">
        <f t="shared" si="3"/>
        <v>2.2773605254150819</v>
      </c>
      <c r="I45" s="4">
        <f t="shared" si="4"/>
        <v>1.0340368697309206</v>
      </c>
    </row>
    <row r="46" spans="1:9" x14ac:dyDescent="0.2">
      <c r="A46" s="4">
        <f>IF('True_Odds_Calculator_3-way'!A47="","",'True_Odds_Calculator_3-way'!A47)</f>
        <v>2.2000000000000002</v>
      </c>
      <c r="B46" s="4">
        <f>IF('True_Odds_Calculator_3-way'!B47="","",'True_Odds_Calculator_3-way'!B47)</f>
        <v>3.38</v>
      </c>
      <c r="C46" s="4">
        <f>IF('True_Odds_Calculator_3-way'!C47="","",'True_Odds_Calculator_3-way'!C47)</f>
        <v>3.53</v>
      </c>
      <c r="D46" s="4">
        <f t="shared" si="0"/>
        <v>3.3689561691304881E-2</v>
      </c>
      <c r="E46" s="4">
        <f t="shared" si="1"/>
        <v>2.2557293236184144</v>
      </c>
      <c r="F46" s="4">
        <f t="shared" si="2"/>
        <v>3.5133561289355426</v>
      </c>
      <c r="G46" s="4">
        <f t="shared" si="3"/>
        <v>3.6757102421246022</v>
      </c>
      <c r="I46" s="4">
        <f t="shared" si="4"/>
        <v>1.0336895616913049</v>
      </c>
    </row>
    <row r="47" spans="1:9" x14ac:dyDescent="0.2">
      <c r="A47" s="4">
        <f>IF('True_Odds_Calculator_3-way'!A48="","",'True_Odds_Calculator_3-way'!A48)</f>
        <v>1.66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5.66</v>
      </c>
      <c r="D47" s="4">
        <f t="shared" si="0"/>
        <v>3.6157492524258705E-2</v>
      </c>
      <c r="E47" s="4">
        <f t="shared" si="1"/>
        <v>1.6938899023529548</v>
      </c>
      <c r="F47" s="4">
        <f t="shared" si="2"/>
        <v>4.0813509360258386</v>
      </c>
      <c r="G47" s="4">
        <f t="shared" si="3"/>
        <v>6.0743765721010909</v>
      </c>
      <c r="I47" s="4">
        <f t="shared" si="4"/>
        <v>1.0361574925242587</v>
      </c>
    </row>
    <row r="48" spans="1:9" x14ac:dyDescent="0.2">
      <c r="A48" s="4">
        <f>IF('True_Odds_Calculator_3-way'!A49="","",'True_Odds_Calculator_3-way'!A49)</f>
        <v>3.11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2.5099999999999998</v>
      </c>
      <c r="D48" s="4">
        <f t="shared" si="0"/>
        <v>3.2449782862120635E-2</v>
      </c>
      <c r="E48" s="4">
        <f t="shared" si="1"/>
        <v>3.2182610405996543</v>
      </c>
      <c r="F48" s="4">
        <f t="shared" si="2"/>
        <v>3.3147331973325929</v>
      </c>
      <c r="G48" s="4">
        <f t="shared" si="3"/>
        <v>2.5800473878497883</v>
      </c>
      <c r="I48" s="4">
        <f t="shared" si="4"/>
        <v>1.0324497828621206</v>
      </c>
    </row>
    <row r="49" spans="1:9" x14ac:dyDescent="0.2">
      <c r="A49" s="4">
        <f>IF('True_Odds_Calculator_3-way'!A50="","",'True_Odds_Calculator_3-way'!A50)</f>
        <v>2.0499999999999998</v>
      </c>
      <c r="B49" s="4">
        <f>IF('True_Odds_Calculator_3-way'!B50="","",'True_Odds_Calculator_3-way'!B50)</f>
        <v>3.67</v>
      </c>
      <c r="C49" s="4">
        <f>IF('True_Odds_Calculator_3-way'!C50="","",'True_Odds_Calculator_3-way'!C50)</f>
        <v>3.59</v>
      </c>
      <c r="D49" s="4">
        <f t="shared" si="0"/>
        <v>3.8835974114904248E-2</v>
      </c>
      <c r="E49" s="4">
        <f t="shared" si="1"/>
        <v>2.1058858202563533</v>
      </c>
      <c r="F49" s="4">
        <f t="shared" si="2"/>
        <v>3.8530561616467103</v>
      </c>
      <c r="G49" s="4">
        <f t="shared" si="3"/>
        <v>3.7649722499269918</v>
      </c>
      <c r="I49" s="4">
        <f t="shared" si="4"/>
        <v>1.0388359741149042</v>
      </c>
    </row>
    <row r="50" spans="1:9" x14ac:dyDescent="0.2">
      <c r="A50" s="4">
        <f>IF('True_Odds_Calculator_3-way'!A51="","",'True_Odds_Calculator_3-way'!A51)</f>
        <v>2.76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2.71</v>
      </c>
      <c r="D50" s="4">
        <f t="shared" si="0"/>
        <v>3.8070996874279395E-2</v>
      </c>
      <c r="E50" s="4">
        <f t="shared" si="1"/>
        <v>2.8601786647656806</v>
      </c>
      <c r="F50" s="4">
        <f t="shared" si="2"/>
        <v>3.4006881105856421</v>
      </c>
      <c r="G50" s="4">
        <f t="shared" si="3"/>
        <v>2.8065184149350135</v>
      </c>
      <c r="I50" s="4">
        <f t="shared" si="4"/>
        <v>1.0380709968742794</v>
      </c>
    </row>
    <row r="51" spans="1:9" x14ac:dyDescent="0.2">
      <c r="A51" s="4">
        <f>IF('True_Odds_Calculator_3-way'!A52="","",'True_Odds_Calculator_3-way'!A52)</f>
        <v>2.94</v>
      </c>
      <c r="B51" s="4">
        <f>IF('True_Odds_Calculator_3-way'!B52="","",'True_Odds_Calculator_3-way'!B52)</f>
        <v>3.28</v>
      </c>
      <c r="C51" s="4">
        <f>IF('True_Odds_Calculator_3-way'!C52="","",'True_Odds_Calculator_3-way'!C52)</f>
        <v>2.54</v>
      </c>
      <c r="D51" s="4">
        <f t="shared" si="0"/>
        <v>3.8714890603831265E-2</v>
      </c>
      <c r="E51" s="4">
        <f t="shared" si="1"/>
        <v>3.0559443397902495</v>
      </c>
      <c r="F51" s="4">
        <f t="shared" si="2"/>
        <v>3.4249732270968627</v>
      </c>
      <c r="G51" s="4">
        <f t="shared" si="3"/>
        <v>2.626079219685356</v>
      </c>
      <c r="I51" s="4">
        <f t="shared" si="4"/>
        <v>1.0387148906038313</v>
      </c>
    </row>
    <row r="52" spans="1:9" x14ac:dyDescent="0.2">
      <c r="A52" s="4">
        <f>IF('True_Odds_Calculator_3-way'!A53="","",'True_Odds_Calculator_3-way'!A53)</f>
        <v>2.95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2.62</v>
      </c>
      <c r="D52" s="4">
        <f t="shared" si="0"/>
        <v>3.8122757620752123E-2</v>
      </c>
      <c r="E52" s="4">
        <f t="shared" si="1"/>
        <v>3.0648948736616619</v>
      </c>
      <c r="F52" s="4">
        <f t="shared" si="2"/>
        <v>3.2813487668949648</v>
      </c>
      <c r="G52" s="4">
        <f t="shared" si="3"/>
        <v>2.7102341985984819</v>
      </c>
      <c r="I52" s="4">
        <f t="shared" si="4"/>
        <v>1.0381227576207521</v>
      </c>
    </row>
    <row r="53" spans="1:9" x14ac:dyDescent="0.2">
      <c r="A53" s="4">
        <f>IF('True_Odds_Calculator_3-way'!A54="","",'True_Odds_Calculator_3-way'!A54)</f>
        <v>2.17</v>
      </c>
      <c r="B53" s="4">
        <f>IF('True_Odds_Calculator_3-way'!B54="","",'True_Odds_Calculator_3-way'!B54)</f>
        <v>3.34</v>
      </c>
      <c r="C53" s="4">
        <f>IF('True_Odds_Calculator_3-way'!C54="","",'True_Odds_Calculator_3-way'!C54)</f>
        <v>3.57</v>
      </c>
      <c r="D53" s="4">
        <f t="shared" si="0"/>
        <v>4.0342735510275229E-2</v>
      </c>
      <c r="E53" s="4">
        <f t="shared" si="1"/>
        <v>2.2352266987134648</v>
      </c>
      <c r="F53" s="4">
        <f t="shared" si="2"/>
        <v>3.4970706198529289</v>
      </c>
      <c r="G53" s="4">
        <f t="shared" si="3"/>
        <v>3.7500309427076322</v>
      </c>
      <c r="I53" s="4">
        <f t="shared" si="4"/>
        <v>1.0403427355102752</v>
      </c>
    </row>
    <row r="54" spans="1:9" x14ac:dyDescent="0.2">
      <c r="A54" s="4">
        <f>IF('True_Odds_Calculator_3-way'!A55="","",'True_Odds_Calculator_3-way'!A55)</f>
        <v>3.35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2.2599999999999998</v>
      </c>
      <c r="D54" s="4">
        <f t="shared" si="0"/>
        <v>3.7721243837272267E-2</v>
      </c>
      <c r="E54" s="4">
        <f t="shared" si="1"/>
        <v>3.4973140572334036</v>
      </c>
      <c r="F54" s="4">
        <f t="shared" si="2"/>
        <v>3.5191174300259713</v>
      </c>
      <c r="G54" s="4">
        <f t="shared" si="3"/>
        <v>2.3261000174132005</v>
      </c>
      <c r="I54" s="4">
        <f t="shared" si="4"/>
        <v>1.0377212438372723</v>
      </c>
    </row>
    <row r="55" spans="1:9" x14ac:dyDescent="0.2">
      <c r="A55" s="4">
        <f>IF('True_Odds_Calculator_3-way'!A56="","",'True_Odds_Calculator_3-way'!A56)</f>
        <v>2.98</v>
      </c>
      <c r="B55" s="4">
        <f>IF('True_Odds_Calculator_3-way'!B56="","",'True_Odds_Calculator_3-way'!B56)</f>
        <v>3.42</v>
      </c>
      <c r="C55" s="4">
        <f>IF('True_Odds_Calculator_3-way'!C56="","",'True_Odds_Calculator_3-way'!C56)</f>
        <v>2.44</v>
      </c>
      <c r="D55" s="4">
        <f t="shared" si="0"/>
        <v>3.7804196191141726E-2</v>
      </c>
      <c r="E55" s="4">
        <f t="shared" si="1"/>
        <v>3.0962717163359441</v>
      </c>
      <c r="F55" s="4">
        <f t="shared" si="2"/>
        <v>3.5740291615629083</v>
      </c>
      <c r="G55" s="4">
        <f t="shared" si="3"/>
        <v>2.5174036494509955</v>
      </c>
      <c r="I55" s="4">
        <f t="shared" si="4"/>
        <v>1.0378041961911417</v>
      </c>
    </row>
    <row r="56" spans="1:9" x14ac:dyDescent="0.2">
      <c r="A56" s="4">
        <f>IF('True_Odds_Calculator_3-way'!A57="","",'True_Odds_Calculator_3-way'!A57)</f>
        <v>2.4900000000000002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3.22</v>
      </c>
      <c r="D56" s="4">
        <f t="shared" si="0"/>
        <v>3.7898330936792624E-2</v>
      </c>
      <c r="E56" s="4">
        <f t="shared" si="1"/>
        <v>2.5708682407683283</v>
      </c>
      <c r="F56" s="4">
        <f t="shared" si="2"/>
        <v>3.1938665289305876</v>
      </c>
      <c r="G56" s="4">
        <f t="shared" si="3"/>
        <v>3.3565356181527983</v>
      </c>
      <c r="I56" s="4">
        <f t="shared" si="4"/>
        <v>1.0378983309367926</v>
      </c>
    </row>
    <row r="57" spans="1:9" x14ac:dyDescent="0.2">
      <c r="A57" s="4">
        <f>IF('True_Odds_Calculator_3-way'!A58="","",'True_Odds_Calculator_3-way'!A58)</f>
        <v>2.74</v>
      </c>
      <c r="B57" s="4">
        <f>IF('True_Odds_Calculator_3-way'!B58="","",'True_Odds_Calculator_3-way'!B58)</f>
        <v>3.47</v>
      </c>
      <c r="C57" s="4">
        <f>IF('True_Odds_Calculator_3-way'!C58="","",'True_Odds_Calculator_3-way'!C58)</f>
        <v>2.6</v>
      </c>
      <c r="D57" s="4">
        <f t="shared" si="0"/>
        <v>3.7763326305365386E-2</v>
      </c>
      <c r="E57" s="4">
        <f t="shared" si="1"/>
        <v>2.8378799103644199</v>
      </c>
      <c r="F57" s="4">
        <f t="shared" si="2"/>
        <v>3.6284909641030056</v>
      </c>
      <c r="G57" s="4">
        <f t="shared" si="3"/>
        <v>2.6879725464554394</v>
      </c>
      <c r="I57" s="4">
        <f t="shared" si="4"/>
        <v>1.0377633263053654</v>
      </c>
    </row>
    <row r="58" spans="1:9" x14ac:dyDescent="0.2">
      <c r="A58" s="4">
        <f>IF('True_Odds_Calculator_3-way'!A59="","",'True_Odds_Calculator_3-way'!A59)</f>
        <v>1.87</v>
      </c>
      <c r="B58" s="4">
        <f>IF('True_Odds_Calculator_3-way'!B59="","",'True_Odds_Calculator_3-way'!B59)</f>
        <v>3.64</v>
      </c>
      <c r="C58" s="4">
        <f>IF('True_Odds_Calculator_3-way'!C59="","",'True_Odds_Calculator_3-way'!C59)</f>
        <v>4.3099999999999996</v>
      </c>
      <c r="D58" s="4">
        <f t="shared" si="0"/>
        <v>4.1503194498963447E-2</v>
      </c>
      <c r="E58" s="4">
        <f t="shared" si="1"/>
        <v>1.9196622864163382</v>
      </c>
      <c r="F58" s="4">
        <f t="shared" si="2"/>
        <v>3.8330202005896123</v>
      </c>
      <c r="G58" s="4">
        <f t="shared" si="3"/>
        <v>4.5832840697048054</v>
      </c>
      <c r="I58" s="4">
        <f t="shared" si="4"/>
        <v>1.0415031944989634</v>
      </c>
    </row>
    <row r="59" spans="1:9" x14ac:dyDescent="0.2">
      <c r="A59" s="4">
        <f>IF('True_Odds_Calculator_3-way'!A60="","",'True_Odds_Calculator_3-way'!A60)</f>
        <v>1.69</v>
      </c>
      <c r="B59" s="4">
        <f>IF('True_Odds_Calculator_3-way'!B60="","",'True_Odds_Calculator_3-way'!B60)</f>
        <v>3.79</v>
      </c>
      <c r="C59" s="4">
        <f>IF('True_Odds_Calculator_3-way'!C60="","",'True_Odds_Calculator_3-way'!C60)</f>
        <v>5.36</v>
      </c>
      <c r="D59" s="4">
        <f t="shared" si="0"/>
        <v>4.2135383254528813E-2</v>
      </c>
      <c r="E59" s="4">
        <f t="shared" si="1"/>
        <v>1.7310896031163849</v>
      </c>
      <c r="F59" s="4">
        <f t="shared" si="2"/>
        <v>4.0030885430537406</v>
      </c>
      <c r="G59" s="4">
        <f t="shared" si="3"/>
        <v>5.7963609791940192</v>
      </c>
      <c r="I59" s="4">
        <f t="shared" si="4"/>
        <v>1.0421353832545288</v>
      </c>
    </row>
    <row r="60" spans="1:9" x14ac:dyDescent="0.2">
      <c r="A60" s="4">
        <f>IF('True_Odds_Calculator_3-way'!A61="","",'True_Odds_Calculator_3-way'!A61)</f>
        <v>2.72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2.61</v>
      </c>
      <c r="D60" s="4">
        <f t="shared" si="0"/>
        <v>3.8973259315982389E-2</v>
      </c>
      <c r="E60" s="4">
        <f t="shared" si="1"/>
        <v>2.8196338927427154</v>
      </c>
      <c r="F60" s="4">
        <f t="shared" si="2"/>
        <v>3.6338087173246847</v>
      </c>
      <c r="G60" s="4">
        <f t="shared" si="3"/>
        <v>2.7016025224378435</v>
      </c>
      <c r="I60" s="4">
        <f t="shared" si="4"/>
        <v>1.0389732593159824</v>
      </c>
    </row>
    <row r="61" spans="1:9" x14ac:dyDescent="0.2">
      <c r="A61" s="4">
        <f>IF('True_Odds_Calculator_3-way'!A62="","",'True_Odds_Calculator_3-way'!A62)</f>
        <v>2.4900000000000002</v>
      </c>
      <c r="B61" s="4">
        <f>IF('True_Odds_Calculator_3-way'!B62="","",'True_Odds_Calculator_3-way'!B62)</f>
        <v>3.29</v>
      </c>
      <c r="C61" s="4">
        <f>IF('True_Odds_Calculator_3-way'!C62="","",'True_Odds_Calculator_3-way'!C62)</f>
        <v>3.01</v>
      </c>
      <c r="D61" s="4">
        <f t="shared" si="0"/>
        <v>3.7783707105228714E-2</v>
      </c>
      <c r="E61" s="4">
        <f t="shared" si="1"/>
        <v>2.5706157353813657</v>
      </c>
      <c r="F61" s="4">
        <f t="shared" si="2"/>
        <v>3.4322178315513177</v>
      </c>
      <c r="G61" s="4">
        <f t="shared" si="3"/>
        <v>3.128604302856028</v>
      </c>
      <c r="I61" s="4">
        <f t="shared" si="4"/>
        <v>1.0377837071052287</v>
      </c>
    </row>
    <row r="62" spans="1: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3.48</v>
      </c>
      <c r="C62" s="4">
        <f>IF('True_Odds_Calculator_3-way'!C63="","",'True_Odds_Calculator_3-way'!C63)</f>
        <v>5.0999999999999996</v>
      </c>
      <c r="D62" s="4">
        <f t="shared" si="0"/>
        <v>4.209397108872448E-2</v>
      </c>
      <c r="E62" s="4">
        <f t="shared" si="1"/>
        <v>1.8361160173480429</v>
      </c>
      <c r="F62" s="4">
        <f t="shared" si="2"/>
        <v>3.6586481543755558</v>
      </c>
      <c r="G62" s="4">
        <f t="shared" si="3"/>
        <v>5.4930837010498941</v>
      </c>
      <c r="I62" s="4">
        <f t="shared" si="4"/>
        <v>1.0420939710887245</v>
      </c>
    </row>
    <row r="63" spans="1:9" x14ac:dyDescent="0.2">
      <c r="A63" s="4">
        <f>IF('True_Odds_Calculator_3-way'!A64="","",'True_Odds_Calculator_3-way'!A64)</f>
        <v>2.2999999999999998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3.16</v>
      </c>
      <c r="D63" s="4">
        <f t="shared" si="0"/>
        <v>3.9422742938529654E-2</v>
      </c>
      <c r="E63" s="4">
        <f t="shared" si="1"/>
        <v>2.371681959640592</v>
      </c>
      <c r="F63" s="4">
        <f t="shared" si="2"/>
        <v>3.635788207072066</v>
      </c>
      <c r="G63" s="4">
        <f t="shared" si="3"/>
        <v>3.2969049308110767</v>
      </c>
      <c r="I63" s="4">
        <f t="shared" si="4"/>
        <v>1.0394227429385297</v>
      </c>
    </row>
    <row r="64" spans="1:9" x14ac:dyDescent="0.2">
      <c r="A64" s="4">
        <f>IF('True_Odds_Calculator_3-way'!A65="","",'True_Odds_Calculator_3-way'!A65)</f>
        <v>2.64</v>
      </c>
      <c r="B64" s="4">
        <f>IF('True_Odds_Calculator_3-way'!B65="","",'True_Odds_Calculator_3-way'!B65)</f>
        <v>3.34</v>
      </c>
      <c r="C64" s="4">
        <f>IF('True_Odds_Calculator_3-way'!C65="","",'True_Odds_Calculator_3-way'!C65)</f>
        <v>2.78</v>
      </c>
      <c r="D64" s="4">
        <f t="shared" si="0"/>
        <v>3.7901306608496554E-2</v>
      </c>
      <c r="E64" s="4">
        <f t="shared" si="1"/>
        <v>2.7310904695919209</v>
      </c>
      <c r="F64" s="4">
        <f t="shared" si="2"/>
        <v>3.4871463764564319</v>
      </c>
      <c r="G64" s="4">
        <f t="shared" si="3"/>
        <v>2.8811929041086786</v>
      </c>
      <c r="I64" s="4">
        <f t="shared" si="4"/>
        <v>1.0379013066084966</v>
      </c>
    </row>
    <row r="65" spans="1:9" x14ac:dyDescent="0.2">
      <c r="A65" s="4">
        <f>IF('True_Odds_Calculator_3-way'!A66="","",'True_Odds_Calculator_3-way'!A66)</f>
        <v>2.3199999999999998</v>
      </c>
      <c r="B65" s="4">
        <f>IF('True_Odds_Calculator_3-way'!B66="","",'True_Odds_Calculator_3-way'!B66)</f>
        <v>3.46</v>
      </c>
      <c r="C65" s="4">
        <f>IF('True_Odds_Calculator_3-way'!C66="","",'True_Odds_Calculator_3-way'!C66)</f>
        <v>3.14</v>
      </c>
      <c r="D65" s="4">
        <f t="shared" si="0"/>
        <v>3.8523161378700932E-2</v>
      </c>
      <c r="E65" s="4">
        <f t="shared" si="1"/>
        <v>2.3912379553002747</v>
      </c>
      <c r="F65" s="4">
        <f t="shared" si="2"/>
        <v>3.6208756731659886</v>
      </c>
      <c r="G65" s="4">
        <f t="shared" si="3"/>
        <v>3.2719270734893691</v>
      </c>
      <c r="I65" s="4">
        <f t="shared" si="4"/>
        <v>1.0385231613787009</v>
      </c>
    </row>
    <row r="66" spans="1:9" x14ac:dyDescent="0.2">
      <c r="A66" s="4">
        <f>IF('True_Odds_Calculator_3-way'!A67="","",'True_Odds_Calculator_3-way'!A67)</f>
        <v>1.98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4.32</v>
      </c>
      <c r="D66" s="4">
        <f t="shared" si="0"/>
        <v>4.048335431314154E-2</v>
      </c>
      <c r="E66" s="4">
        <f t="shared" si="1"/>
        <v>2.0343559857523807</v>
      </c>
      <c r="F66" s="4">
        <f t="shared" si="2"/>
        <v>3.4428513963068559</v>
      </c>
      <c r="G66" s="4">
        <f t="shared" si="3"/>
        <v>4.5874288933576421</v>
      </c>
      <c r="I66" s="4">
        <f t="shared" si="4"/>
        <v>1.0404833543131415</v>
      </c>
    </row>
    <row r="67" spans="1: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3.03</v>
      </c>
      <c r="D67" s="4">
        <f t="shared" ref="D67:D130" si="5">IF(A67="","",((1/A67)+(1/B67)+(1/C67))-1)</f>
        <v>3.8651871966357998E-2</v>
      </c>
      <c r="E67" s="4">
        <f t="shared" ref="E67:E130" si="6">IF(A67="","",(3*A67)/(3-($D67*A67)))</f>
        <v>2.5405206197318497</v>
      </c>
      <c r="F67" s="4">
        <f t="shared" ref="F67:F130" si="7">IF(B67="","",(3*B67)/(3-($D67*B67)))</f>
        <v>3.4574458871910947</v>
      </c>
      <c r="G67" s="4">
        <f t="shared" ref="G67:G130" si="8">IF(C67="","",(3*C67)/(3-($D67*C67)))</f>
        <v>3.1530916226331756</v>
      </c>
      <c r="I67" s="4">
        <f t="shared" ref="I67:I130" si="9">IF(A67="","",D67+1)</f>
        <v>1.038651871966358</v>
      </c>
    </row>
    <row r="68" spans="1:9" x14ac:dyDescent="0.2">
      <c r="A68" s="4">
        <f>IF('True_Odds_Calculator_3-way'!A69="","",'True_Odds_Calculator_3-way'!A69)</f>
        <v>1.94</v>
      </c>
      <c r="B68" s="4">
        <f>IF('True_Odds_Calculator_3-way'!B69="","",'True_Odds_Calculator_3-way'!B69)</f>
        <v>3.54</v>
      </c>
      <c r="C68" s="4">
        <f>IF('True_Odds_Calculator_3-way'!C69="","",'True_Odds_Calculator_3-way'!C69)</f>
        <v>4.1100000000000003</v>
      </c>
      <c r="D68" s="4">
        <f t="shared" si="5"/>
        <v>4.1258795665077841E-2</v>
      </c>
      <c r="E68" s="4">
        <f t="shared" si="6"/>
        <v>1.9931793973566669</v>
      </c>
      <c r="F68" s="4">
        <f t="shared" si="7"/>
        <v>3.7211663958766086</v>
      </c>
      <c r="G68" s="4">
        <f t="shared" si="8"/>
        <v>4.3562341768049322</v>
      </c>
      <c r="I68" s="4">
        <f t="shared" si="9"/>
        <v>1.0412587956650778</v>
      </c>
    </row>
    <row r="69" spans="1:9" x14ac:dyDescent="0.2">
      <c r="A69" s="4">
        <f>IF('True_Odds_Calculator_3-way'!A70="","",'True_Odds_Calculator_3-way'!A70)</f>
        <v>1.86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4.29</v>
      </c>
      <c r="D69" s="4">
        <f t="shared" si="5"/>
        <v>4.1004911972653879E-2</v>
      </c>
      <c r="E69" s="4">
        <f t="shared" si="6"/>
        <v>1.9085204008413998</v>
      </c>
      <c r="F69" s="4">
        <f t="shared" si="7"/>
        <v>3.897086271393611</v>
      </c>
      <c r="G69" s="4">
        <f t="shared" si="8"/>
        <v>4.5572219323728174</v>
      </c>
      <c r="I69" s="4">
        <f t="shared" si="9"/>
        <v>1.0410049119726539</v>
      </c>
    </row>
    <row r="70" spans="1:9" x14ac:dyDescent="0.2">
      <c r="A70" s="4">
        <f>IF('True_Odds_Calculator_3-way'!A71="","",'True_Odds_Calculator_3-way'!A71)</f>
        <v>2.85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2.59</v>
      </c>
      <c r="D70" s="4">
        <f t="shared" si="5"/>
        <v>3.9092382708219908E-2</v>
      </c>
      <c r="E70" s="4">
        <f t="shared" si="6"/>
        <v>2.95992499464435</v>
      </c>
      <c r="F70" s="4">
        <f t="shared" si="7"/>
        <v>3.4592020572584405</v>
      </c>
      <c r="G70" s="4">
        <f t="shared" si="8"/>
        <v>2.6804650440760249</v>
      </c>
      <c r="I70" s="4">
        <f t="shared" si="9"/>
        <v>1.0390923827082199</v>
      </c>
    </row>
    <row r="71" spans="1:9" x14ac:dyDescent="0.2">
      <c r="A71" s="4">
        <f>IF('True_Odds_Calculator_3-way'!A72="","",'True_Odds_Calculator_3-way'!A72)</f>
        <v>2.83</v>
      </c>
      <c r="B71" s="4">
        <f>IF('True_Odds_Calculator_3-way'!B72="","",'True_Odds_Calculator_3-way'!B72)</f>
        <v>3.21</v>
      </c>
      <c r="C71" s="4">
        <f>IF('True_Odds_Calculator_3-way'!C72="","",'True_Odds_Calculator_3-way'!C72)</f>
        <v>2.68</v>
      </c>
      <c r="D71" s="4">
        <f t="shared" si="5"/>
        <v>3.8017698568351577E-2</v>
      </c>
      <c r="E71" s="4">
        <f t="shared" si="6"/>
        <v>2.9352686013452489</v>
      </c>
      <c r="F71" s="4">
        <f t="shared" si="7"/>
        <v>3.3461164623323172</v>
      </c>
      <c r="G71" s="4">
        <f t="shared" si="8"/>
        <v>2.7742193623628437</v>
      </c>
      <c r="I71" s="4">
        <f t="shared" si="9"/>
        <v>1.0380176985683516</v>
      </c>
    </row>
    <row r="72" spans="1: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3.61</v>
      </c>
      <c r="C72" s="4">
        <f>IF('True_Odds_Calculator_3-way'!C73="","",'True_Odds_Calculator_3-way'!C73)</f>
        <v>4.8600000000000003</v>
      </c>
      <c r="D72" s="4">
        <f t="shared" si="5"/>
        <v>2.3310167662276005E-2</v>
      </c>
      <c r="E72" s="4">
        <f t="shared" si="6"/>
        <v>1.8769808553698244</v>
      </c>
      <c r="F72" s="4">
        <f t="shared" si="7"/>
        <v>3.7141824528987759</v>
      </c>
      <c r="G72" s="4">
        <f t="shared" si="8"/>
        <v>5.0507279716540001</v>
      </c>
      <c r="I72" s="4">
        <f t="shared" si="9"/>
        <v>1.023310167662276</v>
      </c>
    </row>
    <row r="73" spans="1:9" x14ac:dyDescent="0.2">
      <c r="A73" s="4">
        <f>IF('True_Odds_Calculator_3-way'!A74="","",'True_Odds_Calculator_3-way'!A74)</f>
        <v>1.21</v>
      </c>
      <c r="B73" s="4">
        <f>IF('True_Odds_Calculator_3-way'!B74="","",'True_Odds_Calculator_3-way'!B74)</f>
        <v>7.74</v>
      </c>
      <c r="C73" s="4">
        <f>IF('True_Odds_Calculator_3-way'!C74="","",'True_Odds_Calculator_3-way'!C74)</f>
        <v>13.76</v>
      </c>
      <c r="D73" s="4">
        <f t="shared" si="5"/>
        <v>2.8319666004655408E-2</v>
      </c>
      <c r="E73" s="4">
        <f t="shared" si="6"/>
        <v>1.2239806314808139</v>
      </c>
      <c r="F73" s="4">
        <f t="shared" si="7"/>
        <v>8.3500977034125601</v>
      </c>
      <c r="G73" s="4">
        <f t="shared" si="8"/>
        <v>15.814144597979341</v>
      </c>
      <c r="I73" s="4">
        <f t="shared" si="9"/>
        <v>1.0283196660046554</v>
      </c>
    </row>
    <row r="74" spans="1:9" x14ac:dyDescent="0.2">
      <c r="A74" s="4">
        <f>IF('True_Odds_Calculator_3-way'!A75="","",'True_Odds_Calculator_3-way'!A75)</f>
        <v>1.53</v>
      </c>
      <c r="B74" s="4">
        <f>IF('True_Odds_Calculator_3-way'!B75="","",'True_Odds_Calculator_3-way'!B75)</f>
        <v>3.73</v>
      </c>
      <c r="C74" s="4">
        <f>IF('True_Odds_Calculator_3-way'!C75="","",'True_Odds_Calculator_3-way'!C75)</f>
        <v>8.11</v>
      </c>
      <c r="D74" s="4">
        <f t="shared" si="5"/>
        <v>4.4995848255942494E-2</v>
      </c>
      <c r="E74" s="4">
        <f t="shared" si="6"/>
        <v>1.565934890032193</v>
      </c>
      <c r="F74" s="4">
        <f t="shared" si="7"/>
        <v>3.951040310071388</v>
      </c>
      <c r="G74" s="4">
        <f t="shared" si="8"/>
        <v>9.2331034004893873</v>
      </c>
      <c r="I74" s="4">
        <f t="shared" si="9"/>
        <v>1.0449958482559425</v>
      </c>
    </row>
    <row r="75" spans="1: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3.53</v>
      </c>
      <c r="C75" s="4">
        <f>IF('True_Odds_Calculator_3-way'!C76="","",'True_Odds_Calculator_3-way'!C76)</f>
        <v>2.25</v>
      </c>
      <c r="D75" s="4">
        <f t="shared" si="5"/>
        <v>3.8289569635794551E-2</v>
      </c>
      <c r="E75" s="4">
        <f t="shared" si="6"/>
        <v>3.3580055365290558</v>
      </c>
      <c r="F75" s="4">
        <f t="shared" si="7"/>
        <v>3.6965443310889756</v>
      </c>
      <c r="G75" s="4">
        <f t="shared" si="8"/>
        <v>2.3165240311528645</v>
      </c>
      <c r="I75" s="4">
        <f t="shared" si="9"/>
        <v>1.0382895696357946</v>
      </c>
    </row>
    <row r="76" spans="1:9" x14ac:dyDescent="0.2">
      <c r="A76" s="4">
        <f>IF('True_Odds_Calculator_3-way'!A77="","",'True_Odds_Calculator_3-way'!A77)</f>
        <v>1.94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4.57</v>
      </c>
      <c r="D76" s="4">
        <f t="shared" si="5"/>
        <v>4.1974605962063372E-2</v>
      </c>
      <c r="E76" s="4">
        <f t="shared" si="6"/>
        <v>1.9941277635326158</v>
      </c>
      <c r="F76" s="4">
        <f t="shared" si="7"/>
        <v>3.4048259115052617</v>
      </c>
      <c r="G76" s="4">
        <f t="shared" si="8"/>
        <v>4.8821725391190895</v>
      </c>
      <c r="I76" s="4">
        <f t="shared" si="9"/>
        <v>1.0419746059620634</v>
      </c>
    </row>
    <row r="77" spans="1:9" x14ac:dyDescent="0.2">
      <c r="A77" s="4">
        <f>IF('True_Odds_Calculator_3-way'!A78="","",'True_Odds_Calculator_3-way'!A78)</f>
        <v>2.23</v>
      </c>
      <c r="B77" s="4">
        <f>IF('True_Odds_Calculator_3-way'!B78="","",'True_Odds_Calculator_3-way'!B78)</f>
        <v>3.36</v>
      </c>
      <c r="C77" s="4">
        <f>IF('True_Odds_Calculator_3-way'!C78="","",'True_Odds_Calculator_3-way'!C78)</f>
        <v>3.41</v>
      </c>
      <c r="D77" s="4">
        <f t="shared" si="5"/>
        <v>3.9304672857399581E-2</v>
      </c>
      <c r="E77" s="4">
        <f t="shared" si="6"/>
        <v>2.2971135573534691</v>
      </c>
      <c r="F77" s="4">
        <f t="shared" si="7"/>
        <v>3.5147224165386137</v>
      </c>
      <c r="G77" s="4">
        <f t="shared" si="8"/>
        <v>3.5694707887828656</v>
      </c>
      <c r="I77" s="4">
        <f t="shared" si="9"/>
        <v>1.0393046728573996</v>
      </c>
    </row>
    <row r="78" spans="1:9" x14ac:dyDescent="0.2">
      <c r="A78" s="4">
        <f>IF('True_Odds_Calculator_3-way'!A79="","",'True_Odds_Calculator_3-way'!A79)</f>
        <v>1.93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4.34</v>
      </c>
      <c r="D78" s="4">
        <f t="shared" si="5"/>
        <v>4.0947122388399038E-2</v>
      </c>
      <c r="E78" s="4">
        <f t="shared" si="6"/>
        <v>1.9822168419881407</v>
      </c>
      <c r="F78" s="4">
        <f t="shared" si="7"/>
        <v>3.587461706246271</v>
      </c>
      <c r="G78" s="4">
        <f t="shared" si="8"/>
        <v>4.6132758710650457</v>
      </c>
      <c r="I78" s="4">
        <f t="shared" si="9"/>
        <v>1.040947122388399</v>
      </c>
    </row>
    <row r="79" spans="1: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3.21</v>
      </c>
      <c r="C79" s="4">
        <f>IF('True_Odds_Calculator_3-way'!C80="","",'True_Odds_Calculator_3-way'!C80)</f>
        <v>3.1</v>
      </c>
      <c r="D79" s="4">
        <f t="shared" si="5"/>
        <v>3.8965424507210855E-2</v>
      </c>
      <c r="E79" s="4">
        <f t="shared" si="6"/>
        <v>2.5518678316554926</v>
      </c>
      <c r="F79" s="4">
        <f t="shared" si="7"/>
        <v>3.3496572749073623</v>
      </c>
      <c r="G79" s="4">
        <f t="shared" si="8"/>
        <v>3.2300558471761236</v>
      </c>
      <c r="I79" s="4">
        <f t="shared" si="9"/>
        <v>1.0389654245072109</v>
      </c>
    </row>
    <row r="80" spans="1:9" x14ac:dyDescent="0.2">
      <c r="A80" s="4">
        <f>IF('True_Odds_Calculator_3-way'!A81="","",'True_Odds_Calculator_3-way'!A81)</f>
        <v>2.99</v>
      </c>
      <c r="B80" s="4">
        <f>IF('True_Odds_Calculator_3-way'!B81="","",'True_Odds_Calculator_3-way'!B81)</f>
        <v>3.05</v>
      </c>
      <c r="C80" s="4">
        <f>IF('True_Odds_Calculator_3-way'!C81="","",'True_Odds_Calculator_3-way'!C81)</f>
        <v>2.66</v>
      </c>
      <c r="D80" s="4">
        <f t="shared" si="5"/>
        <v>3.825686261819361E-2</v>
      </c>
      <c r="E80" s="4">
        <f t="shared" si="6"/>
        <v>3.108526045695672</v>
      </c>
      <c r="F80" s="4">
        <f t="shared" si="7"/>
        <v>3.173428855620728</v>
      </c>
      <c r="G80" s="4">
        <f t="shared" si="8"/>
        <v>2.7533982558766454</v>
      </c>
      <c r="I80" s="4">
        <f t="shared" si="9"/>
        <v>1.0382568626181936</v>
      </c>
    </row>
    <row r="81" spans="1:9" x14ac:dyDescent="0.2">
      <c r="A81" s="4">
        <f>IF('True_Odds_Calculator_3-way'!A82="","",'True_Odds_Calculator_3-way'!A82)</f>
        <v>3.05</v>
      </c>
      <c r="B81" s="4">
        <f>IF('True_Odds_Calculator_3-way'!B82="","",'True_Odds_Calculator_3-way'!B82)</f>
        <v>3.09</v>
      </c>
      <c r="C81" s="4">
        <f>IF('True_Odds_Calculator_3-way'!C82="","",'True_Odds_Calculator_3-way'!C82)</f>
        <v>2.59</v>
      </c>
      <c r="D81" s="4">
        <f t="shared" si="5"/>
        <v>3.7593834028658346E-2</v>
      </c>
      <c r="E81" s="4">
        <f t="shared" si="6"/>
        <v>3.1712047057692487</v>
      </c>
      <c r="F81" s="4">
        <f t="shared" si="7"/>
        <v>3.2144695622706001</v>
      </c>
      <c r="G81" s="4">
        <f t="shared" si="8"/>
        <v>2.6768808724859818</v>
      </c>
      <c r="I81" s="4">
        <f t="shared" si="9"/>
        <v>1.0375938340286583</v>
      </c>
    </row>
    <row r="82" spans="1:9" x14ac:dyDescent="0.2">
      <c r="A82" s="4">
        <f>IF('True_Odds_Calculator_3-way'!A83="","",'True_Odds_Calculator_3-way'!A83)</f>
        <v>1.67</v>
      </c>
      <c r="B82" s="4">
        <f>IF('True_Odds_Calculator_3-way'!B83="","",'True_Odds_Calculator_3-way'!B83)</f>
        <v>3.6</v>
      </c>
      <c r="C82" s="4">
        <f>IF('True_Odds_Calculator_3-way'!C83="","",'True_Odds_Calculator_3-way'!C83)</f>
        <v>5.99</v>
      </c>
      <c r="D82" s="4">
        <f t="shared" si="5"/>
        <v>4.3525081167659074E-2</v>
      </c>
      <c r="E82" s="4">
        <f t="shared" si="6"/>
        <v>1.7114670703551611</v>
      </c>
      <c r="F82" s="4">
        <f t="shared" si="7"/>
        <v>3.7983902950797539</v>
      </c>
      <c r="G82" s="4">
        <f t="shared" si="8"/>
        <v>6.5601065787092745</v>
      </c>
      <c r="I82" s="4">
        <f t="shared" si="9"/>
        <v>1.0435250811676591</v>
      </c>
    </row>
    <row r="83" spans="1:9" x14ac:dyDescent="0.2">
      <c r="A83" s="4">
        <f>IF('True_Odds_Calculator_3-way'!A84="","",'True_Odds_Calculator_3-way'!A84)</f>
        <v>6.49</v>
      </c>
      <c r="B83" s="4">
        <f>IF('True_Odds_Calculator_3-way'!B84="","",'True_Odds_Calculator_3-way'!B84)</f>
        <v>4.9400000000000004</v>
      </c>
      <c r="C83" s="4">
        <f>IF('True_Odds_Calculator_3-way'!C84="","",'True_Odds_Calculator_3-way'!C84)</f>
        <v>1.47</v>
      </c>
      <c r="D83" s="4">
        <f t="shared" si="5"/>
        <v>3.6784463571770676E-2</v>
      </c>
      <c r="E83" s="4">
        <f t="shared" si="6"/>
        <v>7.0511062807285629</v>
      </c>
      <c r="F83" s="4">
        <f t="shared" si="7"/>
        <v>5.2585176143873511</v>
      </c>
      <c r="G83" s="4">
        <f t="shared" si="8"/>
        <v>1.4969821864861306</v>
      </c>
      <c r="I83" s="4">
        <f t="shared" si="9"/>
        <v>1.0367844635717707</v>
      </c>
    </row>
    <row r="84" spans="1:9" x14ac:dyDescent="0.2">
      <c r="A84" s="4">
        <f>IF('True_Odds_Calculator_3-way'!A85="","",'True_Odds_Calculator_3-way'!A85)</f>
        <v>6.37</v>
      </c>
      <c r="B84" s="4">
        <f>IF('True_Odds_Calculator_3-way'!B85="","",'True_Odds_Calculator_3-way'!B85)</f>
        <v>4.72</v>
      </c>
      <c r="C84" s="4">
        <f>IF('True_Odds_Calculator_3-way'!C85="","",'True_Odds_Calculator_3-way'!C85)</f>
        <v>1.5</v>
      </c>
      <c r="D84" s="4">
        <f t="shared" si="5"/>
        <v>3.5516944717913113E-2</v>
      </c>
      <c r="E84" s="4">
        <f t="shared" si="6"/>
        <v>6.8895723640659501</v>
      </c>
      <c r="F84" s="4">
        <f t="shared" si="7"/>
        <v>4.9993644506192902</v>
      </c>
      <c r="G84" s="4">
        <f t="shared" si="8"/>
        <v>1.5271193059841484</v>
      </c>
      <c r="I84" s="4">
        <f t="shared" si="9"/>
        <v>1.0355169447179131</v>
      </c>
    </row>
    <row r="85" spans="1:9" x14ac:dyDescent="0.2">
      <c r="A85" s="4">
        <f>IF('True_Odds_Calculator_3-way'!A86="","",'True_Odds_Calculator_3-way'!A86)</f>
        <v>2.8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2.5499999999999998</v>
      </c>
      <c r="D85" s="4">
        <f t="shared" si="5"/>
        <v>3.2585838868125272E-2</v>
      </c>
      <c r="E85" s="4">
        <f t="shared" si="6"/>
        <v>2.8878288368113907</v>
      </c>
      <c r="F85" s="4">
        <f t="shared" si="7"/>
        <v>3.6707462121396017</v>
      </c>
      <c r="G85" s="4">
        <f t="shared" si="8"/>
        <v>2.62264183665329</v>
      </c>
      <c r="I85" s="4">
        <f t="shared" si="9"/>
        <v>1.0325858388681253</v>
      </c>
    </row>
    <row r="86" spans="1:9" x14ac:dyDescent="0.2">
      <c r="A86" s="4">
        <f>IF('True_Odds_Calculator_3-way'!A87="","",'True_Odds_Calculator_3-way'!A87)</f>
        <v>1.0900000000000001</v>
      </c>
      <c r="B86" s="4">
        <f>IF('True_Odds_Calculator_3-way'!B87="","",'True_Odds_Calculator_3-way'!B87)</f>
        <v>11.29</v>
      </c>
      <c r="C86" s="4">
        <f>IF('True_Odds_Calculator_3-way'!C87="","",'True_Odds_Calculator_3-way'!C87)</f>
        <v>30.3</v>
      </c>
      <c r="D86" s="4">
        <f t="shared" si="5"/>
        <v>3.9008452246562131E-2</v>
      </c>
      <c r="E86" s="4">
        <f t="shared" si="6"/>
        <v>1.1056707500238236</v>
      </c>
      <c r="F86" s="4">
        <f t="shared" si="7"/>
        <v>13.232564384314177</v>
      </c>
      <c r="G86" s="4">
        <f t="shared" si="8"/>
        <v>49.998792742869369</v>
      </c>
      <c r="I86" s="4">
        <f t="shared" si="9"/>
        <v>1.0390084522465621</v>
      </c>
    </row>
    <row r="87" spans="1:9" x14ac:dyDescent="0.2">
      <c r="A87" s="4">
        <f>IF('True_Odds_Calculator_3-way'!A88="","",'True_Odds_Calculator_3-way'!A88)</f>
        <v>2.38</v>
      </c>
      <c r="B87" s="4">
        <f>IF('True_Odds_Calculator_3-way'!B88="","",'True_Odds_Calculator_3-way'!B88)</f>
        <v>3.29</v>
      </c>
      <c r="C87" s="4">
        <f>IF('True_Odds_Calculator_3-way'!C88="","",'True_Odds_Calculator_3-way'!C88)</f>
        <v>3.24</v>
      </c>
      <c r="D87" s="4">
        <f t="shared" si="5"/>
        <v>3.2761410316687778E-2</v>
      </c>
      <c r="E87" s="4">
        <f t="shared" si="6"/>
        <v>2.4435085435664354</v>
      </c>
      <c r="F87" s="4">
        <f t="shared" si="7"/>
        <v>3.4126094139979619</v>
      </c>
      <c r="G87" s="4">
        <f t="shared" si="8"/>
        <v>3.3588436929266772</v>
      </c>
      <c r="I87" s="4">
        <f t="shared" si="9"/>
        <v>1.0327614103166878</v>
      </c>
    </row>
    <row r="88" spans="1:9" x14ac:dyDescent="0.2">
      <c r="A88" s="4">
        <f>IF('True_Odds_Calculator_3-way'!A89="","",'True_Odds_Calculator_3-way'!A89)</f>
        <v>1.17</v>
      </c>
      <c r="B88" s="4">
        <f>IF('True_Odds_Calculator_3-way'!B89="","",'True_Odds_Calculator_3-way'!B89)</f>
        <v>7.41</v>
      </c>
      <c r="C88" s="4">
        <f>IF('True_Odds_Calculator_3-way'!C89="","",'True_Odds_Calculator_3-way'!C89)</f>
        <v>18.93</v>
      </c>
      <c r="D88" s="4">
        <f t="shared" si="5"/>
        <v>4.247982302865938E-2</v>
      </c>
      <c r="E88" s="4">
        <f t="shared" si="6"/>
        <v>1.1897100827708924</v>
      </c>
      <c r="F88" s="4">
        <f t="shared" si="7"/>
        <v>8.2786373750031963</v>
      </c>
      <c r="G88" s="4">
        <f t="shared" si="8"/>
        <v>25.862340439915659</v>
      </c>
      <c r="I88" s="4">
        <f t="shared" si="9"/>
        <v>1.0424798230286594</v>
      </c>
    </row>
    <row r="89" spans="1:9" x14ac:dyDescent="0.2">
      <c r="A89" s="4">
        <f>IF('True_Odds_Calculator_3-way'!A90="","",'True_Odds_Calculator_3-way'!A90)</f>
        <v>3.59</v>
      </c>
      <c r="B89" s="4">
        <f>IF('True_Odds_Calculator_3-way'!B90="","",'True_Odds_Calculator_3-way'!B90)</f>
        <v>3.24</v>
      </c>
      <c r="C89" s="4">
        <f>IF('True_Odds_Calculator_3-way'!C90="","",'True_Odds_Calculator_3-way'!C90)</f>
        <v>2.2400000000000002</v>
      </c>
      <c r="D89" s="4">
        <f t="shared" si="5"/>
        <v>3.3622078770639607E-2</v>
      </c>
      <c r="E89" s="4">
        <f t="shared" si="6"/>
        <v>3.7404967194952103</v>
      </c>
      <c r="F89" s="4">
        <f t="shared" si="7"/>
        <v>3.3620834534829869</v>
      </c>
      <c r="G89" s="4">
        <f t="shared" si="8"/>
        <v>2.2976821276151438</v>
      </c>
      <c r="I89" s="4">
        <f t="shared" si="9"/>
        <v>1.0336220787706396</v>
      </c>
    </row>
    <row r="90" spans="1:9" x14ac:dyDescent="0.2">
      <c r="A90" s="4">
        <f>IF('True_Odds_Calculator_3-way'!A91="","",'True_Odds_Calculator_3-way'!A91)</f>
        <v>3.68</v>
      </c>
      <c r="B90" s="4">
        <f>IF('True_Odds_Calculator_3-way'!B91="","",'True_Odds_Calculator_3-way'!B91)</f>
        <v>3.7</v>
      </c>
      <c r="C90" s="4">
        <f>IF('True_Odds_Calculator_3-way'!C91="","",'True_Odds_Calculator_3-way'!C91)</f>
        <v>1.92</v>
      </c>
      <c r="D90" s="4">
        <f t="shared" si="5"/>
        <v>6.2842734038386361E-2</v>
      </c>
      <c r="E90" s="4">
        <f t="shared" si="6"/>
        <v>3.9873751342205459</v>
      </c>
      <c r="F90" s="4">
        <f t="shared" si="7"/>
        <v>4.0108663633685744</v>
      </c>
      <c r="G90" s="4">
        <f t="shared" si="8"/>
        <v>2.0004570831564856</v>
      </c>
      <c r="I90" s="4">
        <f t="shared" si="9"/>
        <v>1.0628427340383864</v>
      </c>
    </row>
    <row r="91" spans="1:9" x14ac:dyDescent="0.2">
      <c r="A91" s="4">
        <f>IF('True_Odds_Calculator_3-way'!A92="","",'True_Odds_Calculator_3-way'!A92)</f>
        <v>3.72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1.97</v>
      </c>
      <c r="D91" s="4">
        <f t="shared" si="5"/>
        <v>6.3787739338125204E-2</v>
      </c>
      <c r="E91" s="4">
        <f t="shared" si="6"/>
        <v>4.0395124992397058</v>
      </c>
      <c r="F91" s="4">
        <f t="shared" si="7"/>
        <v>3.7580740992233581</v>
      </c>
      <c r="G91" s="4">
        <f t="shared" si="8"/>
        <v>2.0561255093787612</v>
      </c>
      <c r="I91" s="4">
        <f t="shared" si="9"/>
        <v>1.0637877393381252</v>
      </c>
    </row>
    <row r="92" spans="1:9" x14ac:dyDescent="0.2">
      <c r="A92" s="4">
        <f>IF('True_Odds_Calculator_3-way'!A93="","",'True_Odds_Calculator_3-way'!A93)</f>
        <v>1.57</v>
      </c>
      <c r="B92" s="4">
        <f>IF('True_Odds_Calculator_3-way'!B93="","",'True_Odds_Calculator_3-way'!B93)</f>
        <v>4.13</v>
      </c>
      <c r="C92" s="4">
        <f>IF('True_Odds_Calculator_3-way'!C93="","",'True_Odds_Calculator_3-way'!C93)</f>
        <v>5.24</v>
      </c>
      <c r="D92" s="4">
        <f t="shared" si="5"/>
        <v>6.9913120421051023E-2</v>
      </c>
      <c r="E92" s="4">
        <f t="shared" si="6"/>
        <v>1.6296244827827455</v>
      </c>
      <c r="F92" s="4">
        <f t="shared" si="7"/>
        <v>4.5698330023460221</v>
      </c>
      <c r="G92" s="4">
        <f t="shared" si="8"/>
        <v>5.9688905774613215</v>
      </c>
      <c r="I92" s="4">
        <f t="shared" si="9"/>
        <v>1.069913120421051</v>
      </c>
    </row>
    <row r="93" spans="1:9" x14ac:dyDescent="0.2">
      <c r="A93" s="4">
        <f>IF('True_Odds_Calculator_3-way'!A94="","",'True_Odds_Calculator_3-way'!A94)</f>
        <v>2.0299999999999998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3.66</v>
      </c>
      <c r="D93" s="4">
        <f t="shared" si="5"/>
        <v>6.2570786198781203E-2</v>
      </c>
      <c r="E93" s="4">
        <f t="shared" si="6"/>
        <v>2.1197492623728813</v>
      </c>
      <c r="F93" s="4">
        <f t="shared" si="7"/>
        <v>3.6247778405215612</v>
      </c>
      <c r="G93" s="4">
        <f t="shared" si="8"/>
        <v>3.9624814035999876</v>
      </c>
      <c r="I93" s="4">
        <f t="shared" si="9"/>
        <v>1.0625707861987812</v>
      </c>
    </row>
    <row r="94" spans="1:9" x14ac:dyDescent="0.2">
      <c r="A94" s="4">
        <f>IF('True_Odds_Calculator_3-way'!A95="","",'True_Odds_Calculator_3-way'!A95)</f>
        <v>1.6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7.06</v>
      </c>
      <c r="D94" s="4">
        <f t="shared" si="5"/>
        <v>6.604425709487538E-2</v>
      </c>
      <c r="E94" s="4">
        <f t="shared" si="6"/>
        <v>1.6584153657524519</v>
      </c>
      <c r="F94" s="4">
        <f t="shared" si="7"/>
        <v>3.6050788247255081</v>
      </c>
      <c r="G94" s="4">
        <f t="shared" si="8"/>
        <v>8.359225538099766</v>
      </c>
      <c r="I94" s="4">
        <f t="shared" si="9"/>
        <v>1.0660442570948754</v>
      </c>
    </row>
    <row r="95" spans="1: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3.59</v>
      </c>
      <c r="C95" s="4">
        <f>IF('True_Odds_Calculator_3-way'!C96="","",'True_Odds_Calculator_3-way'!C96)</f>
        <v>2.15</v>
      </c>
      <c r="D95" s="4">
        <f t="shared" si="5"/>
        <v>6.0123507305725132E-2</v>
      </c>
      <c r="E95" s="4">
        <f t="shared" si="6"/>
        <v>3.3736538144115045</v>
      </c>
      <c r="F95" s="4">
        <f t="shared" si="7"/>
        <v>3.8683168777450936</v>
      </c>
      <c r="G95" s="4">
        <f t="shared" si="8"/>
        <v>2.2468117798638851</v>
      </c>
      <c r="I95" s="4">
        <f t="shared" si="9"/>
        <v>1.0601235073057251</v>
      </c>
    </row>
    <row r="96" spans="1:9" x14ac:dyDescent="0.2">
      <c r="A96" s="4">
        <f>IF('True_Odds_Calculator_3-way'!A97="","",'True_Odds_Calculator_3-way'!A97)</f>
        <v>2.74</v>
      </c>
      <c r="B96" s="4">
        <f>IF('True_Odds_Calculator_3-way'!B97="","",'True_Odds_Calculator_3-way'!B97)</f>
        <v>3.29</v>
      </c>
      <c r="C96" s="4">
        <f>IF('True_Odds_Calculator_3-way'!C97="","",'True_Odds_Calculator_3-way'!C97)</f>
        <v>2.5499999999999998</v>
      </c>
      <c r="D96" s="4">
        <f t="shared" si="5"/>
        <v>6.1071734175888182E-2</v>
      </c>
      <c r="E96" s="4">
        <f t="shared" si="6"/>
        <v>2.9018625579274753</v>
      </c>
      <c r="F96" s="4">
        <f t="shared" si="7"/>
        <v>3.5261661603722025</v>
      </c>
      <c r="G96" s="4">
        <f t="shared" si="8"/>
        <v>2.6896208374983863</v>
      </c>
      <c r="I96" s="4">
        <f t="shared" si="9"/>
        <v>1.0610717341758882</v>
      </c>
    </row>
    <row r="97" spans="1:9" x14ac:dyDescent="0.2">
      <c r="A97" s="4">
        <f>IF('True_Odds_Calculator_3-way'!A98="","",'True_Odds_Calculator_3-way'!A98)</f>
        <v>1.99</v>
      </c>
      <c r="B97" s="4">
        <f>IF('True_Odds_Calculator_3-way'!B98="","",'True_Odds_Calculator_3-way'!B98)</f>
        <v>3.7</v>
      </c>
      <c r="C97" s="4">
        <f>IF('True_Odds_Calculator_3-way'!C98="","",'True_Odds_Calculator_3-way'!C98)</f>
        <v>3.45</v>
      </c>
      <c r="D97" s="4">
        <f t="shared" si="5"/>
        <v>6.2637905548108552E-2</v>
      </c>
      <c r="E97" s="4">
        <f t="shared" si="6"/>
        <v>2.0762685658316493</v>
      </c>
      <c r="F97" s="4">
        <f t="shared" si="7"/>
        <v>4.0097683020833603</v>
      </c>
      <c r="G97" s="4">
        <f t="shared" si="8"/>
        <v>3.7178069895135337</v>
      </c>
      <c r="I97" s="4">
        <f t="shared" si="9"/>
        <v>1.0626379055481086</v>
      </c>
    </row>
    <row r="98" spans="1:9" x14ac:dyDescent="0.2">
      <c r="A98" s="4">
        <f>IF('True_Odds_Calculator_3-way'!A99="","",'True_Odds_Calculator_3-way'!A99)</f>
        <v>3.73</v>
      </c>
      <c r="B98" s="4">
        <f>IF('True_Odds_Calculator_3-way'!B99="","",'True_Odds_Calculator_3-way'!B99)</f>
        <v>4.33</v>
      </c>
      <c r="C98" s="4">
        <f>IF('True_Odds_Calculator_3-way'!C99="","",'True_Odds_Calculator_3-way'!C99)</f>
        <v>1.77</v>
      </c>
      <c r="D98" s="4">
        <f t="shared" si="5"/>
        <v>6.4015148374827913E-2</v>
      </c>
      <c r="E98" s="4">
        <f t="shared" si="6"/>
        <v>4.0525513468696426</v>
      </c>
      <c r="F98" s="4">
        <f t="shared" si="7"/>
        <v>4.7707989072051751</v>
      </c>
      <c r="G98" s="4">
        <f t="shared" si="8"/>
        <v>1.8394750170265801</v>
      </c>
      <c r="I98" s="4">
        <f t="shared" si="9"/>
        <v>1.0640151483748279</v>
      </c>
    </row>
    <row r="99" spans="1:9" x14ac:dyDescent="0.2">
      <c r="A99" s="4">
        <f>IF('True_Odds_Calculator_3-way'!A100="","",'True_Odds_Calculator_3-way'!A100)</f>
        <v>2.86</v>
      </c>
      <c r="B99" s="4">
        <f>IF('True_Odds_Calculator_3-way'!B100="","",'True_Odds_Calculator_3-way'!B100)</f>
        <v>3.28</v>
      </c>
      <c r="C99" s="4">
        <f>IF('True_Odds_Calculator_3-way'!C100="","",'True_Odds_Calculator_3-way'!C100)</f>
        <v>2.73</v>
      </c>
      <c r="D99" s="4">
        <f t="shared" si="5"/>
        <v>2.0828764731203764E-2</v>
      </c>
      <c r="E99" s="4">
        <f t="shared" si="6"/>
        <v>2.9179408384056629</v>
      </c>
      <c r="F99" s="4">
        <f t="shared" si="7"/>
        <v>3.3564353736551324</v>
      </c>
      <c r="G99" s="4">
        <f t="shared" si="8"/>
        <v>2.7827446312403232</v>
      </c>
      <c r="I99" s="4">
        <f t="shared" si="9"/>
        <v>1.0208287647312038</v>
      </c>
    </row>
    <row r="100" spans="1:9" x14ac:dyDescent="0.2">
      <c r="A100" s="4">
        <f>IF('True_Odds_Calculator_3-way'!A101="","",'True_Odds_Calculator_3-way'!A101)</f>
        <v>3.51</v>
      </c>
      <c r="B100" s="4">
        <f>IF('True_Odds_Calculator_3-way'!B101="","",'True_Odds_Calculator_3-way'!B101)</f>
        <v>3.35</v>
      </c>
      <c r="C100" s="4">
        <f>IF('True_Odds_Calculator_3-way'!C101="","",'True_Odds_Calculator_3-way'!C101)</f>
        <v>2.2799999999999998</v>
      </c>
      <c r="D100" s="4">
        <f t="shared" si="5"/>
        <v>2.2004238814922195E-2</v>
      </c>
      <c r="E100" s="4">
        <f t="shared" si="6"/>
        <v>3.602752722620596</v>
      </c>
      <c r="F100" s="4">
        <f t="shared" si="7"/>
        <v>3.4343877143179231</v>
      </c>
      <c r="G100" s="4">
        <f t="shared" si="8"/>
        <v>2.3187774285452338</v>
      </c>
      <c r="I100" s="4">
        <f t="shared" si="9"/>
        <v>1.0220042388149222</v>
      </c>
    </row>
    <row r="101" spans="1:9" x14ac:dyDescent="0.2">
      <c r="A101" s="4">
        <f>IF('True_Odds_Calculator_3-way'!A102="","",'True_Odds_Calculator_3-way'!A102)</f>
        <v>7.48</v>
      </c>
      <c r="B101" s="4">
        <f>IF('True_Odds_Calculator_3-way'!B102="","",'True_Odds_Calculator_3-way'!B102)</f>
        <v>4.6399999999999997</v>
      </c>
      <c r="C101" s="4">
        <f>IF('True_Odds_Calculator_3-way'!C102="","",'True_Odds_Calculator_3-way'!C102)</f>
        <v>1.48</v>
      </c>
      <c r="D101" s="4">
        <f t="shared" si="5"/>
        <v>2.4882756627178537E-2</v>
      </c>
      <c r="E101" s="4">
        <f t="shared" si="6"/>
        <v>7.9747622785489307</v>
      </c>
      <c r="F101" s="4">
        <f t="shared" si="7"/>
        <v>4.8257194049952492</v>
      </c>
      <c r="G101" s="4">
        <f t="shared" si="8"/>
        <v>1.4983935195643365</v>
      </c>
      <c r="I101" s="4">
        <f t="shared" si="9"/>
        <v>1.0248827566271785</v>
      </c>
    </row>
    <row r="102" spans="1: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3.35</v>
      </c>
      <c r="C102" s="4">
        <f>IF('True_Odds_Calculator_3-way'!C103="","",'True_Odds_Calculator_3-way'!C103)</f>
        <v>3.37</v>
      </c>
      <c r="D102" s="4">
        <f t="shared" si="5"/>
        <v>2.2593795081504942E-2</v>
      </c>
      <c r="E102" s="4">
        <f t="shared" si="6"/>
        <v>2.3819779794377371</v>
      </c>
      <c r="F102" s="4">
        <f t="shared" si="7"/>
        <v>3.4367072222537822</v>
      </c>
      <c r="G102" s="4">
        <f t="shared" si="8"/>
        <v>3.4577591837393591</v>
      </c>
      <c r="I102" s="4">
        <f t="shared" si="9"/>
        <v>1.0225937950815049</v>
      </c>
    </row>
    <row r="103" spans="1:9" x14ac:dyDescent="0.2">
      <c r="A103" s="4">
        <f>IF('True_Odds_Calculator_3-way'!A104="","",'True_Odds_Calculator_3-way'!A104)</f>
        <v>4.2699999999999996</v>
      </c>
      <c r="B103" s="4">
        <f>IF('True_Odds_Calculator_3-way'!B104="","",'True_Odds_Calculator_3-way'!B104)</f>
        <v>2.98</v>
      </c>
      <c r="C103" s="4">
        <f>IF('True_Odds_Calculator_3-way'!C104="","",'True_Odds_Calculator_3-way'!C104)</f>
        <v>2.15</v>
      </c>
      <c r="D103" s="4">
        <f t="shared" si="5"/>
        <v>3.4878786339151091E-2</v>
      </c>
      <c r="E103" s="4">
        <f t="shared" si="6"/>
        <v>4.4930537877755192</v>
      </c>
      <c r="F103" s="4">
        <f t="shared" si="7"/>
        <v>3.0869513214772923</v>
      </c>
      <c r="G103" s="4">
        <f t="shared" si="8"/>
        <v>2.2051202068588069</v>
      </c>
      <c r="I103" s="4">
        <f t="shared" si="9"/>
        <v>1.0348787863391511</v>
      </c>
    </row>
    <row r="104" spans="1:9" x14ac:dyDescent="0.2">
      <c r="A104" s="4">
        <f>IF('True_Odds_Calculator_3-way'!A105="","",'True_Odds_Calculator_3-way'!A105)</f>
        <v>1.72</v>
      </c>
      <c r="B104" s="4">
        <f>IF('True_Odds_Calculator_3-way'!B105="","",'True_Odds_Calculator_3-way'!B105)</f>
        <v>3.47</v>
      </c>
      <c r="C104" s="4">
        <f>IF('True_Odds_Calculator_3-way'!C105="","",'True_Odds_Calculator_3-way'!C105)</f>
        <v>5.98</v>
      </c>
      <c r="D104" s="4">
        <f t="shared" si="5"/>
        <v>3.6803867145113855E-2</v>
      </c>
      <c r="E104" s="4">
        <f t="shared" si="6"/>
        <v>1.7570758534642097</v>
      </c>
      <c r="F104" s="4">
        <f t="shared" si="7"/>
        <v>3.6242851154538549</v>
      </c>
      <c r="G104" s="4">
        <f t="shared" si="8"/>
        <v>6.453439661631843</v>
      </c>
      <c r="I104" s="4">
        <f t="shared" si="9"/>
        <v>1.0368038671451139</v>
      </c>
    </row>
    <row r="105" spans="1: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2.81</v>
      </c>
      <c r="C105" s="4">
        <f>IF('True_Odds_Calculator_3-way'!C106="","",'True_Odds_Calculator_3-way'!C106)</f>
        <v>3.39</v>
      </c>
      <c r="D105" s="4">
        <f t="shared" si="5"/>
        <v>3.2536526171436542E-2</v>
      </c>
      <c r="E105" s="4">
        <f t="shared" si="6"/>
        <v>2.6966252339490748</v>
      </c>
      <c r="F105" s="4">
        <f t="shared" si="7"/>
        <v>2.898329129337347</v>
      </c>
      <c r="G105" s="4">
        <f t="shared" si="8"/>
        <v>3.5193950445409952</v>
      </c>
      <c r="I105" s="4">
        <f t="shared" si="9"/>
        <v>1.0325365261714365</v>
      </c>
    </row>
    <row r="106" spans="1: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3.37</v>
      </c>
      <c r="C106" s="4">
        <f>IF('True_Odds_Calculator_3-way'!C107="","",'True_Odds_Calculator_3-way'!C107)</f>
        <v>3.79</v>
      </c>
      <c r="D106" s="4">
        <f t="shared" si="5"/>
        <v>3.4521797077673222E-2</v>
      </c>
      <c r="E106" s="4">
        <f t="shared" si="6"/>
        <v>2.1625063696029958</v>
      </c>
      <c r="F106" s="4">
        <f t="shared" si="7"/>
        <v>3.5059592973273217</v>
      </c>
      <c r="G106" s="4">
        <f t="shared" si="8"/>
        <v>3.9628290274860207</v>
      </c>
      <c r="I106" s="4">
        <f t="shared" si="9"/>
        <v>1.0345217970776732</v>
      </c>
    </row>
    <row r="107" spans="1:9" x14ac:dyDescent="0.2">
      <c r="A107" s="4">
        <f>IF('True_Odds_Calculator_3-way'!A108="","",'True_Odds_Calculator_3-way'!A108)</f>
        <v>2.72</v>
      </c>
      <c r="B107" s="4">
        <f>IF('True_Odds_Calculator_3-way'!B108="","",'True_Odds_Calculator_3-way'!B108)</f>
        <v>3.4</v>
      </c>
      <c r="C107" s="4">
        <f>IF('True_Odds_Calculator_3-way'!C108="","",'True_Odds_Calculator_3-way'!C108)</f>
        <v>2.73</v>
      </c>
      <c r="D107" s="4">
        <f t="shared" si="5"/>
        <v>2.8065072182719142E-2</v>
      </c>
      <c r="E107" s="4">
        <f t="shared" si="6"/>
        <v>2.7910193444923319</v>
      </c>
      <c r="F107" s="4">
        <f t="shared" si="7"/>
        <v>3.5116968282993879</v>
      </c>
      <c r="G107" s="4">
        <f t="shared" si="8"/>
        <v>2.8015493737109507</v>
      </c>
      <c r="I107" s="4">
        <f t="shared" si="9"/>
        <v>1.0280650721827191</v>
      </c>
    </row>
    <row r="108" spans="1:9" x14ac:dyDescent="0.2">
      <c r="A108" s="4">
        <f>IF('True_Odds_Calculator_3-way'!A109="","",'True_Odds_Calculator_3-way'!A109)</f>
        <v>2.12</v>
      </c>
      <c r="B108" s="4">
        <f>IF('True_Odds_Calculator_3-way'!B109="","",'True_Odds_Calculator_3-way'!B109)</f>
        <v>3.55</v>
      </c>
      <c r="C108" s="4">
        <f>IF('True_Odds_Calculator_3-way'!C109="","",'True_Odds_Calculator_3-way'!C109)</f>
        <v>3.57</v>
      </c>
      <c r="D108" s="4">
        <f t="shared" si="5"/>
        <v>3.3500298870544842E-2</v>
      </c>
      <c r="E108" s="4">
        <f t="shared" si="6"/>
        <v>2.1714048494063376</v>
      </c>
      <c r="F108" s="4">
        <f t="shared" si="7"/>
        <v>3.6965382442288783</v>
      </c>
      <c r="G108" s="4">
        <f t="shared" si="8"/>
        <v>3.7182285016274625</v>
      </c>
      <c r="I108" s="4">
        <f t="shared" si="9"/>
        <v>1.0335002988705448</v>
      </c>
    </row>
    <row r="109" spans="1:9" x14ac:dyDescent="0.2">
      <c r="A109" s="4">
        <f>IF('True_Odds_Calculator_3-way'!A110="","",'True_Odds_Calculator_3-way'!A110)</f>
        <v>3.63</v>
      </c>
      <c r="B109" s="4">
        <f>IF('True_Odds_Calculator_3-way'!B110="","",'True_Odds_Calculator_3-way'!B110)</f>
        <v>3.73</v>
      </c>
      <c r="C109" s="4">
        <f>IF('True_Odds_Calculator_3-way'!C110="","",'True_Odds_Calculator_3-way'!C110)</f>
        <v>2.02</v>
      </c>
      <c r="D109" s="4">
        <f t="shared" si="5"/>
        <v>3.8628113359715277E-2</v>
      </c>
      <c r="E109" s="4">
        <f t="shared" si="6"/>
        <v>3.8079852982030515</v>
      </c>
      <c r="F109" s="4">
        <f t="shared" si="7"/>
        <v>3.9181809074108016</v>
      </c>
      <c r="G109" s="4">
        <f t="shared" si="8"/>
        <v>2.0739424047570676</v>
      </c>
      <c r="I109" s="4">
        <f t="shared" si="9"/>
        <v>1.0386281133597153</v>
      </c>
    </row>
    <row r="110" spans="1:9" x14ac:dyDescent="0.2">
      <c r="A110" s="4">
        <f>IF('True_Odds_Calculator_3-way'!A111="","",'True_Odds_Calculator_3-way'!A111)</f>
        <v>1.82</v>
      </c>
      <c r="B110" s="4">
        <f>IF('True_Odds_Calculator_3-way'!B111="","",'True_Odds_Calculator_3-way'!B111)</f>
        <v>3.66</v>
      </c>
      <c r="C110" s="4">
        <f>IF('True_Odds_Calculator_3-way'!C111="","",'True_Odds_Calculator_3-way'!C111)</f>
        <v>4.58</v>
      </c>
      <c r="D110" s="4">
        <f t="shared" si="5"/>
        <v>4.1015204520108206E-2</v>
      </c>
      <c r="E110" s="4">
        <f t="shared" si="6"/>
        <v>1.8664418463931876</v>
      </c>
      <c r="F110" s="4">
        <f t="shared" si="7"/>
        <v>3.85278791905671</v>
      </c>
      <c r="G110" s="4">
        <f t="shared" si="8"/>
        <v>4.8859407303835045</v>
      </c>
      <c r="I110" s="4">
        <f t="shared" si="9"/>
        <v>1.0410152045201082</v>
      </c>
    </row>
    <row r="111" spans="1:9" x14ac:dyDescent="0.2">
      <c r="A111" s="4">
        <f>IF('True_Odds_Calculator_3-way'!A112="","",'True_Odds_Calculator_3-way'!A112)</f>
        <v>3.99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1.97</v>
      </c>
      <c r="D111" s="4">
        <f t="shared" si="5"/>
        <v>3.9930920459080088E-2</v>
      </c>
      <c r="E111" s="4">
        <f t="shared" si="6"/>
        <v>4.2137862854441943</v>
      </c>
      <c r="F111" s="4">
        <f t="shared" si="7"/>
        <v>3.7260623684022525</v>
      </c>
      <c r="G111" s="4">
        <f t="shared" si="8"/>
        <v>2.0230469294222604</v>
      </c>
      <c r="I111" s="4">
        <f t="shared" si="9"/>
        <v>1.0399309204590801</v>
      </c>
    </row>
    <row r="112" spans="1:9" x14ac:dyDescent="0.2">
      <c r="A112" s="4">
        <f>IF('True_Odds_Calculator_3-way'!A113="","",'True_Odds_Calculator_3-way'!A113)</f>
        <v>6.08</v>
      </c>
      <c r="B112" s="4">
        <f>IF('True_Odds_Calculator_3-way'!B113="","",'True_Odds_Calculator_3-way'!B113)</f>
        <v>4.75</v>
      </c>
      <c r="C112" s="4">
        <f>IF('True_Odds_Calculator_3-way'!C113="","",'True_Odds_Calculator_3-way'!C113)</f>
        <v>1.49</v>
      </c>
      <c r="D112" s="4">
        <f t="shared" si="5"/>
        <v>4.6140939597315356E-2</v>
      </c>
      <c r="E112" s="4">
        <f t="shared" si="6"/>
        <v>6.707206317867719</v>
      </c>
      <c r="F112" s="4">
        <f t="shared" si="7"/>
        <v>5.1243683535711586</v>
      </c>
      <c r="G112" s="4">
        <f t="shared" si="8"/>
        <v>1.5249466950959487</v>
      </c>
      <c r="I112" s="4">
        <f t="shared" si="9"/>
        <v>1.0461409395973154</v>
      </c>
    </row>
    <row r="113" spans="1:9" x14ac:dyDescent="0.2">
      <c r="A113" s="4">
        <f>IF('True_Odds_Calculator_3-way'!A114="","",'True_Odds_Calculator_3-way'!A114)</f>
        <v>8.09</v>
      </c>
      <c r="B113" s="4">
        <f>IF('True_Odds_Calculator_3-way'!B114="","",'True_Odds_Calculator_3-way'!B114)</f>
        <v>5.66</v>
      </c>
      <c r="C113" s="4">
        <f>IF('True_Odds_Calculator_3-way'!C114="","",'True_Odds_Calculator_3-way'!C114)</f>
        <v>1.38</v>
      </c>
      <c r="D113" s="4">
        <f t="shared" si="5"/>
        <v>2.4925520703070303E-2</v>
      </c>
      <c r="E113" s="4">
        <f t="shared" si="6"/>
        <v>8.6729601344571563</v>
      </c>
      <c r="F113" s="4">
        <f t="shared" si="7"/>
        <v>5.939302525893889</v>
      </c>
      <c r="G113" s="4">
        <f t="shared" si="8"/>
        <v>1.3960062439663754</v>
      </c>
      <c r="I113" s="4">
        <f t="shared" si="9"/>
        <v>1.0249255207030703</v>
      </c>
    </row>
    <row r="114" spans="1:9" x14ac:dyDescent="0.2">
      <c r="A114" s="4">
        <f>IF('True_Odds_Calculator_3-way'!A115="","",'True_Odds_Calculator_3-way'!A115)</f>
        <v>2.62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2.88</v>
      </c>
      <c r="D114" s="4">
        <f t="shared" si="5"/>
        <v>2.2156743500008513E-2</v>
      </c>
      <c r="E114" s="4">
        <f t="shared" si="6"/>
        <v>2.6716979502079026</v>
      </c>
      <c r="F114" s="4">
        <f t="shared" si="7"/>
        <v>3.4980990357595889</v>
      </c>
      <c r="G114" s="4">
        <f t="shared" si="8"/>
        <v>2.9425902895401181</v>
      </c>
      <c r="I114" s="4">
        <f t="shared" si="9"/>
        <v>1.0221567435000085</v>
      </c>
    </row>
    <row r="115" spans="1:9" x14ac:dyDescent="0.2">
      <c r="A115" s="4">
        <f>IF('True_Odds_Calculator_3-way'!A116="","",'True_Odds_Calculator_3-way'!A116)</f>
        <v>2.85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2.5099999999999998</v>
      </c>
      <c r="D115" s="4">
        <f t="shared" si="5"/>
        <v>3.3374476575357415E-2</v>
      </c>
      <c r="E115" s="4">
        <f t="shared" si="6"/>
        <v>2.9433201819427235</v>
      </c>
      <c r="F115" s="4">
        <f t="shared" si="7"/>
        <v>3.6634587965540457</v>
      </c>
      <c r="G115" s="4">
        <f t="shared" si="8"/>
        <v>2.582100806614251</v>
      </c>
      <c r="I115" s="4">
        <f t="shared" si="9"/>
        <v>1.0333744765753574</v>
      </c>
    </row>
    <row r="116" spans="1:9" x14ac:dyDescent="0.2">
      <c r="A116" s="4">
        <f>IF('True_Odds_Calculator_3-way'!A117="","",'True_Odds_Calculator_3-way'!A117)</f>
        <v>2.0099999999999998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3.92</v>
      </c>
      <c r="D116" s="4">
        <f t="shared" si="5"/>
        <v>3.3513355031766334E-2</v>
      </c>
      <c r="E116" s="4">
        <f t="shared" si="6"/>
        <v>2.0561691141026026</v>
      </c>
      <c r="F116" s="4">
        <f t="shared" si="7"/>
        <v>3.7074419303015587</v>
      </c>
      <c r="G116" s="4">
        <f t="shared" si="8"/>
        <v>4.0995212491484292</v>
      </c>
      <c r="I116" s="4">
        <f t="shared" si="9"/>
        <v>1.0335133550317663</v>
      </c>
    </row>
    <row r="117" spans="1:9" x14ac:dyDescent="0.2">
      <c r="A117" s="4">
        <f>IF('True_Odds_Calculator_3-way'!A118="","",'True_Odds_Calculator_3-way'!A118)</f>
        <v>1.92</v>
      </c>
      <c r="B117" s="4">
        <f>IF('True_Odds_Calculator_3-way'!B118="","",'True_Odds_Calculator_3-way'!B118)</f>
        <v>3.6</v>
      </c>
      <c r="C117" s="4">
        <f>IF('True_Odds_Calculator_3-way'!C118="","",'True_Odds_Calculator_3-way'!C118)</f>
        <v>4.24</v>
      </c>
      <c r="D117" s="4">
        <f t="shared" si="5"/>
        <v>3.4460167714884804E-2</v>
      </c>
      <c r="E117" s="4">
        <f t="shared" si="6"/>
        <v>1.9632996055565084</v>
      </c>
      <c r="F117" s="4">
        <f t="shared" si="7"/>
        <v>3.7552894866327708</v>
      </c>
      <c r="G117" s="4">
        <f t="shared" si="8"/>
        <v>4.4570761144636961</v>
      </c>
      <c r="I117" s="4">
        <f t="shared" si="9"/>
        <v>1.0344601677148848</v>
      </c>
    </row>
    <row r="118" spans="1:9" x14ac:dyDescent="0.2">
      <c r="A118" s="4">
        <f>IF('True_Odds_Calculator_3-way'!A119="","",'True_Odds_Calculator_3-way'!A119)</f>
        <v>3.21</v>
      </c>
      <c r="B118" s="4">
        <f>IF('True_Odds_Calculator_3-way'!B119="","",'True_Odds_Calculator_3-way'!B119)</f>
        <v>3.59</v>
      </c>
      <c r="C118" s="4">
        <f>IF('True_Odds_Calculator_3-way'!C119="","",'True_Odds_Calculator_3-way'!C119)</f>
        <v>2.3199999999999998</v>
      </c>
      <c r="D118" s="4">
        <f t="shared" si="5"/>
        <v>2.1112494542825821E-2</v>
      </c>
      <c r="E118" s="4">
        <f t="shared" si="6"/>
        <v>3.2841910890973973</v>
      </c>
      <c r="F118" s="4">
        <f t="shared" si="7"/>
        <v>3.6830508751651045</v>
      </c>
      <c r="G118" s="4">
        <f t="shared" si="8"/>
        <v>2.3585073393765938</v>
      </c>
      <c r="I118" s="4">
        <f t="shared" si="9"/>
        <v>1.0211124945428258</v>
      </c>
    </row>
    <row r="119" spans="1:9" x14ac:dyDescent="0.2">
      <c r="A119" s="4">
        <f>IF('True_Odds_Calculator_3-way'!A120="","",'True_Odds_Calculator_3-way'!A120)</f>
        <v>5.56</v>
      </c>
      <c r="B119" s="4">
        <f>IF('True_Odds_Calculator_3-way'!B120="","",'True_Odds_Calculator_3-way'!B120)</f>
        <v>4.09</v>
      </c>
      <c r="C119" s="4">
        <f>IF('True_Odds_Calculator_3-way'!C120="","",'True_Odds_Calculator_3-way'!C120)</f>
        <v>1.67</v>
      </c>
      <c r="D119" s="4">
        <f t="shared" si="5"/>
        <v>2.3157287823607042E-2</v>
      </c>
      <c r="E119" s="4">
        <f t="shared" si="6"/>
        <v>5.8093256455865525</v>
      </c>
      <c r="F119" s="4">
        <f t="shared" si="7"/>
        <v>4.2233353528937103</v>
      </c>
      <c r="G119" s="4">
        <f t="shared" si="8"/>
        <v>1.6918089231040088</v>
      </c>
      <c r="I119" s="4">
        <f t="shared" si="9"/>
        <v>1.023157287823607</v>
      </c>
    </row>
    <row r="120" spans="1:9" x14ac:dyDescent="0.2">
      <c r="A120" s="4">
        <f>IF('True_Odds_Calculator_3-way'!A121="","",'True_Odds_Calculator_3-way'!A121)</f>
        <v>4.38</v>
      </c>
      <c r="B120" s="4">
        <f>IF('True_Odds_Calculator_3-way'!B121="","",'True_Odds_Calculator_3-way'!B121)</f>
        <v>3.81</v>
      </c>
      <c r="C120" s="4">
        <f>IF('True_Odds_Calculator_3-way'!C121="","",'True_Odds_Calculator_3-way'!C121)</f>
        <v>1.88</v>
      </c>
      <c r="D120" s="4">
        <f t="shared" si="5"/>
        <v>2.2692587501176309E-2</v>
      </c>
      <c r="E120" s="4">
        <f t="shared" si="6"/>
        <v>4.5300871216584317</v>
      </c>
      <c r="F120" s="4">
        <f t="shared" si="7"/>
        <v>3.9230609942018901</v>
      </c>
      <c r="G120" s="4">
        <f t="shared" si="8"/>
        <v>1.9071205668792319</v>
      </c>
      <c r="I120" s="4">
        <f t="shared" si="9"/>
        <v>1.0226925875011763</v>
      </c>
    </row>
    <row r="121" spans="1:9" x14ac:dyDescent="0.2">
      <c r="A121" s="4">
        <f>IF('True_Odds_Calculator_3-way'!A122="","",'True_Odds_Calculator_3-way'!A122)</f>
        <v>3.14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2.42</v>
      </c>
      <c r="D121" s="4">
        <f t="shared" si="5"/>
        <v>2.3239667579858736E-2</v>
      </c>
      <c r="E121" s="4">
        <f t="shared" si="6"/>
        <v>3.2182820902331422</v>
      </c>
      <c r="F121" s="4">
        <f t="shared" si="7"/>
        <v>3.523625139270155</v>
      </c>
      <c r="G121" s="4">
        <f t="shared" si="8"/>
        <v>2.4662336566189613</v>
      </c>
      <c r="I121" s="4">
        <f t="shared" si="9"/>
        <v>1.0232396675798587</v>
      </c>
    </row>
    <row r="122" spans="1:9" x14ac:dyDescent="0.2">
      <c r="A122" s="4">
        <f>IF('True_Odds_Calculator_3-way'!A123="","",'True_Odds_Calculator_3-way'!A123)</f>
        <v>2.09</v>
      </c>
      <c r="B122" s="4">
        <f>IF('True_Odds_Calculator_3-way'!B123="","",'True_Odds_Calculator_3-way'!B123)</f>
        <v>3.59</v>
      </c>
      <c r="C122" s="4">
        <f>IF('True_Odds_Calculator_3-way'!C123="","",'True_Odds_Calculator_3-way'!C123)</f>
        <v>3.77</v>
      </c>
      <c r="D122" s="4">
        <f t="shared" si="5"/>
        <v>2.2272420944877691E-2</v>
      </c>
      <c r="E122" s="4">
        <f t="shared" si="6"/>
        <v>2.1229405071492584</v>
      </c>
      <c r="F122" s="4">
        <f t="shared" si="7"/>
        <v>3.6883031023231294</v>
      </c>
      <c r="G122" s="4">
        <f t="shared" si="8"/>
        <v>3.8785569657731536</v>
      </c>
      <c r="I122" s="4">
        <f t="shared" si="9"/>
        <v>1.0222724209448777</v>
      </c>
    </row>
    <row r="123" spans="1:9" x14ac:dyDescent="0.2">
      <c r="A123" s="4">
        <f>IF('True_Odds_Calculator_3-way'!A124="","",'True_Odds_Calculator_3-way'!A124)</f>
        <v>2.36</v>
      </c>
      <c r="B123" s="4">
        <f>IF('True_Odds_Calculator_3-way'!B124="","",'True_Odds_Calculator_3-way'!B124)</f>
        <v>3.27</v>
      </c>
      <c r="C123" s="4">
        <f>IF('True_Odds_Calculator_3-way'!C124="","",'True_Odds_Calculator_3-way'!C124)</f>
        <v>3.43</v>
      </c>
      <c r="D123" s="4">
        <f t="shared" si="5"/>
        <v>2.1084400617211951E-2</v>
      </c>
      <c r="E123" s="4">
        <f t="shared" si="6"/>
        <v>2.3998040990751459</v>
      </c>
      <c r="F123" s="4">
        <f t="shared" si="7"/>
        <v>3.3469188785303867</v>
      </c>
      <c r="G123" s="4">
        <f t="shared" si="8"/>
        <v>3.5147277782951338</v>
      </c>
      <c r="I123" s="4">
        <f t="shared" si="9"/>
        <v>1.021084400617212</v>
      </c>
    </row>
    <row r="124" spans="1:9" x14ac:dyDescent="0.2">
      <c r="A124" s="4">
        <f>IF('True_Odds_Calculator_3-way'!A125="","",'True_Odds_Calculator_3-way'!A125)</f>
        <v>2.75</v>
      </c>
      <c r="B124" s="4">
        <f>IF('True_Odds_Calculator_3-way'!B125="","",'True_Odds_Calculator_3-way'!B125)</f>
        <v>3.22</v>
      </c>
      <c r="C124" s="4">
        <f>IF('True_Odds_Calculator_3-way'!C125="","",'True_Odds_Calculator_3-way'!C125)</f>
        <v>2.87</v>
      </c>
      <c r="D124" s="4">
        <f t="shared" si="5"/>
        <v>2.2627425596672746E-2</v>
      </c>
      <c r="E124" s="4">
        <f t="shared" si="6"/>
        <v>2.8082481403653521</v>
      </c>
      <c r="F124" s="4">
        <f t="shared" si="7"/>
        <v>3.3001499840925965</v>
      </c>
      <c r="G124" s="4">
        <f t="shared" si="8"/>
        <v>2.9335012187403207</v>
      </c>
      <c r="I124" s="4">
        <f t="shared" si="9"/>
        <v>1.0226274255966727</v>
      </c>
    </row>
    <row r="125" spans="1: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3.61</v>
      </c>
      <c r="C125" s="4">
        <f>IF('True_Odds_Calculator_3-way'!C126="","",'True_Odds_Calculator_3-way'!C126)</f>
        <v>3.72</v>
      </c>
      <c r="D125" s="4">
        <f t="shared" si="5"/>
        <v>2.2015990740858804E-2</v>
      </c>
      <c r="E125" s="4">
        <f t="shared" si="6"/>
        <v>2.1328700734520019</v>
      </c>
      <c r="F125" s="4">
        <f t="shared" si="7"/>
        <v>3.7082408508042031</v>
      </c>
      <c r="G125" s="4">
        <f t="shared" si="8"/>
        <v>3.8244056175447918</v>
      </c>
      <c r="I125" s="4">
        <f t="shared" si="9"/>
        <v>1.0220159907408588</v>
      </c>
    </row>
    <row r="126" spans="1:9" x14ac:dyDescent="0.2">
      <c r="A126" s="4">
        <f>IF('True_Odds_Calculator_3-way'!A127="","",'True_Odds_Calculator_3-way'!A127)</f>
        <v>1.55</v>
      </c>
      <c r="B126" s="4">
        <f>IF('True_Odds_Calculator_3-way'!B127="","",'True_Odds_Calculator_3-way'!B127)</f>
        <v>4.47</v>
      </c>
      <c r="C126" s="4">
        <f>IF('True_Odds_Calculator_3-way'!C127="","",'True_Odds_Calculator_3-way'!C127)</f>
        <v>6.39</v>
      </c>
      <c r="D126" s="4">
        <f t="shared" si="5"/>
        <v>2.5369459546724871E-2</v>
      </c>
      <c r="E126" s="4">
        <f t="shared" si="6"/>
        <v>1.5705865481472232</v>
      </c>
      <c r="F126" s="4">
        <f t="shared" si="7"/>
        <v>4.6456062131529503</v>
      </c>
      <c r="G126" s="4">
        <f t="shared" si="8"/>
        <v>6.7550207083957288</v>
      </c>
      <c r="I126" s="4">
        <f t="shared" si="9"/>
        <v>1.0253694595467249</v>
      </c>
    </row>
    <row r="127" spans="1:9" x14ac:dyDescent="0.2">
      <c r="A127" s="4">
        <f>IF('True_Odds_Calculator_3-way'!A128="","",'True_Odds_Calculator_3-way'!A128)</f>
        <v>2.4900000000000002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2.82</v>
      </c>
      <c r="D127" s="4">
        <f t="shared" si="5"/>
        <v>3.2459448703477278E-2</v>
      </c>
      <c r="E127" s="4">
        <f t="shared" si="6"/>
        <v>2.5589413141881732</v>
      </c>
      <c r="F127" s="4">
        <f t="shared" si="7"/>
        <v>3.7675670676287853</v>
      </c>
      <c r="G127" s="4">
        <f t="shared" si="8"/>
        <v>2.9087514813294129</v>
      </c>
      <c r="I127" s="4">
        <f t="shared" si="9"/>
        <v>1.0324594487034773</v>
      </c>
    </row>
    <row r="128" spans="1:9" x14ac:dyDescent="0.2">
      <c r="A128" s="4">
        <f>IF('True_Odds_Calculator_3-way'!A129="","",'True_Odds_Calculator_3-way'!A129)</f>
        <v>1.58</v>
      </c>
      <c r="B128" s="4">
        <f>IF('True_Odds_Calculator_3-way'!B129="","",'True_Odds_Calculator_3-way'!B129)</f>
        <v>4.3499999999999996</v>
      </c>
      <c r="C128" s="4">
        <f>IF('True_Odds_Calculator_3-way'!C129="","",'True_Odds_Calculator_3-way'!C129)</f>
        <v>5.67</v>
      </c>
      <c r="D128" s="4">
        <f t="shared" si="5"/>
        <v>3.9163292909837333E-2</v>
      </c>
      <c r="E128" s="4">
        <f t="shared" si="6"/>
        <v>1.6132754203240056</v>
      </c>
      <c r="F128" s="4">
        <f t="shared" si="7"/>
        <v>4.611894620863989</v>
      </c>
      <c r="G128" s="4">
        <f t="shared" si="8"/>
        <v>6.1232333009127506</v>
      </c>
      <c r="I128" s="4">
        <f t="shared" si="9"/>
        <v>1.0391632929098373</v>
      </c>
    </row>
    <row r="129" spans="1:9" x14ac:dyDescent="0.2">
      <c r="A129" s="4">
        <f>IF('True_Odds_Calculator_3-way'!A130="","",'True_Odds_Calculator_3-way'!A130)</f>
        <v>3.89</v>
      </c>
      <c r="B129" s="4">
        <f>IF('True_Odds_Calculator_3-way'!B130="","",'True_Odds_Calculator_3-way'!B130)</f>
        <v>3.63</v>
      </c>
      <c r="C129" s="4">
        <f>IF('True_Odds_Calculator_3-way'!C130="","",'True_Odds_Calculator_3-way'!C130)</f>
        <v>1.99</v>
      </c>
      <c r="D129" s="4">
        <f t="shared" si="5"/>
        <v>3.5064065218342044E-2</v>
      </c>
      <c r="E129" s="4">
        <f t="shared" si="6"/>
        <v>4.075288725938619</v>
      </c>
      <c r="F129" s="4">
        <f t="shared" si="7"/>
        <v>3.7908357557266967</v>
      </c>
      <c r="G129" s="4">
        <f t="shared" si="8"/>
        <v>2.0373879386930733</v>
      </c>
      <c r="I129" s="4">
        <f t="shared" si="9"/>
        <v>1.035064065218342</v>
      </c>
    </row>
    <row r="130" spans="1:9" x14ac:dyDescent="0.2">
      <c r="A130" s="4">
        <f>IF('True_Odds_Calculator_3-way'!A131="","",'True_Odds_Calculator_3-way'!A131)</f>
        <v>4.24</v>
      </c>
      <c r="B130" s="4">
        <f>IF('True_Odds_Calculator_3-way'!B131="","",'True_Odds_Calculator_3-way'!B131)</f>
        <v>4.22</v>
      </c>
      <c r="C130" s="4">
        <f>IF('True_Odds_Calculator_3-way'!C131="","",'True_Odds_Calculator_3-way'!C131)</f>
        <v>1.78</v>
      </c>
      <c r="D130" s="4">
        <f t="shared" si="5"/>
        <v>3.4613634057312215E-2</v>
      </c>
      <c r="E130" s="4">
        <f t="shared" si="6"/>
        <v>4.4580925761688492</v>
      </c>
      <c r="F130" s="4">
        <f t="shared" si="7"/>
        <v>4.4359875471605621</v>
      </c>
      <c r="G130" s="4">
        <f t="shared" si="8"/>
        <v>1.817323133695415</v>
      </c>
      <c r="I130" s="4">
        <f t="shared" si="9"/>
        <v>1.0346136340573122</v>
      </c>
    </row>
    <row r="131" spans="1:9" x14ac:dyDescent="0.2">
      <c r="A131" s="4">
        <f>IF('True_Odds_Calculator_3-way'!A132="","",'True_Odds_Calculator_3-way'!A132)</f>
        <v>2.4900000000000002</v>
      </c>
      <c r="B131" s="4">
        <f>IF('True_Odds_Calculator_3-way'!B132="","",'True_Odds_Calculator_3-way'!B132)</f>
        <v>3.09</v>
      </c>
      <c r="C131" s="4">
        <f>IF('True_Odds_Calculator_3-way'!C132="","",'True_Odds_Calculator_3-way'!C132)</f>
        <v>3.25</v>
      </c>
      <c r="D131" s="4">
        <f t="shared" ref="D131:D194" si="10">IF(A131="","",((1/A131)+(1/B131)+(1/C131))-1)</f>
        <v>3.2923328864374657E-2</v>
      </c>
      <c r="E131" s="4">
        <f t="shared" ref="E131:E194" si="11">IF(A131="","",(3*A131)/(3-($D131*A131)))</f>
        <v>2.5599542386806005</v>
      </c>
      <c r="F131" s="4">
        <f t="shared" ref="F131:F194" si="12">IF(B131="","",(3*B131)/(3-($D131*B131)))</f>
        <v>3.1984631766771234</v>
      </c>
      <c r="G131" s="4">
        <f t="shared" ref="G131:G194" si="13">IF(C131="","",(3*C131)/(3-($D131*C131)))</f>
        <v>3.37020489441923</v>
      </c>
      <c r="I131" s="4">
        <f t="shared" ref="I131:I194" si="14">IF(A131="","",D131+1)</f>
        <v>1.0329233288643747</v>
      </c>
    </row>
    <row r="132" spans="1:9" x14ac:dyDescent="0.2">
      <c r="A132" s="4">
        <f>IF('True_Odds_Calculator_3-way'!A133="","",'True_Odds_Calculator_3-way'!A133)</f>
        <v>8.74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1.38</v>
      </c>
      <c r="D132" s="4">
        <f t="shared" si="10"/>
        <v>3.7073959112158494E-2</v>
      </c>
      <c r="E132" s="4">
        <f t="shared" si="11"/>
        <v>9.7983029525665408</v>
      </c>
      <c r="F132" s="4">
        <f t="shared" si="12"/>
        <v>5.3861371371235656</v>
      </c>
      <c r="G132" s="4">
        <f t="shared" si="13"/>
        <v>1.4039428714820406</v>
      </c>
      <c r="I132" s="4">
        <f t="shared" si="14"/>
        <v>1.0370739591121585</v>
      </c>
    </row>
    <row r="133" spans="1:9" x14ac:dyDescent="0.2">
      <c r="A133" s="4">
        <f>IF('True_Odds_Calculator_3-way'!A134="","",'True_Odds_Calculator_3-way'!A134)</f>
        <v>2.48</v>
      </c>
      <c r="B133" s="4">
        <f>IF('True_Odds_Calculator_3-way'!B134="","",'True_Odds_Calculator_3-way'!B134)</f>
        <v>3.17</v>
      </c>
      <c r="C133" s="4">
        <f>IF('True_Odds_Calculator_3-way'!C134="","",'True_Odds_Calculator_3-way'!C134)</f>
        <v>3.19</v>
      </c>
      <c r="D133" s="4">
        <f t="shared" si="10"/>
        <v>3.2162843525275653E-2</v>
      </c>
      <c r="E133" s="4">
        <f t="shared" si="11"/>
        <v>2.5477391631322184</v>
      </c>
      <c r="F133" s="4">
        <f t="shared" si="12"/>
        <v>3.2815239182581375</v>
      </c>
      <c r="G133" s="4">
        <f t="shared" si="13"/>
        <v>3.3029606724041982</v>
      </c>
      <c r="I133" s="4">
        <f t="shared" si="14"/>
        <v>1.0321628435252757</v>
      </c>
    </row>
    <row r="134" spans="1:9" x14ac:dyDescent="0.2">
      <c r="A134" s="4">
        <f>IF('True_Odds_Calculator_3-way'!A135="","",'True_Odds_Calculator_3-way'!A135)</f>
        <v>4.41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2.0499999999999998</v>
      </c>
      <c r="D134" s="4">
        <f t="shared" si="10"/>
        <v>2.2254555355600614E-2</v>
      </c>
      <c r="E134" s="4">
        <f t="shared" si="11"/>
        <v>4.5591488921503345</v>
      </c>
      <c r="F134" s="4">
        <f t="shared" si="12"/>
        <v>3.3302903074983115</v>
      </c>
      <c r="G134" s="4">
        <f t="shared" si="13"/>
        <v>2.0816563296127808</v>
      </c>
      <c r="I134" s="4">
        <f t="shared" si="14"/>
        <v>1.0222545553556006</v>
      </c>
    </row>
    <row r="135" spans="1:9" x14ac:dyDescent="0.2">
      <c r="A135" s="4">
        <f>IF('True_Odds_Calculator_3-way'!A136="","",'True_Odds_Calculator_3-way'!A136)</f>
        <v>1.75</v>
      </c>
      <c r="B135" s="4">
        <f>IF('True_Odds_Calculator_3-way'!B136="","",'True_Odds_Calculator_3-way'!B136)</f>
        <v>4.2</v>
      </c>
      <c r="C135" s="4">
        <f>IF('True_Odds_Calculator_3-way'!C136="","",'True_Odds_Calculator_3-way'!C136)</f>
        <v>4.62</v>
      </c>
      <c r="D135" s="4">
        <f t="shared" si="10"/>
        <v>2.5974025974025983E-2</v>
      </c>
      <c r="E135" s="4">
        <f t="shared" si="11"/>
        <v>1.7769230769230768</v>
      </c>
      <c r="F135" s="4">
        <f t="shared" si="12"/>
        <v>4.3584905660377364</v>
      </c>
      <c r="G135" s="4">
        <f t="shared" si="13"/>
        <v>4.8125</v>
      </c>
      <c r="I135" s="4">
        <f t="shared" si="14"/>
        <v>1.025974025974026</v>
      </c>
    </row>
    <row r="136" spans="1:9" x14ac:dyDescent="0.2">
      <c r="A136" s="4">
        <f>IF('True_Odds_Calculator_3-way'!A137="","",'True_Odds_Calculator_3-way'!A137)</f>
        <v>1.44</v>
      </c>
      <c r="B136" s="4">
        <f>IF('True_Odds_Calculator_3-way'!B137="","",'True_Odds_Calculator_3-way'!B137)</f>
        <v>4.68</v>
      </c>
      <c r="C136" s="4">
        <f>IF('True_Odds_Calculator_3-way'!C137="","",'True_Odds_Calculator_3-way'!C137)</f>
        <v>8.3699999999999992</v>
      </c>
      <c r="D136" s="4">
        <f t="shared" si="10"/>
        <v>2.7593971142358287E-2</v>
      </c>
      <c r="E136" s="4">
        <f t="shared" si="11"/>
        <v>1.459328967074234</v>
      </c>
      <c r="F136" s="4">
        <f t="shared" si="12"/>
        <v>4.8905202442039029</v>
      </c>
      <c r="G136" s="4">
        <f t="shared" si="13"/>
        <v>9.0681297312313358</v>
      </c>
      <c r="I136" s="4">
        <f t="shared" si="14"/>
        <v>1.0275939711423583</v>
      </c>
    </row>
    <row r="137" spans="1:9" x14ac:dyDescent="0.2">
      <c r="A137" s="4">
        <f>IF('True_Odds_Calculator_3-way'!A138="","",'True_Odds_Calculator_3-way'!A138)</f>
        <v>1.72</v>
      </c>
      <c r="B137" s="4">
        <f>IF('True_Odds_Calculator_3-way'!B138="","",'True_Odds_Calculator_3-way'!B138)</f>
        <v>3.5</v>
      </c>
      <c r="C137" s="4">
        <f>IF('True_Odds_Calculator_3-way'!C138="","",'True_Odds_Calculator_3-way'!C138)</f>
        <v>5.91</v>
      </c>
      <c r="D137" s="4">
        <f t="shared" si="10"/>
        <v>3.6314372284151464E-2</v>
      </c>
      <c r="E137" s="4">
        <f t="shared" si="11"/>
        <v>1.7565722561427184</v>
      </c>
      <c r="F137" s="4">
        <f t="shared" si="12"/>
        <v>3.6548439233519154</v>
      </c>
      <c r="G137" s="4">
        <f t="shared" si="13"/>
        <v>6.3653745229007628</v>
      </c>
      <c r="I137" s="4">
        <f t="shared" si="14"/>
        <v>1.0363143722841515</v>
      </c>
    </row>
    <row r="138" spans="1:9" x14ac:dyDescent="0.2">
      <c r="A138" s="4">
        <f>IF('True_Odds_Calculator_3-way'!A139="","",'True_Odds_Calculator_3-way'!A139)</f>
        <v>2.0699999999999998</v>
      </c>
      <c r="B138" s="4">
        <f>IF('True_Odds_Calculator_3-way'!B139="","",'True_Odds_Calculator_3-way'!B139)</f>
        <v>3.04</v>
      </c>
      <c r="C138" s="4">
        <f>IF('True_Odds_Calculator_3-way'!C139="","",'True_Odds_Calculator_3-way'!C139)</f>
        <v>4.51</v>
      </c>
      <c r="D138" s="4">
        <f t="shared" si="10"/>
        <v>3.3768645882839232E-2</v>
      </c>
      <c r="E138" s="4">
        <f t="shared" si="11"/>
        <v>2.1193823845311561</v>
      </c>
      <c r="F138" s="4">
        <f t="shared" si="12"/>
        <v>3.1477111973620358</v>
      </c>
      <c r="G138" s="4">
        <f t="shared" si="13"/>
        <v>4.7511970405403394</v>
      </c>
      <c r="I138" s="4">
        <f t="shared" si="14"/>
        <v>1.0337686458828392</v>
      </c>
    </row>
    <row r="139" spans="1:9" x14ac:dyDescent="0.2">
      <c r="A139" s="4">
        <f>IF('True_Odds_Calculator_3-way'!A140="","",'True_Odds_Calculator_3-way'!A140)</f>
        <v>2.65</v>
      </c>
      <c r="B139" s="4">
        <f>IF('True_Odds_Calculator_3-way'!B140="","",'True_Odds_Calculator_3-way'!B140)</f>
        <v>2.81</v>
      </c>
      <c r="C139" s="4">
        <f>IF('True_Odds_Calculator_3-way'!C140="","",'True_Odds_Calculator_3-way'!C140)</f>
        <v>3.34</v>
      </c>
      <c r="D139" s="4">
        <f t="shared" si="10"/>
        <v>3.2631574291824617E-2</v>
      </c>
      <c r="E139" s="4">
        <f t="shared" si="11"/>
        <v>2.7286521914190769</v>
      </c>
      <c r="F139" s="4">
        <f t="shared" si="12"/>
        <v>2.898595298392745</v>
      </c>
      <c r="G139" s="4">
        <f t="shared" si="13"/>
        <v>3.4659161061152708</v>
      </c>
      <c r="I139" s="4">
        <f t="shared" si="14"/>
        <v>1.0326315742918246</v>
      </c>
    </row>
    <row r="140" spans="1:9" x14ac:dyDescent="0.2">
      <c r="A140" s="4">
        <f>IF('True_Odds_Calculator_3-way'!A141="","",'True_Odds_Calculator_3-way'!A141)</f>
        <v>3.14</v>
      </c>
      <c r="B140" s="4">
        <f>IF('True_Odds_Calculator_3-way'!B141="","",'True_Odds_Calculator_3-way'!B141)</f>
        <v>2.91</v>
      </c>
      <c r="C140" s="4">
        <f>IF('True_Odds_Calculator_3-way'!C141="","",'True_Odds_Calculator_3-way'!C141)</f>
        <v>2.7</v>
      </c>
      <c r="D140" s="4">
        <f t="shared" si="10"/>
        <v>3.2484319633836911E-2</v>
      </c>
      <c r="E140" s="4">
        <f t="shared" si="11"/>
        <v>3.2505184548858606</v>
      </c>
      <c r="F140" s="4">
        <f t="shared" si="12"/>
        <v>3.0046767330096968</v>
      </c>
      <c r="G140" s="4">
        <f t="shared" si="13"/>
        <v>2.7813141892120412</v>
      </c>
      <c r="I140" s="4">
        <f t="shared" si="14"/>
        <v>1.0324843196338369</v>
      </c>
    </row>
    <row r="141" spans="1:9" x14ac:dyDescent="0.2">
      <c r="A141" s="4">
        <f>IF('True_Odds_Calculator_3-way'!A142="","",'True_Odds_Calculator_3-way'!A142)</f>
        <v>2.58</v>
      </c>
      <c r="B141" s="4">
        <f>IF('True_Odds_Calculator_3-way'!B142="","",'True_Odds_Calculator_3-way'!B142)</f>
        <v>3.38</v>
      </c>
      <c r="C141" s="4">
        <f>IF('True_Odds_Calculator_3-way'!C142="","",'True_Odds_Calculator_3-way'!C142)</f>
        <v>2.87</v>
      </c>
      <c r="D141" s="4">
        <f t="shared" si="10"/>
        <v>3.1886943139615598E-2</v>
      </c>
      <c r="E141" s="4">
        <f t="shared" si="11"/>
        <v>2.652745636372964</v>
      </c>
      <c r="F141" s="4">
        <f t="shared" si="12"/>
        <v>3.505954776830583</v>
      </c>
      <c r="G141" s="4">
        <f t="shared" si="13"/>
        <v>2.9603046120300207</v>
      </c>
      <c r="I141" s="4">
        <f t="shared" si="14"/>
        <v>1.0318869431396156</v>
      </c>
    </row>
    <row r="142" spans="1:9" x14ac:dyDescent="0.2">
      <c r="A142" s="4">
        <f>IF('True_Odds_Calculator_3-way'!A143="","",'True_Odds_Calculator_3-way'!A143)</f>
        <v>4.54</v>
      </c>
      <c r="B142" s="4">
        <f>IF('True_Odds_Calculator_3-way'!B143="","",'True_Odds_Calculator_3-way'!B143)</f>
        <v>3.98</v>
      </c>
      <c r="C142" s="4">
        <f>IF('True_Odds_Calculator_3-way'!C143="","",'True_Odds_Calculator_3-way'!C143)</f>
        <v>1.77</v>
      </c>
      <c r="D142" s="4">
        <f t="shared" si="10"/>
        <v>3.6492350000081331E-2</v>
      </c>
      <c r="E142" s="4">
        <f t="shared" si="11"/>
        <v>4.8053773976690382</v>
      </c>
      <c r="F142" s="4">
        <f t="shared" si="12"/>
        <v>4.1824875402588741</v>
      </c>
      <c r="G142" s="4">
        <f t="shared" si="13"/>
        <v>1.8089475201621463</v>
      </c>
      <c r="I142" s="4">
        <f t="shared" si="14"/>
        <v>1.0364923500000813</v>
      </c>
    </row>
    <row r="143" spans="1:9" x14ac:dyDescent="0.2">
      <c r="A143" s="4">
        <f>IF('True_Odds_Calculator_3-way'!A144="","",'True_Odds_Calculator_3-way'!A144)</f>
        <v>2.44</v>
      </c>
      <c r="B143" s="4">
        <f>IF('True_Odds_Calculator_3-way'!B144="","",'True_Odds_Calculator_3-way'!B144)</f>
        <v>3.37</v>
      </c>
      <c r="C143" s="4">
        <f>IF('True_Odds_Calculator_3-way'!C144="","",'True_Odds_Calculator_3-way'!C144)</f>
        <v>3.06</v>
      </c>
      <c r="D143" s="4">
        <f t="shared" si="10"/>
        <v>3.3369356239195902E-2</v>
      </c>
      <c r="E143" s="4">
        <f t="shared" si="11"/>
        <v>2.5080700487836518</v>
      </c>
      <c r="F143" s="4">
        <f t="shared" si="12"/>
        <v>3.5012438097089884</v>
      </c>
      <c r="G143" s="4">
        <f t="shared" si="13"/>
        <v>3.1678223565733652</v>
      </c>
      <c r="I143" s="4">
        <f t="shared" si="14"/>
        <v>1.0333693562391959</v>
      </c>
    </row>
    <row r="144" spans="1:9" x14ac:dyDescent="0.2">
      <c r="A144" s="4">
        <f>IF('True_Odds_Calculator_3-way'!A145="","",'True_Odds_Calculator_3-way'!A145)</f>
        <v>2.4</v>
      </c>
      <c r="B144" s="4">
        <f>IF('True_Odds_Calculator_3-way'!B145="","",'True_Odds_Calculator_3-way'!B145)</f>
        <v>2.91</v>
      </c>
      <c r="C144" s="4">
        <f>IF('True_Odds_Calculator_3-way'!C145="","",'True_Odds_Calculator_3-way'!C145)</f>
        <v>3.58</v>
      </c>
      <c r="D144" s="4">
        <f t="shared" si="10"/>
        <v>3.9638887289062952E-2</v>
      </c>
      <c r="E144" s="4">
        <f t="shared" si="11"/>
        <v>2.4785991292141514</v>
      </c>
      <c r="F144" s="4">
        <f t="shared" si="12"/>
        <v>3.0263628044794979</v>
      </c>
      <c r="G144" s="4">
        <f t="shared" si="13"/>
        <v>3.7577506447598608</v>
      </c>
      <c r="I144" s="4">
        <f t="shared" si="14"/>
        <v>1.039638887289063</v>
      </c>
    </row>
    <row r="145" spans="1:9" x14ac:dyDescent="0.2">
      <c r="A145" s="4">
        <f>IF('True_Odds_Calculator_3-way'!A146="","",'True_Odds_Calculator_3-way'!A146)</f>
        <v>2.79</v>
      </c>
      <c r="B145" s="4">
        <f>IF('True_Odds_Calculator_3-way'!B146="","",'True_Odds_Calculator_3-way'!B146)</f>
        <v>3.01</v>
      </c>
      <c r="C145" s="4">
        <f>IF('True_Odds_Calculator_3-way'!C146="","",'True_Odds_Calculator_3-way'!C146)</f>
        <v>2.92</v>
      </c>
      <c r="D145" s="4">
        <f t="shared" si="10"/>
        <v>3.3114606114020395E-2</v>
      </c>
      <c r="E145" s="4">
        <f t="shared" si="11"/>
        <v>2.8786526677865276</v>
      </c>
      <c r="F145" s="4">
        <f t="shared" si="12"/>
        <v>3.1134441447670023</v>
      </c>
      <c r="G145" s="4">
        <f t="shared" si="13"/>
        <v>3.0172506655410123</v>
      </c>
      <c r="I145" s="4">
        <f t="shared" si="14"/>
        <v>1.0331146061140204</v>
      </c>
    </row>
    <row r="146" spans="1: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2.93</v>
      </c>
      <c r="C146" s="4">
        <f>IF('True_Odds_Calculator_3-way'!C147="","",'True_Odds_Calculator_3-way'!C147)</f>
        <v>3.27</v>
      </c>
      <c r="D146" s="4">
        <f t="shared" si="10"/>
        <v>3.3207711981547927E-2</v>
      </c>
      <c r="E146" s="4">
        <f t="shared" si="11"/>
        <v>2.6664451826766542</v>
      </c>
      <c r="F146" s="4">
        <f t="shared" si="12"/>
        <v>3.0282136454710575</v>
      </c>
      <c r="G146" s="4">
        <f t="shared" si="13"/>
        <v>3.392807435622808</v>
      </c>
      <c r="I146" s="4">
        <f t="shared" si="14"/>
        <v>1.0332077119815479</v>
      </c>
    </row>
    <row r="147" spans="1:9" x14ac:dyDescent="0.2">
      <c r="A147" s="4">
        <f>IF('True_Odds_Calculator_3-way'!A148="","",'True_Odds_Calculator_3-way'!A148)</f>
        <v>1.56</v>
      </c>
      <c r="B147" s="4">
        <f>IF('True_Odds_Calculator_3-way'!B148="","",'True_Odds_Calculator_3-way'!B148)</f>
        <v>4.3499999999999996</v>
      </c>
      <c r="C147" s="4">
        <f>IF('True_Odds_Calculator_3-way'!C148="","",'True_Odds_Calculator_3-way'!C148)</f>
        <v>6.51</v>
      </c>
      <c r="D147" s="4">
        <f t="shared" si="10"/>
        <v>2.4520529526091295E-2</v>
      </c>
      <c r="E147" s="4">
        <f t="shared" si="11"/>
        <v>1.5801479535665308</v>
      </c>
      <c r="F147" s="4">
        <f t="shared" si="12"/>
        <v>4.5103649796008378</v>
      </c>
      <c r="G147" s="4">
        <f t="shared" si="13"/>
        <v>6.8758614893259375</v>
      </c>
      <c r="I147" s="4">
        <f t="shared" si="14"/>
        <v>1.0245205295260913</v>
      </c>
    </row>
    <row r="148" spans="1:9" x14ac:dyDescent="0.2">
      <c r="A148" s="4">
        <f>IF('True_Odds_Calculator_3-way'!A149="","",'True_Odds_Calculator_3-way'!A149)</f>
        <v>3.93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2.13</v>
      </c>
      <c r="D148" s="4">
        <f t="shared" si="10"/>
        <v>2.1555541902816389E-2</v>
      </c>
      <c r="E148" s="4">
        <f t="shared" si="11"/>
        <v>4.0441991238165578</v>
      </c>
      <c r="F148" s="4">
        <f t="shared" si="12"/>
        <v>3.443124627240596</v>
      </c>
      <c r="G148" s="4">
        <f t="shared" si="13"/>
        <v>2.1631051008759097</v>
      </c>
      <c r="I148" s="4">
        <f t="shared" si="14"/>
        <v>1.0215555419028164</v>
      </c>
    </row>
    <row r="149" spans="1:9" x14ac:dyDescent="0.2">
      <c r="A149" s="4">
        <f>IF('True_Odds_Calculator_3-way'!A150="","",'True_Odds_Calculator_3-way'!A150)</f>
        <v>2.2200000000000002</v>
      </c>
      <c r="B149" s="4">
        <f>IF('True_Odds_Calculator_3-way'!B150="","",'True_Odds_Calculator_3-way'!B150)</f>
        <v>2.98</v>
      </c>
      <c r="C149" s="4">
        <f>IF('True_Odds_Calculator_3-way'!C150="","",'True_Odds_Calculator_3-way'!C150)</f>
        <v>4.03</v>
      </c>
      <c r="D149" s="4">
        <f t="shared" si="10"/>
        <v>3.4159878065485261E-2</v>
      </c>
      <c r="E149" s="4">
        <f t="shared" si="11"/>
        <v>2.2775732008925016</v>
      </c>
      <c r="F149" s="4">
        <f t="shared" si="12"/>
        <v>3.0846694528318559</v>
      </c>
      <c r="G149" s="4">
        <f t="shared" si="13"/>
        <v>4.2238232351087879</v>
      </c>
      <c r="I149" s="4">
        <f t="shared" si="14"/>
        <v>1.0341598780654853</v>
      </c>
    </row>
    <row r="150" spans="1:9" x14ac:dyDescent="0.2">
      <c r="A150" s="4">
        <f>IF('True_Odds_Calculator_3-way'!A151="","",'True_Odds_Calculator_3-way'!A151)</f>
        <v>3.31</v>
      </c>
      <c r="B150" s="4">
        <f>IF('True_Odds_Calculator_3-way'!B151="","",'True_Odds_Calculator_3-way'!B151)</f>
        <v>2.91</v>
      </c>
      <c r="C150" s="4">
        <f>IF('True_Odds_Calculator_3-way'!C151="","",'True_Odds_Calculator_3-way'!C151)</f>
        <v>2.58</v>
      </c>
      <c r="D150" s="4">
        <f t="shared" si="10"/>
        <v>3.3354314534032703E-2</v>
      </c>
      <c r="E150" s="4">
        <f t="shared" si="11"/>
        <v>3.4364651014601941</v>
      </c>
      <c r="F150" s="4">
        <f t="shared" si="12"/>
        <v>3.0072971448196446</v>
      </c>
      <c r="G150" s="4">
        <f t="shared" si="13"/>
        <v>2.6561921014608472</v>
      </c>
      <c r="I150" s="4">
        <f t="shared" si="14"/>
        <v>1.0333543145340327</v>
      </c>
    </row>
    <row r="151" spans="1:9" x14ac:dyDescent="0.2">
      <c r="A151" s="4">
        <f>IF('True_Odds_Calculator_3-way'!A152="","",'True_Odds_Calculator_3-way'!A152)</f>
        <v>2.04</v>
      </c>
      <c r="B151" s="4">
        <f>IF('True_Odds_Calculator_3-way'!B152="","",'True_Odds_Calculator_3-way'!B152)</f>
        <v>3.36</v>
      </c>
      <c r="C151" s="4">
        <f>IF('True_Odds_Calculator_3-way'!C152="","",'True_Odds_Calculator_3-way'!C152)</f>
        <v>4.05</v>
      </c>
      <c r="D151" s="4">
        <f t="shared" si="10"/>
        <v>3.4728706297333822E-2</v>
      </c>
      <c r="E151" s="4">
        <f t="shared" si="11"/>
        <v>2.0893408717328086</v>
      </c>
      <c r="F151" s="4">
        <f t="shared" si="12"/>
        <v>3.4959801728827906</v>
      </c>
      <c r="G151" s="4">
        <f t="shared" si="13"/>
        <v>4.249219352705631</v>
      </c>
      <c r="I151" s="4">
        <f t="shared" si="14"/>
        <v>1.0347287062973338</v>
      </c>
    </row>
    <row r="152" spans="1:9" x14ac:dyDescent="0.2">
      <c r="A152" s="4">
        <f>IF('True_Odds_Calculator_3-way'!A153="","",'True_Odds_Calculator_3-way'!A153)</f>
        <v>4.08</v>
      </c>
      <c r="B152" s="4">
        <f>IF('True_Odds_Calculator_3-way'!B153="","",'True_Odds_Calculator_3-way'!B153)</f>
        <v>3.56</v>
      </c>
      <c r="C152" s="4">
        <f>IF('True_Odds_Calculator_3-way'!C153="","",'True_Odds_Calculator_3-way'!C153)</f>
        <v>1.96</v>
      </c>
      <c r="D152" s="4">
        <f t="shared" si="10"/>
        <v>3.6200997252833655E-2</v>
      </c>
      <c r="E152" s="4">
        <f t="shared" si="11"/>
        <v>4.291273812433273</v>
      </c>
      <c r="F152" s="4">
        <f t="shared" si="12"/>
        <v>3.7197969599745782</v>
      </c>
      <c r="G152" s="4">
        <f t="shared" si="13"/>
        <v>2.0074795373277352</v>
      </c>
      <c r="I152" s="4">
        <f t="shared" si="14"/>
        <v>1.0362009972528337</v>
      </c>
    </row>
    <row r="153" spans="1:9" x14ac:dyDescent="0.2">
      <c r="A153" s="4">
        <f>IF('True_Odds_Calculator_3-way'!A154="","",'True_Odds_Calculator_3-way'!A154)</f>
        <v>5.55</v>
      </c>
      <c r="B153" s="4">
        <f>IF('True_Odds_Calculator_3-way'!B154="","",'True_Odds_Calculator_3-way'!B154)</f>
        <v>4.16</v>
      </c>
      <c r="C153" s="4">
        <f>IF('True_Odds_Calculator_3-way'!C154="","",'True_Odds_Calculator_3-way'!C154)</f>
        <v>1.62</v>
      </c>
      <c r="D153" s="4">
        <f t="shared" si="10"/>
        <v>3.7848746182079562E-2</v>
      </c>
      <c r="E153" s="4">
        <f t="shared" si="11"/>
        <v>5.9678714346802142</v>
      </c>
      <c r="F153" s="4">
        <f t="shared" si="12"/>
        <v>4.3904253021438837</v>
      </c>
      <c r="G153" s="4">
        <f t="shared" si="13"/>
        <v>1.6538009172218755</v>
      </c>
      <c r="I153" s="4">
        <f t="shared" si="14"/>
        <v>1.0378487461820796</v>
      </c>
    </row>
    <row r="154" spans="1:9" x14ac:dyDescent="0.2">
      <c r="A154" s="4">
        <f>IF('True_Odds_Calculator_3-way'!A155="","",'True_Odds_Calculator_3-way'!A155)</f>
        <v>2.35</v>
      </c>
      <c r="B154" s="4">
        <f>IF('True_Odds_Calculator_3-way'!B155="","",'True_Odds_Calculator_3-way'!B155)</f>
        <v>3.27</v>
      </c>
      <c r="C154" s="4">
        <f>IF('True_Odds_Calculator_3-way'!C155="","",'True_Odds_Calculator_3-way'!C155)</f>
        <v>3.37</v>
      </c>
      <c r="D154" s="4">
        <f t="shared" si="10"/>
        <v>2.8078217491644297E-2</v>
      </c>
      <c r="E154" s="4">
        <f t="shared" si="11"/>
        <v>2.4028497275115663</v>
      </c>
      <c r="F154" s="4">
        <f t="shared" si="12"/>
        <v>3.373238841901034</v>
      </c>
      <c r="G154" s="4">
        <f t="shared" si="13"/>
        <v>3.4797556610760418</v>
      </c>
      <c r="I154" s="4">
        <f t="shared" si="14"/>
        <v>1.0280782174916443</v>
      </c>
    </row>
    <row r="155" spans="1:9" x14ac:dyDescent="0.2">
      <c r="A155" s="4">
        <f>IF('True_Odds_Calculator_3-way'!A156="","",'True_Odds_Calculator_3-way'!A156)</f>
        <v>3.04</v>
      </c>
      <c r="B155" s="4">
        <f>IF('True_Odds_Calculator_3-way'!B156="","",'True_Odds_Calculator_3-way'!B156)</f>
        <v>3.24</v>
      </c>
      <c r="C155" s="4">
        <f>IF('True_Odds_Calculator_3-way'!C156="","",'True_Odds_Calculator_3-way'!C156)</f>
        <v>2.57</v>
      </c>
      <c r="D155" s="4">
        <f t="shared" si="10"/>
        <v>2.6694402095453373E-2</v>
      </c>
      <c r="E155" s="4">
        <f t="shared" si="11"/>
        <v>3.1245192693816235</v>
      </c>
      <c r="F155" s="4">
        <f t="shared" si="12"/>
        <v>3.336181973715564</v>
      </c>
      <c r="G155" s="4">
        <f t="shared" si="13"/>
        <v>2.6301467332606654</v>
      </c>
      <c r="I155" s="4">
        <f t="shared" si="14"/>
        <v>1.0266944020954534</v>
      </c>
    </row>
    <row r="156" spans="1:9" x14ac:dyDescent="0.2">
      <c r="A156" s="4">
        <f>IF('True_Odds_Calculator_3-way'!A157="","",'True_Odds_Calculator_3-way'!A157)</f>
        <v>2.5</v>
      </c>
      <c r="B156" s="4">
        <f>IF('True_Odds_Calculator_3-way'!B157="","",'True_Odds_Calculator_3-way'!B157)</f>
        <v>3.21</v>
      </c>
      <c r="C156" s="4">
        <f>IF('True_Odds_Calculator_3-way'!C157="","",'True_Odds_Calculator_3-way'!C157)</f>
        <v>3.17</v>
      </c>
      <c r="D156" s="4">
        <f t="shared" si="10"/>
        <v>2.6983892999990156E-2</v>
      </c>
      <c r="E156" s="4">
        <f t="shared" si="11"/>
        <v>2.5575096386975482</v>
      </c>
      <c r="F156" s="4">
        <f t="shared" si="12"/>
        <v>3.3054371106024409</v>
      </c>
      <c r="G156" s="4">
        <f t="shared" si="13"/>
        <v>3.2630389656477208</v>
      </c>
      <c r="I156" s="4">
        <f t="shared" si="14"/>
        <v>1.0269838929999902</v>
      </c>
    </row>
    <row r="157" spans="1:9" x14ac:dyDescent="0.2">
      <c r="A157" s="4">
        <f>IF('True_Odds_Calculator_3-way'!A158="","",'True_Odds_Calculator_3-way'!A158)</f>
        <v>3.97</v>
      </c>
      <c r="B157" s="4">
        <f>IF('True_Odds_Calculator_3-way'!B158="","",'True_Odds_Calculator_3-way'!B158)</f>
        <v>3.1</v>
      </c>
      <c r="C157" s="4">
        <f>IF('True_Odds_Calculator_3-way'!C158="","",'True_Odds_Calculator_3-way'!C158)</f>
        <v>2.2000000000000002</v>
      </c>
      <c r="D157" s="4">
        <f t="shared" si="10"/>
        <v>2.9015268472488032E-2</v>
      </c>
      <c r="E157" s="4">
        <f t="shared" si="11"/>
        <v>4.1285223437563543</v>
      </c>
      <c r="F157" s="4">
        <f t="shared" si="12"/>
        <v>3.1958184479312579</v>
      </c>
      <c r="G157" s="4">
        <f t="shared" si="13"/>
        <v>2.2478289987104061</v>
      </c>
      <c r="I157" s="4">
        <f t="shared" si="14"/>
        <v>1.029015268472488</v>
      </c>
    </row>
    <row r="158" spans="1:9" x14ac:dyDescent="0.2">
      <c r="A158" s="4">
        <f>IF('True_Odds_Calculator_3-way'!A159="","",'True_Odds_Calculator_3-way'!A159)</f>
        <v>3.25</v>
      </c>
      <c r="B158" s="4">
        <f>IF('True_Odds_Calculator_3-way'!B159="","",'True_Odds_Calculator_3-way'!B159)</f>
        <v>3.19</v>
      </c>
      <c r="C158" s="4">
        <f>IF('True_Odds_Calculator_3-way'!C159="","",'True_Odds_Calculator_3-way'!C159)</f>
        <v>2.4700000000000002</v>
      </c>
      <c r="D158" s="4">
        <f t="shared" si="10"/>
        <v>2.6030231111900948E-2</v>
      </c>
      <c r="E158" s="4">
        <f t="shared" si="11"/>
        <v>3.3443075225308081</v>
      </c>
      <c r="F158" s="4">
        <f t="shared" si="12"/>
        <v>3.2808088939471753</v>
      </c>
      <c r="G158" s="4">
        <f t="shared" si="13"/>
        <v>2.5240952919945756</v>
      </c>
      <c r="I158" s="4">
        <f t="shared" si="14"/>
        <v>1.0260302311119009</v>
      </c>
    </row>
    <row r="159" spans="1:9" x14ac:dyDescent="0.2">
      <c r="A159" s="4">
        <f>IF('True_Odds_Calculator_3-way'!A160="","",'True_Odds_Calculator_3-way'!A160)</f>
        <v>3.22</v>
      </c>
      <c r="B159" s="4">
        <f>IF('True_Odds_Calculator_3-way'!B160="","",'True_Odds_Calculator_3-way'!B160)</f>
        <v>3.16</v>
      </c>
      <c r="C159" s="4">
        <f>IF('True_Odds_Calculator_3-way'!C160="","",'True_Odds_Calculator_3-way'!C160)</f>
        <v>2.5</v>
      </c>
      <c r="D159" s="4">
        <f t="shared" si="10"/>
        <v>2.7014702413711733E-2</v>
      </c>
      <c r="E159" s="4">
        <f t="shared" si="11"/>
        <v>3.3161544879371476</v>
      </c>
      <c r="F159" s="4">
        <f t="shared" si="12"/>
        <v>3.2525529774792439</v>
      </c>
      <c r="G159" s="4">
        <f t="shared" si="13"/>
        <v>2.5575768137701753</v>
      </c>
      <c r="I159" s="4">
        <f t="shared" si="14"/>
        <v>1.0270147024137117</v>
      </c>
    </row>
    <row r="160" spans="1:9" x14ac:dyDescent="0.2">
      <c r="A160" s="4">
        <f>IF('True_Odds_Calculator_3-way'!A161="","",'True_Odds_Calculator_3-way'!A161)</f>
        <v>2.3199999999999998</v>
      </c>
      <c r="B160" s="4">
        <f>IF('True_Odds_Calculator_3-way'!B161="","",'True_Odds_Calculator_3-way'!B161)</f>
        <v>3.2</v>
      </c>
      <c r="C160" s="4">
        <f>IF('True_Odds_Calculator_3-way'!C161="","",'True_Odds_Calculator_3-way'!C161)</f>
        <v>3.53</v>
      </c>
      <c r="D160" s="4">
        <f t="shared" si="10"/>
        <v>2.6820601738790639E-2</v>
      </c>
      <c r="E160" s="4">
        <f t="shared" si="11"/>
        <v>2.369138939380059</v>
      </c>
      <c r="F160" s="4">
        <f t="shared" si="12"/>
        <v>3.2942438422654567</v>
      </c>
      <c r="G160" s="4">
        <f t="shared" si="13"/>
        <v>3.6450332697856935</v>
      </c>
      <c r="I160" s="4">
        <f t="shared" si="14"/>
        <v>1.0268206017387906</v>
      </c>
    </row>
    <row r="161" spans="1:9" x14ac:dyDescent="0.2">
      <c r="A161" s="4">
        <f>IF('True_Odds_Calculator_3-way'!A162="","",'True_Odds_Calculator_3-way'!A162)</f>
        <v>2.08</v>
      </c>
      <c r="B161" s="4">
        <f>IF('True_Odds_Calculator_3-way'!B162="","",'True_Odds_Calculator_3-way'!B162)</f>
        <v>3.68</v>
      </c>
      <c r="C161" s="4">
        <f>IF('True_Odds_Calculator_3-way'!C162="","",'True_Odds_Calculator_3-way'!C162)</f>
        <v>3.55</v>
      </c>
      <c r="D161" s="4">
        <f t="shared" si="10"/>
        <v>3.4198502049083812E-2</v>
      </c>
      <c r="E161" s="4">
        <f t="shared" si="11"/>
        <v>2.1305165968336803</v>
      </c>
      <c r="F161" s="4">
        <f t="shared" si="12"/>
        <v>3.8411362916723215</v>
      </c>
      <c r="G161" s="4">
        <f t="shared" si="13"/>
        <v>3.6997211571976294</v>
      </c>
      <c r="I161" s="4">
        <f t="shared" si="14"/>
        <v>1.0341985020490838</v>
      </c>
    </row>
    <row r="162" spans="1:9" x14ac:dyDescent="0.2">
      <c r="A162" s="4">
        <f>IF('True_Odds_Calculator_3-way'!A163="","",'True_Odds_Calculator_3-way'!A163)</f>
        <v>1.93</v>
      </c>
      <c r="B162" s="4">
        <f>IF('True_Odds_Calculator_3-way'!B163="","",'True_Odds_Calculator_3-way'!B163)</f>
        <v>3.6</v>
      </c>
      <c r="C162" s="4">
        <f>IF('True_Odds_Calculator_3-way'!C163="","",'True_Odds_Calculator_3-way'!C163)</f>
        <v>4.1500000000000004</v>
      </c>
      <c r="D162" s="4">
        <f t="shared" si="10"/>
        <v>3.6876348225371336E-2</v>
      </c>
      <c r="E162" s="4">
        <f t="shared" si="11"/>
        <v>1.9768995376708025</v>
      </c>
      <c r="F162" s="4">
        <f t="shared" si="12"/>
        <v>3.7666817619702861</v>
      </c>
      <c r="G162" s="4">
        <f t="shared" si="13"/>
        <v>4.3730808313153746</v>
      </c>
      <c r="I162" s="4">
        <f t="shared" si="14"/>
        <v>1.0368763482253713</v>
      </c>
    </row>
    <row r="163" spans="1:9" x14ac:dyDescent="0.2">
      <c r="A163" s="4">
        <f>IF('True_Odds_Calculator_3-way'!A164="","",'True_Odds_Calculator_3-way'!A164)</f>
        <v>3.44</v>
      </c>
      <c r="B163" s="4">
        <f>IF('True_Odds_Calculator_3-way'!B164="","",'True_Odds_Calculator_3-way'!B164)</f>
        <v>3.37</v>
      </c>
      <c r="C163" s="4">
        <f>IF('True_Odds_Calculator_3-way'!C164="","",'True_Odds_Calculator_3-way'!C164)</f>
        <v>2.2400000000000002</v>
      </c>
      <c r="D163" s="4">
        <f t="shared" si="10"/>
        <v>3.3862150891686316E-2</v>
      </c>
      <c r="E163" s="4">
        <f t="shared" si="11"/>
        <v>3.5789662477341921</v>
      </c>
      <c r="F163" s="4">
        <f t="shared" si="12"/>
        <v>3.503258643788286</v>
      </c>
      <c r="G163" s="4">
        <f t="shared" si="13"/>
        <v>2.2981046796797266</v>
      </c>
      <c r="I163" s="4">
        <f t="shared" si="14"/>
        <v>1.0338621508916863</v>
      </c>
    </row>
    <row r="164" spans="1:9" x14ac:dyDescent="0.2">
      <c r="A164" s="4">
        <f>IF('True_Odds_Calculator_3-way'!A165="","",'True_Odds_Calculator_3-way'!A165)</f>
        <v>2.94</v>
      </c>
      <c r="B164" s="4">
        <f>IF('True_Odds_Calculator_3-way'!B165="","",'True_Odds_Calculator_3-way'!B165)</f>
        <v>3.14</v>
      </c>
      <c r="C164" s="4">
        <f>IF('True_Odds_Calculator_3-way'!C165="","",'True_Odds_Calculator_3-way'!C165)</f>
        <v>2.67</v>
      </c>
      <c r="D164" s="4">
        <f t="shared" si="10"/>
        <v>3.3139227207378941E-2</v>
      </c>
      <c r="E164" s="4">
        <f t="shared" si="11"/>
        <v>3.0386857019716635</v>
      </c>
      <c r="F164" s="4">
        <f t="shared" si="12"/>
        <v>3.2528266489159252</v>
      </c>
      <c r="G164" s="4">
        <f t="shared" si="13"/>
        <v>2.7511419388337779</v>
      </c>
      <c r="I164" s="4">
        <f t="shared" si="14"/>
        <v>1.0331392272073789</v>
      </c>
    </row>
    <row r="165" spans="1:9" x14ac:dyDescent="0.2">
      <c r="A165" s="4">
        <f>IF('True_Odds_Calculator_3-way'!A166="","",'True_Odds_Calculator_3-way'!A166)</f>
        <v>2.2400000000000002</v>
      </c>
      <c r="B165" s="4">
        <f>IF('True_Odds_Calculator_3-way'!B166="","",'True_Odds_Calculator_3-way'!B166)</f>
        <v>3.6</v>
      </c>
      <c r="C165" s="4">
        <f>IF('True_Odds_Calculator_3-way'!C166="","",'True_Odds_Calculator_3-way'!C166)</f>
        <v>3.24</v>
      </c>
      <c r="D165" s="4">
        <f t="shared" si="10"/>
        <v>3.284832451499109E-2</v>
      </c>
      <c r="E165" s="4">
        <f t="shared" si="11"/>
        <v>2.2963212959838004</v>
      </c>
      <c r="F165" s="4">
        <f t="shared" si="12"/>
        <v>3.7477278986505094</v>
      </c>
      <c r="G165" s="4">
        <f t="shared" si="13"/>
        <v>3.3591705751666256</v>
      </c>
      <c r="I165" s="4">
        <f t="shared" si="14"/>
        <v>1.0328483245149911</v>
      </c>
    </row>
    <row r="166" spans="1:9" x14ac:dyDescent="0.2">
      <c r="A166" s="4">
        <f>IF('True_Odds_Calculator_3-way'!A167="","",'True_Odds_Calculator_3-way'!A167)</f>
        <v>2.64</v>
      </c>
      <c r="B166" s="4">
        <f>IF('True_Odds_Calculator_3-way'!B167="","",'True_Odds_Calculator_3-way'!B167)</f>
        <v>3.48</v>
      </c>
      <c r="C166" s="4">
        <f>IF('True_Odds_Calculator_3-way'!C167="","",'True_Odds_Calculator_3-way'!C167)</f>
        <v>2.72</v>
      </c>
      <c r="D166" s="4">
        <f t="shared" si="10"/>
        <v>3.3791259450488553E-2</v>
      </c>
      <c r="E166" s="4">
        <f t="shared" si="11"/>
        <v>2.72090981310365</v>
      </c>
      <c r="F166" s="4">
        <f t="shared" si="12"/>
        <v>3.6219736183002165</v>
      </c>
      <c r="G166" s="4">
        <f t="shared" si="13"/>
        <v>2.8059675750258708</v>
      </c>
      <c r="I166" s="4">
        <f t="shared" si="14"/>
        <v>1.0337912594504886</v>
      </c>
    </row>
    <row r="167" spans="1:9" x14ac:dyDescent="0.2">
      <c r="A167" s="4">
        <f>IF('True_Odds_Calculator_3-way'!A168="","",'True_Odds_Calculator_3-way'!A168)</f>
        <v>3.81</v>
      </c>
      <c r="B167" s="4">
        <f>IF('True_Odds_Calculator_3-way'!B168="","",'True_Odds_Calculator_3-way'!B168)</f>
        <v>3.55</v>
      </c>
      <c r="C167" s="4">
        <f>IF('True_Odds_Calculator_3-way'!C168="","",'True_Odds_Calculator_3-way'!C168)</f>
        <v>2.04</v>
      </c>
      <c r="D167" s="4">
        <f t="shared" si="10"/>
        <v>3.4353410877492774E-2</v>
      </c>
      <c r="E167" s="4">
        <f t="shared" si="11"/>
        <v>3.9838089297780548</v>
      </c>
      <c r="F167" s="4">
        <f t="shared" si="12"/>
        <v>3.7004280863253771</v>
      </c>
      <c r="G167" s="4">
        <f t="shared" si="13"/>
        <v>2.0887949164013282</v>
      </c>
      <c r="I167" s="4">
        <f t="shared" si="14"/>
        <v>1.0343534108774928</v>
      </c>
    </row>
    <row r="168" spans="1:9" x14ac:dyDescent="0.2">
      <c r="A168" s="4">
        <f>IF('True_Odds_Calculator_3-way'!A169="","",'True_Odds_Calculator_3-way'!A169)</f>
        <v>1.74</v>
      </c>
      <c r="B168" s="4">
        <f>IF('True_Odds_Calculator_3-way'!B169="","",'True_Odds_Calculator_3-way'!B169)</f>
        <v>3.74</v>
      </c>
      <c r="C168" s="4">
        <f>IF('True_Odds_Calculator_3-way'!C169="","",'True_Odds_Calculator_3-way'!C169)</f>
        <v>5.14</v>
      </c>
      <c r="D168" s="4">
        <f t="shared" si="10"/>
        <v>3.6644852005425221E-2</v>
      </c>
      <c r="E168" s="4">
        <f t="shared" si="11"/>
        <v>1.7777850690363288</v>
      </c>
      <c r="F168" s="4">
        <f t="shared" si="12"/>
        <v>3.9190369530027342</v>
      </c>
      <c r="G168" s="4">
        <f t="shared" si="13"/>
        <v>5.4843330055576116</v>
      </c>
      <c r="I168" s="4">
        <f t="shared" si="14"/>
        <v>1.0366448520054252</v>
      </c>
    </row>
    <row r="169" spans="1:9" x14ac:dyDescent="0.2">
      <c r="A169" s="4">
        <f>IF('True_Odds_Calculator_3-way'!A170="","",'True_Odds_Calculator_3-way'!A170)</f>
        <v>2.04</v>
      </c>
      <c r="B169" s="4">
        <f>IF('True_Odds_Calculator_3-way'!B170="","",'True_Odds_Calculator_3-way'!B170)</f>
        <v>3.65</v>
      </c>
      <c r="C169" s="4">
        <f>IF('True_Odds_Calculator_3-way'!C170="","",'True_Odds_Calculator_3-way'!C170)</f>
        <v>3.7</v>
      </c>
      <c r="D169" s="4">
        <f t="shared" si="10"/>
        <v>3.443895144136877E-2</v>
      </c>
      <c r="E169" s="4">
        <f t="shared" si="11"/>
        <v>2.0889193301353175</v>
      </c>
      <c r="F169" s="4">
        <f t="shared" si="12"/>
        <v>3.8096260924075369</v>
      </c>
      <c r="G169" s="4">
        <f t="shared" si="13"/>
        <v>3.8641276906102147</v>
      </c>
      <c r="I169" s="4">
        <f t="shared" si="14"/>
        <v>1.0344389514413688</v>
      </c>
    </row>
    <row r="170" spans="1:9" x14ac:dyDescent="0.2">
      <c r="A170" s="4">
        <f>IF('True_Odds_Calculator_3-way'!A171="","",'True_Odds_Calculator_3-way'!A171)</f>
        <v>1.72</v>
      </c>
      <c r="B170" s="4">
        <f>IF('True_Odds_Calculator_3-way'!B171="","",'True_Odds_Calculator_3-way'!B171)</f>
        <v>3.72</v>
      </c>
      <c r="C170" s="4">
        <f>IF('True_Odds_Calculator_3-way'!C171="","",'True_Odds_Calculator_3-way'!C171)</f>
        <v>5.35</v>
      </c>
      <c r="D170" s="4">
        <f t="shared" si="10"/>
        <v>3.7128440988751787E-2</v>
      </c>
      <c r="E170" s="4">
        <f t="shared" si="11"/>
        <v>1.7574099375990841</v>
      </c>
      <c r="F170" s="4">
        <f t="shared" si="12"/>
        <v>3.8995315746625021</v>
      </c>
      <c r="G170" s="4">
        <f t="shared" si="13"/>
        <v>5.7293542152972714</v>
      </c>
      <c r="I170" s="4">
        <f t="shared" si="14"/>
        <v>1.0371284409887518</v>
      </c>
    </row>
    <row r="171" spans="1:9" x14ac:dyDescent="0.2">
      <c r="A171" s="4">
        <f>IF('True_Odds_Calculator_3-way'!A172="","",'True_Odds_Calculator_3-way'!A172)</f>
        <v>1.96</v>
      </c>
      <c r="B171" s="4">
        <f>IF('True_Odds_Calculator_3-way'!B172="","",'True_Odds_Calculator_3-way'!B172)</f>
        <v>3.25</v>
      </c>
      <c r="C171" s="4">
        <f>IF('True_Odds_Calculator_3-way'!C172="","",'True_Odds_Calculator_3-way'!C172)</f>
        <v>4.6100000000000003</v>
      </c>
      <c r="D171" s="4">
        <f t="shared" si="10"/>
        <v>3.4816129021273179E-2</v>
      </c>
      <c r="E171" s="4">
        <f t="shared" si="11"/>
        <v>2.0056209319956015</v>
      </c>
      <c r="F171" s="4">
        <f t="shared" si="12"/>
        <v>3.3773864838754202</v>
      </c>
      <c r="G171" s="4">
        <f t="shared" si="13"/>
        <v>4.8705798447555244</v>
      </c>
      <c r="I171" s="4">
        <f t="shared" si="14"/>
        <v>1.0348161290212732</v>
      </c>
    </row>
    <row r="172" spans="1:9" x14ac:dyDescent="0.2">
      <c r="A172" s="4">
        <f>IF('True_Odds_Calculator_3-way'!A173="","",'True_Odds_Calculator_3-way'!A173)</f>
        <v>2.52</v>
      </c>
      <c r="B172" s="4">
        <f>IF('True_Odds_Calculator_3-way'!B173="","",'True_Odds_Calculator_3-way'!B173)</f>
        <v>3.37</v>
      </c>
      <c r="C172" s="4">
        <f>IF('True_Odds_Calculator_3-way'!C173="","",'True_Odds_Calculator_3-way'!C173)</f>
        <v>2.95</v>
      </c>
      <c r="D172" s="4">
        <f t="shared" si="10"/>
        <v>3.2544352717364777E-2</v>
      </c>
      <c r="E172" s="4">
        <f t="shared" si="11"/>
        <v>2.590826076435115</v>
      </c>
      <c r="F172" s="4">
        <f t="shared" si="12"/>
        <v>3.4978758933441552</v>
      </c>
      <c r="G172" s="4">
        <f t="shared" si="13"/>
        <v>3.0475267903339085</v>
      </c>
      <c r="I172" s="4">
        <f t="shared" si="14"/>
        <v>1.0325443527173648</v>
      </c>
    </row>
    <row r="173" spans="1:9" x14ac:dyDescent="0.2">
      <c r="A173" s="4">
        <f>IF('True_Odds_Calculator_3-way'!A174="","",'True_Odds_Calculator_3-way'!A174)</f>
        <v>2.41</v>
      </c>
      <c r="B173" s="4">
        <f>IF('True_Odds_Calculator_3-way'!B174="","",'True_Odds_Calculator_3-way'!B174)</f>
        <v>3.16</v>
      </c>
      <c r="C173" s="4">
        <f>IF('True_Odds_Calculator_3-way'!C174="","",'True_Odds_Calculator_3-way'!C174)</f>
        <v>3.32</v>
      </c>
      <c r="D173" s="4">
        <f t="shared" si="10"/>
        <v>3.2598274815739625E-2</v>
      </c>
      <c r="E173" s="4">
        <f t="shared" si="11"/>
        <v>2.4748085051736104</v>
      </c>
      <c r="F173" s="4">
        <f t="shared" si="12"/>
        <v>3.2723626227987346</v>
      </c>
      <c r="G173" s="4">
        <f t="shared" si="13"/>
        <v>3.4442528835842752</v>
      </c>
      <c r="I173" s="4">
        <f t="shared" si="14"/>
        <v>1.0325982748157396</v>
      </c>
    </row>
    <row r="174" spans="1:9" x14ac:dyDescent="0.2">
      <c r="A174" s="4">
        <f>IF('True_Odds_Calculator_3-way'!A175="","",'True_Odds_Calculator_3-way'!A175)</f>
        <v>2.2999999999999998</v>
      </c>
      <c r="B174" s="4">
        <f>IF('True_Odds_Calculator_3-way'!B175="","",'True_Odds_Calculator_3-way'!B175)</f>
        <v>3.1</v>
      </c>
      <c r="C174" s="4">
        <f>IF('True_Odds_Calculator_3-way'!C175="","",'True_Odds_Calculator_3-way'!C175)</f>
        <v>3.62</v>
      </c>
      <c r="D174" s="4">
        <f t="shared" si="10"/>
        <v>3.3606347779594481E-2</v>
      </c>
      <c r="E174" s="4">
        <f t="shared" si="11"/>
        <v>2.3608263767355924</v>
      </c>
      <c r="F174" s="4">
        <f t="shared" si="12"/>
        <v>3.2115252212719723</v>
      </c>
      <c r="G174" s="4">
        <f t="shared" si="13"/>
        <v>3.7730014715484397</v>
      </c>
      <c r="I174" s="4">
        <f t="shared" si="14"/>
        <v>1.0336063477795945</v>
      </c>
    </row>
    <row r="175" spans="1:9" x14ac:dyDescent="0.2">
      <c r="A175" s="4">
        <f>IF('True_Odds_Calculator_3-way'!A176="","",'True_Odds_Calculator_3-way'!A176)</f>
        <v>1.93</v>
      </c>
      <c r="B175" s="4">
        <f>IF('True_Odds_Calculator_3-way'!B176="","",'True_Odds_Calculator_3-way'!B176)</f>
        <v>3.69</v>
      </c>
      <c r="C175" s="4">
        <f>IF('True_Odds_Calculator_3-way'!C176="","",'True_Odds_Calculator_3-way'!C176)</f>
        <v>4.08</v>
      </c>
      <c r="D175" s="4">
        <f t="shared" si="10"/>
        <v>3.4235464268693283E-2</v>
      </c>
      <c r="E175" s="4">
        <f t="shared" si="11"/>
        <v>1.9734652067712732</v>
      </c>
      <c r="F175" s="4">
        <f t="shared" si="12"/>
        <v>3.8522153276523401</v>
      </c>
      <c r="G175" s="4">
        <f t="shared" si="13"/>
        <v>4.2792425220673831</v>
      </c>
      <c r="I175" s="4">
        <f t="shared" si="14"/>
        <v>1.0342354642686933</v>
      </c>
    </row>
    <row r="176" spans="1:9" x14ac:dyDescent="0.2">
      <c r="A176" s="4">
        <f>IF('True_Odds_Calculator_3-way'!A177="","",'True_Odds_Calculator_3-way'!A177)</f>
        <v>3.29</v>
      </c>
      <c r="B176" s="4">
        <f>IF('True_Odds_Calculator_3-way'!B177="","",'True_Odds_Calculator_3-way'!B177)</f>
        <v>3.1</v>
      </c>
      <c r="C176" s="4">
        <f>IF('True_Odds_Calculator_3-way'!C177="","",'True_Odds_Calculator_3-way'!C177)</f>
        <v>2.46</v>
      </c>
      <c r="D176" s="4">
        <f t="shared" si="10"/>
        <v>3.3036077983095602E-2</v>
      </c>
      <c r="E176" s="4">
        <f t="shared" si="11"/>
        <v>3.4136759982475509</v>
      </c>
      <c r="F176" s="4">
        <f t="shared" si="12"/>
        <v>3.209565849968488</v>
      </c>
      <c r="G176" s="4">
        <f t="shared" si="13"/>
        <v>2.5284959019945483</v>
      </c>
      <c r="I176" s="4">
        <f t="shared" si="14"/>
        <v>1.0330360779830956</v>
      </c>
    </row>
    <row r="177" spans="1:9" x14ac:dyDescent="0.2">
      <c r="A177" s="4">
        <f>IF('True_Odds_Calculator_3-way'!A178="","",'True_Odds_Calculator_3-way'!A178)</f>
        <v>3.89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2.0099999999999998</v>
      </c>
      <c r="D177" s="4">
        <f t="shared" si="10"/>
        <v>3.3911455489852749E-2</v>
      </c>
      <c r="E177" s="4">
        <f t="shared" si="11"/>
        <v>4.0689178619685231</v>
      </c>
      <c r="F177" s="4">
        <f t="shared" si="12"/>
        <v>3.7309842398045596</v>
      </c>
      <c r="G177" s="4">
        <f t="shared" si="13"/>
        <v>2.0567303011004676</v>
      </c>
      <c r="I177" s="4">
        <f t="shared" si="14"/>
        <v>1.0339114554898527</v>
      </c>
    </row>
    <row r="178" spans="1:9" x14ac:dyDescent="0.2">
      <c r="A178" s="4">
        <f>IF('True_Odds_Calculator_3-way'!A179="","",'True_Odds_Calculator_3-way'!A179)</f>
        <v>2.4700000000000002</v>
      </c>
      <c r="B178" s="4">
        <f>IF('True_Odds_Calculator_3-way'!B179="","",'True_Odds_Calculator_3-way'!B179)</f>
        <v>3.29</v>
      </c>
      <c r="C178" s="4">
        <f>IF('True_Odds_Calculator_3-way'!C179="","",'True_Odds_Calculator_3-way'!C179)</f>
        <v>3.08</v>
      </c>
      <c r="D178" s="4">
        <f t="shared" si="10"/>
        <v>3.3484992051621365E-2</v>
      </c>
      <c r="E178" s="4">
        <f t="shared" si="11"/>
        <v>2.5400267861878749</v>
      </c>
      <c r="F178" s="4">
        <f t="shared" si="12"/>
        <v>3.4154206488292953</v>
      </c>
      <c r="G178" s="4">
        <f t="shared" si="13"/>
        <v>3.1896536753799909</v>
      </c>
      <c r="I178" s="4">
        <f t="shared" si="14"/>
        <v>1.0334849920516214</v>
      </c>
    </row>
    <row r="179" spans="1:9" x14ac:dyDescent="0.2">
      <c r="A179" s="4">
        <f>IF('True_Odds_Calculator_3-way'!A180="","",'True_Odds_Calculator_3-way'!A180)</f>
        <v>3.21</v>
      </c>
      <c r="B179" s="4">
        <f>IF('True_Odds_Calculator_3-way'!B180="","",'True_Odds_Calculator_3-way'!B180)</f>
        <v>3.35</v>
      </c>
      <c r="C179" s="4">
        <f>IF('True_Odds_Calculator_3-way'!C180="","",'True_Odds_Calculator_3-way'!C180)</f>
        <v>2.36</v>
      </c>
      <c r="D179" s="4">
        <f t="shared" si="10"/>
        <v>3.3762755996668004E-2</v>
      </c>
      <c r="E179" s="4">
        <f t="shared" si="11"/>
        <v>3.3303113227850201</v>
      </c>
      <c r="F179" s="4">
        <f t="shared" si="12"/>
        <v>3.4812491655220223</v>
      </c>
      <c r="G179" s="4">
        <f t="shared" si="13"/>
        <v>2.4243919339338151</v>
      </c>
      <c r="I179" s="4">
        <f t="shared" si="14"/>
        <v>1.033762755996668</v>
      </c>
    </row>
    <row r="180" spans="1:9" x14ac:dyDescent="0.2">
      <c r="A180" s="4">
        <f>IF('True_Odds_Calculator_3-way'!A181="","",'True_Odds_Calculator_3-way'!A181)</f>
        <v>2.64</v>
      </c>
      <c r="B180" s="4">
        <f>IF('True_Odds_Calculator_3-way'!B181="","",'True_Odds_Calculator_3-way'!B181)</f>
        <v>3.41</v>
      </c>
      <c r="C180" s="4">
        <f>IF('True_Odds_Calculator_3-way'!C181="","",'True_Odds_Calculator_3-way'!C181)</f>
        <v>2.77</v>
      </c>
      <c r="D180" s="4">
        <f t="shared" si="10"/>
        <v>3.3053841077598012E-2</v>
      </c>
      <c r="E180" s="4">
        <f t="shared" si="11"/>
        <v>2.7190912405724048</v>
      </c>
      <c r="F180" s="4">
        <f t="shared" si="12"/>
        <v>3.5431192392892203</v>
      </c>
      <c r="G180" s="4">
        <f t="shared" si="13"/>
        <v>2.857200953842173</v>
      </c>
      <c r="I180" s="4">
        <f t="shared" si="14"/>
        <v>1.033053841077598</v>
      </c>
    </row>
    <row r="181" spans="1:9" x14ac:dyDescent="0.2">
      <c r="A181" s="4">
        <f>IF('True_Odds_Calculator_3-way'!A182="","",'True_Odds_Calculator_3-way'!A182)</f>
        <v>1.88</v>
      </c>
      <c r="B181" s="4">
        <f>IF('True_Odds_Calculator_3-way'!B182="","",'True_Odds_Calculator_3-way'!B182)</f>
        <v>3.62</v>
      </c>
      <c r="C181" s="4">
        <f>IF('True_Odds_Calculator_3-way'!C182="","",'True_Odds_Calculator_3-way'!C182)</f>
        <v>4.42</v>
      </c>
      <c r="D181" s="4">
        <f t="shared" si="10"/>
        <v>3.4402331431075961E-2</v>
      </c>
      <c r="E181" s="4">
        <f t="shared" si="11"/>
        <v>1.9214235757548297</v>
      </c>
      <c r="F181" s="4">
        <f t="shared" si="12"/>
        <v>3.7767823422429241</v>
      </c>
      <c r="G181" s="4">
        <f t="shared" si="13"/>
        <v>4.655994195011937</v>
      </c>
      <c r="I181" s="4">
        <f t="shared" si="14"/>
        <v>1.034402331431076</v>
      </c>
    </row>
    <row r="182" spans="1:9" x14ac:dyDescent="0.2">
      <c r="A182" s="4">
        <f>IF('True_Odds_Calculator_3-way'!A183="","",'True_Odds_Calculator_3-way'!A183)</f>
        <v>3.23</v>
      </c>
      <c r="B182" s="4">
        <f>IF('True_Odds_Calculator_3-way'!B183="","",'True_Odds_Calculator_3-way'!B183)</f>
        <v>3.19</v>
      </c>
      <c r="C182" s="4">
        <f>IF('True_Odds_Calculator_3-way'!C183="","",'True_Odds_Calculator_3-way'!C183)</f>
        <v>2.44</v>
      </c>
      <c r="D182" s="4">
        <f t="shared" si="10"/>
        <v>3.2913212618036258E-2</v>
      </c>
      <c r="E182" s="4">
        <f t="shared" si="11"/>
        <v>3.3486651706177706</v>
      </c>
      <c r="F182" s="4">
        <f t="shared" si="12"/>
        <v>3.3056916581113156</v>
      </c>
      <c r="G182" s="4">
        <f t="shared" si="13"/>
        <v>2.5071139690997382</v>
      </c>
      <c r="I182" s="4">
        <f t="shared" si="14"/>
        <v>1.0329132126180363</v>
      </c>
    </row>
    <row r="183" spans="1:9" x14ac:dyDescent="0.2">
      <c r="A183" s="4">
        <f>IF('True_Odds_Calculator_3-way'!A184="","",'True_Odds_Calculator_3-way'!A184)</f>
        <v>1.87</v>
      </c>
      <c r="B183" s="4">
        <f>IF('True_Odds_Calculator_3-way'!B184="","",'True_Odds_Calculator_3-way'!B184)</f>
        <v>3.63</v>
      </c>
      <c r="C183" s="4">
        <f>IF('True_Odds_Calculator_3-way'!C184="","",'True_Odds_Calculator_3-way'!C184)</f>
        <v>4.46</v>
      </c>
      <c r="D183" s="4">
        <f t="shared" si="10"/>
        <v>3.4456698589453216E-2</v>
      </c>
      <c r="E183" s="4">
        <f t="shared" si="11"/>
        <v>1.9110454509895234</v>
      </c>
      <c r="F183" s="4">
        <f t="shared" si="12"/>
        <v>3.7879286125207936</v>
      </c>
      <c r="G183" s="4">
        <f t="shared" si="13"/>
        <v>4.7008014957306319</v>
      </c>
      <c r="I183" s="4">
        <f t="shared" si="14"/>
        <v>1.0344566985894532</v>
      </c>
    </row>
    <row r="184" spans="1:9" x14ac:dyDescent="0.2">
      <c r="A184" s="4">
        <f>IF('True_Odds_Calculator_3-way'!A185="","",'True_Odds_Calculator_3-way'!A185)</f>
        <v>2.5299999999999998</v>
      </c>
      <c r="B184" s="4">
        <f>IF('True_Odds_Calculator_3-way'!B185="","",'True_Odds_Calculator_3-way'!B185)</f>
        <v>3.17</v>
      </c>
      <c r="C184" s="4">
        <f>IF('True_Odds_Calculator_3-way'!C185="","",'True_Odds_Calculator_3-way'!C185)</f>
        <v>3.1</v>
      </c>
      <c r="D184" s="4">
        <f t="shared" si="10"/>
        <v>3.3294975406549021E-2</v>
      </c>
      <c r="E184" s="4">
        <f t="shared" si="11"/>
        <v>2.603091590785116</v>
      </c>
      <c r="F184" s="4">
        <f t="shared" si="12"/>
        <v>3.2855927062918671</v>
      </c>
      <c r="G184" s="4">
        <f t="shared" si="13"/>
        <v>3.2104550907327702</v>
      </c>
      <c r="I184" s="4">
        <f t="shared" si="14"/>
        <v>1.033294975406549</v>
      </c>
    </row>
    <row r="185" spans="1:9" x14ac:dyDescent="0.2">
      <c r="A185" s="4">
        <f>IF('True_Odds_Calculator_3-way'!A186="","",'True_Odds_Calculator_3-way'!A186)</f>
        <v>2.5</v>
      </c>
      <c r="B185" s="4">
        <f>IF('True_Odds_Calculator_3-way'!B186="","",'True_Odds_Calculator_3-way'!B186)</f>
        <v>3.24</v>
      </c>
      <c r="C185" s="4">
        <f>IF('True_Odds_Calculator_3-way'!C186="","",'True_Odds_Calculator_3-way'!C186)</f>
        <v>3.09</v>
      </c>
      <c r="D185" s="4">
        <f t="shared" si="10"/>
        <v>3.2266570777897741E-2</v>
      </c>
      <c r="E185" s="4">
        <f t="shared" si="11"/>
        <v>2.5690794876005913</v>
      </c>
      <c r="F185" s="4">
        <f t="shared" si="12"/>
        <v>3.3569838246734096</v>
      </c>
      <c r="G185" s="4">
        <f t="shared" si="13"/>
        <v>3.1962251621801094</v>
      </c>
      <c r="I185" s="4">
        <f t="shared" si="14"/>
        <v>1.0322665707778977</v>
      </c>
    </row>
    <row r="186" spans="1:9" x14ac:dyDescent="0.2">
      <c r="A186" s="4">
        <f>IF('True_Odds_Calculator_3-way'!A187="","",'True_Odds_Calculator_3-way'!A187)</f>
        <v>2.1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3.71</v>
      </c>
      <c r="D186" s="4">
        <f t="shared" si="10"/>
        <v>3.308857700529777E-2</v>
      </c>
      <c r="E186" s="4">
        <f t="shared" si="11"/>
        <v>2.1497935260423606</v>
      </c>
      <c r="F186" s="4">
        <f t="shared" si="12"/>
        <v>3.6189034645139579</v>
      </c>
      <c r="G186" s="4">
        <f t="shared" si="13"/>
        <v>3.8682885906040263</v>
      </c>
      <c r="I186" s="4">
        <f t="shared" si="14"/>
        <v>1.0330885770052978</v>
      </c>
    </row>
    <row r="187" spans="1:9" x14ac:dyDescent="0.2">
      <c r="A187" s="4">
        <f>IF('True_Odds_Calculator_3-way'!A188="","",'True_Odds_Calculator_3-way'!A188)</f>
        <v>2.86</v>
      </c>
      <c r="B187" s="4">
        <f>IF('True_Odds_Calculator_3-way'!B188="","",'True_Odds_Calculator_3-way'!B188)</f>
        <v>3.28</v>
      </c>
      <c r="C187" s="4">
        <f>IF('True_Odds_Calculator_3-way'!C188="","",'True_Odds_Calculator_3-way'!C188)</f>
        <v>2.61</v>
      </c>
      <c r="D187" s="4">
        <f t="shared" si="10"/>
        <v>3.7670160882944614E-2</v>
      </c>
      <c r="E187" s="4">
        <f t="shared" si="11"/>
        <v>2.9665348523801689</v>
      </c>
      <c r="F187" s="4">
        <f t="shared" si="12"/>
        <v>3.4208930466300234</v>
      </c>
      <c r="G187" s="4">
        <f t="shared" si="13"/>
        <v>2.6984359492151531</v>
      </c>
      <c r="I187" s="4">
        <f t="shared" si="14"/>
        <v>1.0376701608829446</v>
      </c>
    </row>
    <row r="188" spans="1:9" x14ac:dyDescent="0.2">
      <c r="A188" s="4">
        <f>IF('True_Odds_Calculator_3-way'!A189="","",'True_Odds_Calculator_3-way'!A189)</f>
        <v>1.93</v>
      </c>
      <c r="B188" s="4">
        <f>IF('True_Odds_Calculator_3-way'!B189="","",'True_Odds_Calculator_3-way'!B189)</f>
        <v>3.93</v>
      </c>
      <c r="C188" s="4">
        <f>IF('True_Odds_Calculator_3-way'!C189="","",'True_Odds_Calculator_3-way'!C189)</f>
        <v>3.81</v>
      </c>
      <c r="D188" s="4">
        <f t="shared" si="10"/>
        <v>3.5054832835608174E-2</v>
      </c>
      <c r="E188" s="4">
        <f t="shared" si="11"/>
        <v>1.9745294751033151</v>
      </c>
      <c r="F188" s="4">
        <f t="shared" si="12"/>
        <v>4.1191593390921959</v>
      </c>
      <c r="G188" s="4">
        <f t="shared" si="13"/>
        <v>3.987523082979509</v>
      </c>
      <c r="I188" s="4">
        <f t="shared" si="14"/>
        <v>1.0350548328356082</v>
      </c>
    </row>
    <row r="189" spans="1:9" x14ac:dyDescent="0.2">
      <c r="A189" s="4">
        <f>IF('True_Odds_Calculator_3-way'!A190="","",'True_Odds_Calculator_3-way'!A190)</f>
        <v>1.43</v>
      </c>
      <c r="B189" s="4">
        <f>IF('True_Odds_Calculator_3-way'!B190="","",'True_Odds_Calculator_3-way'!B190)</f>
        <v>5.07</v>
      </c>
      <c r="C189" s="4">
        <f>IF('True_Odds_Calculator_3-way'!C190="","",'True_Odds_Calculator_3-way'!C190)</f>
        <v>7.61</v>
      </c>
      <c r="D189" s="4">
        <f t="shared" si="10"/>
        <v>2.7945402755874982E-2</v>
      </c>
      <c r="E189" s="4">
        <f t="shared" si="11"/>
        <v>1.4493056821114214</v>
      </c>
      <c r="F189" s="4">
        <f t="shared" si="12"/>
        <v>5.32131356373164</v>
      </c>
      <c r="G189" s="4">
        <f t="shared" si="13"/>
        <v>8.1906179297869386</v>
      </c>
      <c r="I189" s="4">
        <f t="shared" si="14"/>
        <v>1.027945402755875</v>
      </c>
    </row>
    <row r="190" spans="1:9" x14ac:dyDescent="0.2">
      <c r="A190" s="4">
        <f>IF('True_Odds_Calculator_3-way'!A191="","",'True_Odds_Calculator_3-way'!A191)</f>
        <v>1.85</v>
      </c>
      <c r="B190" s="4">
        <f>IF('True_Odds_Calculator_3-way'!B191="","",'True_Odds_Calculator_3-way'!B191)</f>
        <v>3.92</v>
      </c>
      <c r="C190" s="4">
        <f>IF('True_Odds_Calculator_3-way'!C191="","",'True_Odds_Calculator_3-way'!C191)</f>
        <v>4.28</v>
      </c>
      <c r="D190" s="4">
        <f t="shared" si="10"/>
        <v>2.9287441169951078E-2</v>
      </c>
      <c r="E190" s="4">
        <f t="shared" si="11"/>
        <v>1.8840266301066533</v>
      </c>
      <c r="F190" s="4">
        <f t="shared" si="12"/>
        <v>4.0759834992050754</v>
      </c>
      <c r="G190" s="4">
        <f t="shared" si="13"/>
        <v>4.4666311059262354</v>
      </c>
      <c r="I190" s="4">
        <f t="shared" si="14"/>
        <v>1.0292874411699511</v>
      </c>
    </row>
    <row r="191" spans="1:9" x14ac:dyDescent="0.2">
      <c r="A191" s="4">
        <f>IF('True_Odds_Calculator_3-way'!A192="","",'True_Odds_Calculator_3-way'!A192)</f>
        <v>2.39</v>
      </c>
      <c r="B191" s="4">
        <f>IF('True_Odds_Calculator_3-way'!B192="","",'True_Odds_Calculator_3-way'!B192)</f>
        <v>3.43</v>
      </c>
      <c r="C191" s="4">
        <f>IF('True_Odds_Calculator_3-way'!C192="","",'True_Odds_Calculator_3-way'!C192)</f>
        <v>3.14</v>
      </c>
      <c r="D191" s="4">
        <f t="shared" si="10"/>
        <v>2.8426568924995177E-2</v>
      </c>
      <c r="E191" s="4">
        <f t="shared" si="11"/>
        <v>2.4453792816831554</v>
      </c>
      <c r="F191" s="4">
        <f t="shared" si="12"/>
        <v>3.5452234630690422</v>
      </c>
      <c r="G191" s="4">
        <f t="shared" si="13"/>
        <v>3.2362897901370156</v>
      </c>
      <c r="I191" s="4">
        <f t="shared" si="14"/>
        <v>1.0284265689249952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3.24</v>
      </c>
      <c r="C192" s="4">
        <f>IF('True_Odds_Calculator_3-way'!C193="","",'True_Odds_Calculator_3-way'!C193)</f>
        <v>3.59</v>
      </c>
      <c r="D192" s="4">
        <f t="shared" si="10"/>
        <v>2.7722141703301562E-2</v>
      </c>
      <c r="E192" s="4">
        <f t="shared" si="11"/>
        <v>2.3186366985032154</v>
      </c>
      <c r="F192" s="4">
        <f t="shared" si="12"/>
        <v>3.3399992882421827</v>
      </c>
      <c r="G192" s="4">
        <f t="shared" si="13"/>
        <v>3.7131816944265887</v>
      </c>
      <c r="I192" s="4">
        <f t="shared" si="14"/>
        <v>1.0277221417033016</v>
      </c>
    </row>
    <row r="193" spans="1:9" x14ac:dyDescent="0.2">
      <c r="A193" s="4">
        <f>IF('True_Odds_Calculator_3-way'!A194="","",'True_Odds_Calculator_3-way'!A194)</f>
        <v>11.18</v>
      </c>
      <c r="B193" s="4">
        <f>IF('True_Odds_Calculator_3-way'!B194="","",'True_Odds_Calculator_3-way'!B194)</f>
        <v>6.21</v>
      </c>
      <c r="C193" s="4">
        <f>IF('True_Odds_Calculator_3-way'!C194="","",'True_Odds_Calculator_3-way'!C194)</f>
        <v>1.28</v>
      </c>
      <c r="D193" s="4">
        <f t="shared" si="10"/>
        <v>3.1726034095852063E-2</v>
      </c>
      <c r="E193" s="4">
        <f t="shared" si="11"/>
        <v>12.679077132507445</v>
      </c>
      <c r="F193" s="4">
        <f t="shared" si="12"/>
        <v>6.6464945064522674</v>
      </c>
      <c r="G193" s="4">
        <f t="shared" si="13"/>
        <v>1.2975644042802168</v>
      </c>
      <c r="I193" s="4">
        <f t="shared" si="14"/>
        <v>1.0317260340958521</v>
      </c>
    </row>
    <row r="194" spans="1:9" x14ac:dyDescent="0.2">
      <c r="A194" s="4">
        <f>IF('True_Odds_Calculator_3-way'!A195="","",'True_Odds_Calculator_3-way'!A195)</f>
        <v>3.05</v>
      </c>
      <c r="B194" s="4">
        <f>IF('True_Odds_Calculator_3-way'!B195="","",'True_Odds_Calculator_3-way'!B195)</f>
        <v>3.08</v>
      </c>
      <c r="C194" s="4">
        <f>IF('True_Odds_Calculator_3-way'!C195="","",'True_Odds_Calculator_3-way'!C195)</f>
        <v>2.67</v>
      </c>
      <c r="D194" s="4">
        <f t="shared" si="10"/>
        <v>2.7076012340333744E-2</v>
      </c>
      <c r="E194" s="4">
        <f t="shared" si="11"/>
        <v>3.136334762717742</v>
      </c>
      <c r="F194" s="4">
        <f t="shared" si="12"/>
        <v>3.1680660239531351</v>
      </c>
      <c r="G194" s="4">
        <f t="shared" si="13"/>
        <v>2.7359294735678592</v>
      </c>
      <c r="I194" s="4">
        <f t="shared" si="14"/>
        <v>1.0270760123403337</v>
      </c>
    </row>
    <row r="195" spans="1:9" x14ac:dyDescent="0.2">
      <c r="A195" s="4">
        <f>IF('True_Odds_Calculator_3-way'!A196="","",'True_Odds_Calculator_3-way'!A196)</f>
        <v>2.58</v>
      </c>
      <c r="B195" s="4">
        <f>IF('True_Odds_Calculator_3-way'!B196="","",'True_Odds_Calculator_3-way'!B196)</f>
        <v>3.44</v>
      </c>
      <c r="C195" s="4">
        <f>IF('True_Odds_Calculator_3-way'!C196="","",'True_Odds_Calculator_3-way'!C196)</f>
        <v>2.86</v>
      </c>
      <c r="D195" s="4">
        <f t="shared" ref="D195:D258" si="15">IF(A195="","",((1/A195)+(1/B195)+(1/C195))-1)</f>
        <v>2.7944923293760526E-2</v>
      </c>
      <c r="E195" s="4">
        <f t="shared" ref="E195:E258" si="16">IF(A195="","",(3*A195)/(3-($D195*A195)))</f>
        <v>2.6435310133989347</v>
      </c>
      <c r="F195" s="4">
        <f t="shared" ref="F195:F258" si="17">IF(B195="","",(3*B195)/(3-($D195*B195)))</f>
        <v>3.5538787567428716</v>
      </c>
      <c r="G195" s="4">
        <f t="shared" ref="G195:G258" si="18">IF(C195="","",(3*C195)/(3-($D195*C195)))</f>
        <v>2.9382781597600149</v>
      </c>
      <c r="I195" s="4">
        <f t="shared" ref="I195:I258" si="19">IF(A195="","",D195+1)</f>
        <v>1.0279449232937605</v>
      </c>
    </row>
    <row r="196" spans="1:9" x14ac:dyDescent="0.2">
      <c r="A196" s="4">
        <f>IF('True_Odds_Calculator_3-way'!A197="","",'True_Odds_Calculator_3-way'!A197)</f>
        <v>3</v>
      </c>
      <c r="B196" s="4">
        <f>IF('True_Odds_Calculator_3-way'!B197="","",'True_Odds_Calculator_3-way'!B197)</f>
        <v>3.16</v>
      </c>
      <c r="C196" s="4">
        <f>IF('True_Odds_Calculator_3-way'!C197="","",'True_Odds_Calculator_3-way'!C197)</f>
        <v>2.65</v>
      </c>
      <c r="D196" s="4">
        <f t="shared" si="15"/>
        <v>2.7147520101902689E-2</v>
      </c>
      <c r="E196" s="4">
        <f t="shared" si="16"/>
        <v>3.0837152209492635</v>
      </c>
      <c r="F196" s="4">
        <f t="shared" si="17"/>
        <v>3.2530214088397789</v>
      </c>
      <c r="G196" s="4">
        <f t="shared" si="18"/>
        <v>2.7151091577202968</v>
      </c>
      <c r="I196" s="4">
        <f t="shared" si="19"/>
        <v>1.0271475201019027</v>
      </c>
    </row>
    <row r="197" spans="1:9" x14ac:dyDescent="0.2">
      <c r="A197" s="4">
        <f>IF('True_Odds_Calculator_3-way'!A198="","",'True_Odds_Calculator_3-way'!A198)</f>
        <v>5.53</v>
      </c>
      <c r="B197" s="4">
        <f>IF('True_Odds_Calculator_3-way'!B198="","",'True_Odds_Calculator_3-way'!B198)</f>
        <v>3.68</v>
      </c>
      <c r="C197" s="4">
        <f>IF('True_Odds_Calculator_3-way'!C198="","",'True_Odds_Calculator_3-way'!C198)</f>
        <v>1.73</v>
      </c>
      <c r="D197" s="4">
        <f t="shared" si="15"/>
        <v>3.0605638917154288E-2</v>
      </c>
      <c r="E197" s="4">
        <f t="shared" si="16"/>
        <v>5.8606359491661513</v>
      </c>
      <c r="F197" s="4">
        <f t="shared" si="17"/>
        <v>3.8235471121512687</v>
      </c>
      <c r="G197" s="4">
        <f t="shared" si="18"/>
        <v>1.7610817756558992</v>
      </c>
      <c r="I197" s="4">
        <f t="shared" si="19"/>
        <v>1.0306056389171543</v>
      </c>
    </row>
    <row r="198" spans="1:9" x14ac:dyDescent="0.2">
      <c r="A198" s="4">
        <f>IF('True_Odds_Calculator_3-way'!A199="","",'True_Odds_Calculator_3-way'!A199)</f>
        <v>2.39</v>
      </c>
      <c r="B198" s="4">
        <f>IF('True_Odds_Calculator_3-way'!B199="","",'True_Odds_Calculator_3-way'!B199)</f>
        <v>3.43</v>
      </c>
      <c r="C198" s="4">
        <f>IF('True_Odds_Calculator_3-way'!C199="","",'True_Odds_Calculator_3-way'!C199)</f>
        <v>2.99</v>
      </c>
      <c r="D198" s="4">
        <f t="shared" si="15"/>
        <v>4.4403391880494247E-2</v>
      </c>
      <c r="E198" s="4">
        <f t="shared" si="16"/>
        <v>2.4776459890137454</v>
      </c>
      <c r="F198" s="4">
        <f t="shared" si="17"/>
        <v>3.6134470385956741</v>
      </c>
      <c r="G198" s="4">
        <f t="shared" si="18"/>
        <v>3.1284507798709216</v>
      </c>
      <c r="I198" s="4">
        <f t="shared" si="19"/>
        <v>1.0444033918804942</v>
      </c>
    </row>
    <row r="199" spans="1:9" x14ac:dyDescent="0.2">
      <c r="A199" s="4">
        <f>IF('True_Odds_Calculator_3-way'!A200="","",'True_Odds_Calculator_3-way'!A200)</f>
        <v>1.52</v>
      </c>
      <c r="B199" s="4">
        <f>IF('True_Odds_Calculator_3-way'!B200="","",'True_Odds_Calculator_3-way'!B200)</f>
        <v>4.4000000000000004</v>
      </c>
      <c r="C199" s="4">
        <f>IF('True_Odds_Calculator_3-way'!C200="","",'True_Odds_Calculator_3-way'!C200)</f>
        <v>7.09</v>
      </c>
      <c r="D199" s="4">
        <f t="shared" si="15"/>
        <v>2.6211187669134439E-2</v>
      </c>
      <c r="E199" s="4">
        <f t="shared" si="16"/>
        <v>1.5404577957124321</v>
      </c>
      <c r="F199" s="4">
        <f t="shared" si="17"/>
        <v>4.5759121345157165</v>
      </c>
      <c r="G199" s="4">
        <f t="shared" si="18"/>
        <v>7.558198449401524</v>
      </c>
      <c r="I199" s="4">
        <f t="shared" si="19"/>
        <v>1.0262111876691344</v>
      </c>
    </row>
    <row r="200" spans="1:9" x14ac:dyDescent="0.2">
      <c r="A200" s="4">
        <f>IF('True_Odds_Calculator_3-way'!A201="","",'True_Odds_Calculator_3-way'!A201)</f>
        <v>1.74</v>
      </c>
      <c r="B200" s="4">
        <f>IF('True_Odds_Calculator_3-way'!B201="","",'True_Odds_Calculator_3-way'!B201)</f>
        <v>3.49</v>
      </c>
      <c r="C200" s="4">
        <f>IF('True_Odds_Calculator_3-way'!C201="","",'True_Odds_Calculator_3-way'!C201)</f>
        <v>5.88</v>
      </c>
      <c r="D200" s="4">
        <f t="shared" si="15"/>
        <v>3.1313622178443579E-2</v>
      </c>
      <c r="E200" s="4">
        <f t="shared" si="16"/>
        <v>1.7721862713723147</v>
      </c>
      <c r="F200" s="4">
        <f t="shared" si="17"/>
        <v>3.6219407098202407</v>
      </c>
      <c r="G200" s="4">
        <f t="shared" si="18"/>
        <v>6.2644806150849073</v>
      </c>
      <c r="I200" s="4">
        <f t="shared" si="19"/>
        <v>1.0313136221784436</v>
      </c>
    </row>
    <row r="201" spans="1:9" x14ac:dyDescent="0.2">
      <c r="A201" s="4">
        <f>IF('True_Odds_Calculator_3-way'!A202="","",'True_Odds_Calculator_3-way'!A202)</f>
        <v>1.74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5.65</v>
      </c>
      <c r="D201" s="4">
        <f t="shared" si="15"/>
        <v>3.1033403059186337E-2</v>
      </c>
      <c r="E201" s="4">
        <f t="shared" si="16"/>
        <v>1.7718929637425032</v>
      </c>
      <c r="F201" s="4">
        <f t="shared" si="17"/>
        <v>3.7176774722384387</v>
      </c>
      <c r="G201" s="4">
        <f t="shared" si="18"/>
        <v>6.0007195070524215</v>
      </c>
      <c r="I201" s="4">
        <f t="shared" si="19"/>
        <v>1.0310334030591863</v>
      </c>
    </row>
    <row r="202" spans="1:9" x14ac:dyDescent="0.2">
      <c r="A202" s="4">
        <f>IF('True_Odds_Calculator_3-way'!A203="","",'True_Odds_Calculator_3-way'!A203)</f>
        <v>3.28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2.34</v>
      </c>
      <c r="D202" s="4">
        <f t="shared" si="15"/>
        <v>2.7213726868378307E-2</v>
      </c>
      <c r="E202" s="4">
        <f t="shared" si="16"/>
        <v>3.3805848210944709</v>
      </c>
      <c r="F202" s="4">
        <f t="shared" si="17"/>
        <v>3.4975551055654552</v>
      </c>
      <c r="G202" s="4">
        <f t="shared" si="18"/>
        <v>2.3907477008549707</v>
      </c>
      <c r="I202" s="4">
        <f t="shared" si="19"/>
        <v>1.0272137268683783</v>
      </c>
    </row>
    <row r="203" spans="1:9" x14ac:dyDescent="0.2">
      <c r="A203" s="4">
        <f>IF('True_Odds_Calculator_3-way'!A204="","",'True_Odds_Calculator_3-way'!A204)</f>
        <v>2.92</v>
      </c>
      <c r="B203" s="4">
        <f>IF('True_Odds_Calculator_3-way'!B204="","",'True_Odds_Calculator_3-way'!B204)</f>
        <v>3.48</v>
      </c>
      <c r="C203" s="4">
        <f>IF('True_Odds_Calculator_3-way'!C204="","",'True_Odds_Calculator_3-way'!C204)</f>
        <v>2.4500000000000002</v>
      </c>
      <c r="D203" s="4">
        <f t="shared" si="15"/>
        <v>3.7985340569860471E-2</v>
      </c>
      <c r="E203" s="4">
        <f t="shared" si="16"/>
        <v>3.0321041623363127</v>
      </c>
      <c r="F203" s="4">
        <f t="shared" si="17"/>
        <v>3.6404072465237429</v>
      </c>
      <c r="G203" s="4">
        <f t="shared" si="18"/>
        <v>2.5284355119583792</v>
      </c>
      <c r="I203" s="4">
        <f t="shared" si="19"/>
        <v>1.0379853405698605</v>
      </c>
    </row>
    <row r="204" spans="1:9" x14ac:dyDescent="0.2">
      <c r="A204" s="4">
        <f>IF('True_Odds_Calculator_3-way'!A205="","",'True_Odds_Calculator_3-way'!A205)</f>
        <v>2.36</v>
      </c>
      <c r="B204" s="4">
        <f>IF('True_Odds_Calculator_3-way'!B205="","",'True_Odds_Calculator_3-way'!B205)</f>
        <v>3.9</v>
      </c>
      <c r="C204" s="4">
        <f>IF('True_Odds_Calculator_3-way'!C205="","",'True_Odds_Calculator_3-way'!C205)</f>
        <v>2.79</v>
      </c>
      <c r="D204" s="4">
        <f t="shared" si="15"/>
        <v>3.8562009037678813E-2</v>
      </c>
      <c r="E204" s="4">
        <f t="shared" si="16"/>
        <v>2.4338313625731218</v>
      </c>
      <c r="F204" s="4">
        <f t="shared" si="17"/>
        <v>4.1058276519269885</v>
      </c>
      <c r="G204" s="4">
        <f t="shared" si="18"/>
        <v>2.8937786232014715</v>
      </c>
      <c r="I204" s="4">
        <f t="shared" si="19"/>
        <v>1.0385620090376788</v>
      </c>
    </row>
    <row r="205" spans="1:9" x14ac:dyDescent="0.2">
      <c r="A205" s="4">
        <f>IF('True_Odds_Calculator_3-way'!A206="","",'True_Odds_Calculator_3-way'!A206)</f>
        <v>2.76</v>
      </c>
      <c r="B205" s="4">
        <f>IF('True_Odds_Calculator_3-way'!B206="","",'True_Odds_Calculator_3-way'!B206)</f>
        <v>3.08</v>
      </c>
      <c r="C205" s="4">
        <f>IF('True_Odds_Calculator_3-way'!C206="","",'True_Odds_Calculator_3-way'!C206)</f>
        <v>2.84</v>
      </c>
      <c r="D205" s="4">
        <f t="shared" si="15"/>
        <v>3.9106841311372875E-2</v>
      </c>
      <c r="E205" s="4">
        <f t="shared" si="16"/>
        <v>2.8630060742828376</v>
      </c>
      <c r="F205" s="4">
        <f t="shared" si="17"/>
        <v>3.2088336787902674</v>
      </c>
      <c r="G205" s="4">
        <f t="shared" si="18"/>
        <v>2.9491820922905325</v>
      </c>
      <c r="I205" s="4">
        <f t="shared" si="19"/>
        <v>1.0391068413113729</v>
      </c>
    </row>
    <row r="206" spans="1:9" x14ac:dyDescent="0.2">
      <c r="A206" s="4">
        <f>IF('True_Odds_Calculator_3-way'!A207="","",'True_Odds_Calculator_3-way'!A207)</f>
        <v>2.74</v>
      </c>
      <c r="B206" s="4">
        <f>IF('True_Odds_Calculator_3-way'!B207="","",'True_Odds_Calculator_3-way'!B207)</f>
        <v>3.59</v>
      </c>
      <c r="C206" s="4">
        <f>IF('True_Odds_Calculator_3-way'!C207="","",'True_Odds_Calculator_3-way'!C207)</f>
        <v>2.64</v>
      </c>
      <c r="D206" s="4">
        <f t="shared" si="15"/>
        <v>2.2302914470940127E-2</v>
      </c>
      <c r="E206" s="4">
        <f t="shared" si="16"/>
        <v>2.7969743542168883</v>
      </c>
      <c r="F206" s="4">
        <f t="shared" si="17"/>
        <v>3.6884413812119754</v>
      </c>
      <c r="G206" s="4">
        <f t="shared" si="18"/>
        <v>2.692851422769174</v>
      </c>
      <c r="I206" s="4">
        <f t="shared" si="19"/>
        <v>1.0223029144709401</v>
      </c>
    </row>
    <row r="207" spans="1:9" x14ac:dyDescent="0.2">
      <c r="A207" s="4">
        <f>IF('True_Odds_Calculator_3-way'!A208="","",'True_Odds_Calculator_3-way'!A208)</f>
        <v>1.65</v>
      </c>
      <c r="B207" s="4">
        <f>IF('True_Odds_Calculator_3-way'!B208="","",'True_Odds_Calculator_3-way'!B208)</f>
        <v>4.4800000000000004</v>
      </c>
      <c r="C207" s="4">
        <f>IF('True_Odds_Calculator_3-way'!C208="","",'True_Odds_Calculator_3-way'!C208)</f>
        <v>5.16</v>
      </c>
      <c r="D207" s="4">
        <f t="shared" si="15"/>
        <v>2.3073341387294777E-2</v>
      </c>
      <c r="E207" s="4">
        <f t="shared" si="16"/>
        <v>1.6712081964857179</v>
      </c>
      <c r="F207" s="4">
        <f t="shared" si="17"/>
        <v>4.6398723213764379</v>
      </c>
      <c r="G207" s="4">
        <f t="shared" si="18"/>
        <v>5.373243325482064</v>
      </c>
      <c r="I207" s="4">
        <f t="shared" si="19"/>
        <v>1.0230733413872948</v>
      </c>
    </row>
    <row r="208" spans="1:9" x14ac:dyDescent="0.2">
      <c r="A208" s="4">
        <f>IF('True_Odds_Calculator_3-way'!A209="","",'True_Odds_Calculator_3-way'!A209)</f>
        <v>5.67</v>
      </c>
      <c r="B208" s="4">
        <f>IF('True_Odds_Calculator_3-way'!B209="","",'True_Odds_Calculator_3-way'!B209)</f>
        <v>4.7300000000000004</v>
      </c>
      <c r="C208" s="4">
        <f>IF('True_Odds_Calculator_3-way'!C209="","",'True_Odds_Calculator_3-way'!C209)</f>
        <v>1.57</v>
      </c>
      <c r="D208" s="4">
        <f t="shared" si="15"/>
        <v>2.4726008679003098E-2</v>
      </c>
      <c r="E208" s="4">
        <f t="shared" si="16"/>
        <v>5.9479610458767418</v>
      </c>
      <c r="F208" s="4">
        <f t="shared" si="17"/>
        <v>4.9218777999427763</v>
      </c>
      <c r="G208" s="4">
        <f t="shared" si="18"/>
        <v>1.5905820434315234</v>
      </c>
      <c r="I208" s="4">
        <f t="shared" si="19"/>
        <v>1.0247260086790031</v>
      </c>
    </row>
    <row r="209" spans="1:9" x14ac:dyDescent="0.2">
      <c r="A209" s="4">
        <f>IF('True_Odds_Calculator_3-way'!A210="","",'True_Odds_Calculator_3-way'!A210)</f>
        <v>2.62</v>
      </c>
      <c r="B209" s="4">
        <f>IF('True_Odds_Calculator_3-way'!B210="","",'True_Odds_Calculator_3-way'!B210)</f>
        <v>3.5</v>
      </c>
      <c r="C209" s="4">
        <f>IF('True_Odds_Calculator_3-way'!C210="","",'True_Odds_Calculator_3-way'!C210)</f>
        <v>2.82</v>
      </c>
      <c r="D209" s="4">
        <f t="shared" si="15"/>
        <v>2.2003604105276908E-2</v>
      </c>
      <c r="E209" s="4">
        <f t="shared" si="16"/>
        <v>2.6713336317619913</v>
      </c>
      <c r="F209" s="4">
        <f t="shared" si="17"/>
        <v>3.5922152971356067</v>
      </c>
      <c r="G209" s="4">
        <f t="shared" si="18"/>
        <v>2.879559036412902</v>
      </c>
      <c r="I209" s="4">
        <f t="shared" si="19"/>
        <v>1.0220036041052769</v>
      </c>
    </row>
    <row r="210" spans="1:9" x14ac:dyDescent="0.2">
      <c r="A210" s="4">
        <f>IF('True_Odds_Calculator_3-way'!A211="","",'True_Odds_Calculator_3-way'!A211)</f>
        <v>3.21</v>
      </c>
      <c r="B210" s="4">
        <f>IF('True_Odds_Calculator_3-way'!B211="","",'True_Odds_Calculator_3-way'!B211)</f>
        <v>3.51</v>
      </c>
      <c r="C210" s="4">
        <f>IF('True_Odds_Calculator_3-way'!C211="","",'True_Odds_Calculator_3-way'!C211)</f>
        <v>2.35</v>
      </c>
      <c r="D210" s="4">
        <f t="shared" si="15"/>
        <v>2.195867954468067E-2</v>
      </c>
      <c r="E210" s="4">
        <f t="shared" si="16"/>
        <v>3.2872362019915089</v>
      </c>
      <c r="F210" s="4">
        <f t="shared" si="17"/>
        <v>3.6025556162534631</v>
      </c>
      <c r="G210" s="4">
        <f t="shared" si="18"/>
        <v>2.3911297405153569</v>
      </c>
      <c r="I210" s="4">
        <f t="shared" si="19"/>
        <v>1.0219586795446807</v>
      </c>
    </row>
    <row r="211" spans="1:9" x14ac:dyDescent="0.2">
      <c r="A211" s="4">
        <f>IF('True_Odds_Calculator_3-way'!A212="","",'True_Odds_Calculator_3-way'!A212)</f>
        <v>2.39</v>
      </c>
      <c r="B211" s="4">
        <f>IF('True_Odds_Calculator_3-way'!B212="","",'True_Odds_Calculator_3-way'!B212)</f>
        <v>3.71</v>
      </c>
      <c r="C211" s="4">
        <f>IF('True_Odds_Calculator_3-way'!C212="","",'True_Odds_Calculator_3-way'!C212)</f>
        <v>3</v>
      </c>
      <c r="D211" s="4">
        <f t="shared" si="15"/>
        <v>2.12851541500787E-2</v>
      </c>
      <c r="E211" s="4">
        <f t="shared" si="16"/>
        <v>2.4312267318226408</v>
      </c>
      <c r="F211" s="4">
        <f t="shared" si="17"/>
        <v>3.8102970807589829</v>
      </c>
      <c r="G211" s="4">
        <f t="shared" si="18"/>
        <v>3.0652441952025193</v>
      </c>
      <c r="I211" s="4">
        <f t="shared" si="19"/>
        <v>1.0212851541500787</v>
      </c>
    </row>
    <row r="212" spans="1:9" x14ac:dyDescent="0.2">
      <c r="A212" s="4">
        <f>IF('True_Odds_Calculator_3-way'!A213="","",'True_Odds_Calculator_3-way'!A213)</f>
        <v>2.1800000000000002</v>
      </c>
      <c r="B212" s="4">
        <f>IF('True_Odds_Calculator_3-way'!B213="","",'True_Odds_Calculator_3-way'!B213)</f>
        <v>3.53</v>
      </c>
      <c r="C212" s="4">
        <f>IF('True_Odds_Calculator_3-way'!C213="","",'True_Odds_Calculator_3-way'!C213)</f>
        <v>3.5</v>
      </c>
      <c r="D212" s="4">
        <f t="shared" si="15"/>
        <v>2.7716001024730819E-2</v>
      </c>
      <c r="E212" s="4">
        <f t="shared" si="16"/>
        <v>2.2248082932940516</v>
      </c>
      <c r="F212" s="4">
        <f t="shared" si="17"/>
        <v>3.6490030934585764</v>
      </c>
      <c r="G212" s="4">
        <f t="shared" si="18"/>
        <v>3.6169554649346232</v>
      </c>
      <c r="I212" s="4">
        <f t="shared" si="19"/>
        <v>1.0277160010247308</v>
      </c>
    </row>
    <row r="213" spans="1:9" x14ac:dyDescent="0.2">
      <c r="A213" s="4">
        <f>IF('True_Odds_Calculator_3-way'!A214="","",'True_Odds_Calculator_3-way'!A214)</f>
        <v>2.61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2.85</v>
      </c>
      <c r="D213" s="4">
        <f t="shared" si="15"/>
        <v>2.7274087399372871E-2</v>
      </c>
      <c r="E213" s="4">
        <f t="shared" si="16"/>
        <v>2.6734365209564399</v>
      </c>
      <c r="F213" s="4">
        <f t="shared" si="17"/>
        <v>3.5190974618803414</v>
      </c>
      <c r="G213" s="4">
        <f t="shared" si="18"/>
        <v>2.9258088273884471</v>
      </c>
      <c r="I213" s="4">
        <f t="shared" si="19"/>
        <v>1.0272740873993729</v>
      </c>
    </row>
    <row r="214" spans="1: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3.39</v>
      </c>
      <c r="C214" s="4">
        <f>IF('True_Odds_Calculator_3-way'!C215="","",'True_Odds_Calculator_3-way'!C215)</f>
        <v>2.5499999999999998</v>
      </c>
      <c r="D214" s="4">
        <f t="shared" si="15"/>
        <v>2.7278167904329909E-2</v>
      </c>
      <c r="E214" s="4">
        <f t="shared" si="16"/>
        <v>3.0207525842672589</v>
      </c>
      <c r="F214" s="4">
        <f t="shared" si="17"/>
        <v>3.4978178920465575</v>
      </c>
      <c r="G214" s="4">
        <f t="shared" si="18"/>
        <v>2.6105288783022154</v>
      </c>
      <c r="I214" s="4">
        <f t="shared" si="19"/>
        <v>1.0272781679043299</v>
      </c>
    </row>
    <row r="215" spans="1: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2.86</v>
      </c>
      <c r="D215" s="4">
        <f t="shared" si="15"/>
        <v>3.2534558240435274E-2</v>
      </c>
      <c r="E215" s="4">
        <f t="shared" si="16"/>
        <v>2.6966204638320606</v>
      </c>
      <c r="F215" s="4">
        <f t="shared" si="17"/>
        <v>3.4440009480289637</v>
      </c>
      <c r="G215" s="4">
        <f t="shared" si="18"/>
        <v>2.9515459729530669</v>
      </c>
      <c r="I215" s="4">
        <f t="shared" si="19"/>
        <v>1.0325345582404353</v>
      </c>
    </row>
    <row r="216" spans="1:9" x14ac:dyDescent="0.2">
      <c r="A216" s="4">
        <f>IF('True_Odds_Calculator_3-way'!A217="","",'True_Odds_Calculator_3-way'!A217)</f>
        <v>1.21</v>
      </c>
      <c r="B216" s="4">
        <f>IF('True_Odds_Calculator_3-way'!B217="","",'True_Odds_Calculator_3-way'!B217)</f>
        <v>6.98</v>
      </c>
      <c r="C216" s="4">
        <f>IF('True_Odds_Calculator_3-way'!C217="","",'True_Odds_Calculator_3-way'!C217)</f>
        <v>15.68</v>
      </c>
      <c r="D216" s="4">
        <f t="shared" si="15"/>
        <v>3.3488266840516312E-2</v>
      </c>
      <c r="E216" s="4">
        <f t="shared" si="16"/>
        <v>1.2265671620631307</v>
      </c>
      <c r="F216" s="4">
        <f t="shared" si="17"/>
        <v>7.5698095387765738</v>
      </c>
      <c r="G216" s="4">
        <f t="shared" si="18"/>
        <v>19.006798024202222</v>
      </c>
      <c r="I216" s="4">
        <f t="shared" si="19"/>
        <v>1.0334882668405163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3.99</v>
      </c>
      <c r="C217" s="4">
        <f>IF('True_Odds_Calculator_3-way'!C218="","",'True_Odds_Calculator_3-way'!C218)</f>
        <v>4.4000000000000004</v>
      </c>
      <c r="D217" s="4">
        <f t="shared" si="15"/>
        <v>2.4347381120461309E-2</v>
      </c>
      <c r="E217" s="4">
        <f t="shared" si="16"/>
        <v>1.8575887266222075</v>
      </c>
      <c r="F217" s="4">
        <f t="shared" si="17"/>
        <v>4.1235281584750085</v>
      </c>
      <c r="G217" s="4">
        <f t="shared" si="18"/>
        <v>4.56294028087079</v>
      </c>
      <c r="I217" s="4">
        <f t="shared" si="19"/>
        <v>1.0243473811204613</v>
      </c>
    </row>
    <row r="218" spans="1:9" x14ac:dyDescent="0.2">
      <c r="A218" s="4">
        <f>IF('True_Odds_Calculator_3-way'!A219="","",'True_Odds_Calculator_3-way'!A219)</f>
        <v>2.65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2.95</v>
      </c>
      <c r="D218" s="4">
        <f t="shared" si="15"/>
        <v>2.1219590193983118E-2</v>
      </c>
      <c r="E218" s="4">
        <f t="shared" si="16"/>
        <v>2.7006203504435837</v>
      </c>
      <c r="F218" s="4">
        <f t="shared" si="17"/>
        <v>3.3579036510624918</v>
      </c>
      <c r="G218" s="4">
        <f t="shared" si="18"/>
        <v>3.0128662575053173</v>
      </c>
      <c r="I218" s="4">
        <f t="shared" si="19"/>
        <v>1.0212195901939831</v>
      </c>
    </row>
    <row r="219" spans="1:9" x14ac:dyDescent="0.2">
      <c r="A219" s="4">
        <f>IF('True_Odds_Calculator_3-way'!A220="","",'True_Odds_Calculator_3-way'!A220)</f>
        <v>2.39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3.14</v>
      </c>
      <c r="D219" s="4">
        <f t="shared" si="15"/>
        <v>2.178166432090678E-2</v>
      </c>
      <c r="E219" s="4">
        <f t="shared" si="16"/>
        <v>2.4322053935486139</v>
      </c>
      <c r="F219" s="4">
        <f t="shared" si="17"/>
        <v>3.6017899871312928</v>
      </c>
      <c r="G219" s="4">
        <f t="shared" si="18"/>
        <v>3.2132562727539837</v>
      </c>
      <c r="I219" s="4">
        <f t="shared" si="19"/>
        <v>1.0217816643209068</v>
      </c>
    </row>
    <row r="220" spans="1:9" x14ac:dyDescent="0.2">
      <c r="A220" s="4">
        <f>IF('True_Odds_Calculator_3-way'!A221="","",'True_Odds_Calculator_3-way'!A221)</f>
        <v>1.1100000000000001</v>
      </c>
      <c r="B220" s="4">
        <f>IF('True_Odds_Calculator_3-way'!B221="","",'True_Odds_Calculator_3-way'!B221)</f>
        <v>11.28</v>
      </c>
      <c r="C220" s="4">
        <f>IF('True_Odds_Calculator_3-way'!C221="","",'True_Odds_Calculator_3-way'!C221)</f>
        <v>26.2</v>
      </c>
      <c r="D220" s="4">
        <f t="shared" si="15"/>
        <v>2.7721322101702084E-2</v>
      </c>
      <c r="E220" s="4">
        <f t="shared" si="16"/>
        <v>1.1215031333511474</v>
      </c>
      <c r="F220" s="4">
        <f t="shared" si="17"/>
        <v>12.592548689633141</v>
      </c>
      <c r="G220" s="4">
        <f t="shared" si="18"/>
        <v>34.569183688953679</v>
      </c>
      <c r="I220" s="4">
        <f t="shared" si="19"/>
        <v>1.0277213221017021</v>
      </c>
    </row>
    <row r="221" spans="1:9" x14ac:dyDescent="0.2">
      <c r="A221" s="4">
        <f>IF('True_Odds_Calculator_3-way'!A222="","",'True_Odds_Calculator_3-way'!A222)</f>
        <v>1.75</v>
      </c>
      <c r="B221" s="4">
        <f>IF('True_Odds_Calculator_3-way'!B222="","",'True_Odds_Calculator_3-way'!B222)</f>
        <v>3.55</v>
      </c>
      <c r="C221" s="4">
        <f>IF('True_Odds_Calculator_3-way'!C222="","",'True_Odds_Calculator_3-way'!C222)</f>
        <v>5.8</v>
      </c>
      <c r="D221" s="4">
        <f t="shared" si="15"/>
        <v>2.5532505377090065E-2</v>
      </c>
      <c r="E221" s="4">
        <f t="shared" si="16"/>
        <v>1.7764585045193098</v>
      </c>
      <c r="F221" s="4">
        <f t="shared" si="17"/>
        <v>3.6605993904503888</v>
      </c>
      <c r="G221" s="4">
        <f t="shared" si="18"/>
        <v>6.1011711584591488</v>
      </c>
      <c r="I221" s="4">
        <f t="shared" si="19"/>
        <v>1.0255325053770901</v>
      </c>
    </row>
    <row r="222" spans="1:9" x14ac:dyDescent="0.2">
      <c r="A222" s="4">
        <f>IF('True_Odds_Calculator_3-way'!A223="","",'True_Odds_Calculator_3-way'!A223)</f>
        <v>2.1</v>
      </c>
      <c r="B222" s="4">
        <f>IF('True_Odds_Calculator_3-way'!B223="","",'True_Odds_Calculator_3-way'!B223)</f>
        <v>3.55</v>
      </c>
      <c r="C222" s="4">
        <f>IF('True_Odds_Calculator_3-way'!C223="","",'True_Odds_Calculator_3-way'!C223)</f>
        <v>3.69</v>
      </c>
      <c r="D222" s="4">
        <f t="shared" si="15"/>
        <v>2.8883327062646735E-2</v>
      </c>
      <c r="E222" s="4">
        <f t="shared" si="16"/>
        <v>2.1433346448870831</v>
      </c>
      <c r="F222" s="4">
        <f t="shared" si="17"/>
        <v>3.6756278268073181</v>
      </c>
      <c r="G222" s="4">
        <f t="shared" si="18"/>
        <v>3.8259215732634222</v>
      </c>
      <c r="I222" s="4">
        <f t="shared" si="19"/>
        <v>1.0288833270626467</v>
      </c>
    </row>
    <row r="223" spans="1:9" x14ac:dyDescent="0.2">
      <c r="A223" s="4">
        <f>IF('True_Odds_Calculator_3-way'!A224="","",'True_Odds_Calculator_3-way'!A224)</f>
        <v>3.96</v>
      </c>
      <c r="B223" s="4">
        <f>IF('True_Odds_Calculator_3-way'!B224="","",'True_Odds_Calculator_3-way'!B224)</f>
        <v>3.48</v>
      </c>
      <c r="C223" s="4">
        <f>IF('True_Odds_Calculator_3-way'!C224="","",'True_Odds_Calculator_3-way'!C224)</f>
        <v>2.02</v>
      </c>
      <c r="D223" s="4">
        <f t="shared" si="15"/>
        <v>3.4931079314828084E-2</v>
      </c>
      <c r="E223" s="4">
        <f t="shared" si="16"/>
        <v>4.1514178271119464</v>
      </c>
      <c r="F223" s="4">
        <f t="shared" si="17"/>
        <v>3.6269648024148831</v>
      </c>
      <c r="G223" s="4">
        <f t="shared" si="18"/>
        <v>2.0686553109119403</v>
      </c>
      <c r="I223" s="4">
        <f t="shared" si="19"/>
        <v>1.0349310793148281</v>
      </c>
    </row>
    <row r="224" spans="1:9" x14ac:dyDescent="0.2">
      <c r="A224" s="4">
        <f>IF('True_Odds_Calculator_3-way'!A225="","",'True_Odds_Calculator_3-way'!A225)</f>
        <v>1.68</v>
      </c>
      <c r="B224" s="4">
        <f>IF('True_Odds_Calculator_3-way'!B225="","",'True_Odds_Calculator_3-way'!B225)</f>
        <v>3.8</v>
      </c>
      <c r="C224" s="4">
        <f>IF('True_Odds_Calculator_3-way'!C225="","",'True_Odds_Calculator_3-way'!C225)</f>
        <v>5.64</v>
      </c>
      <c r="D224" s="4">
        <f t="shared" si="15"/>
        <v>3.5700954513944394E-2</v>
      </c>
      <c r="E224" s="4">
        <f t="shared" si="16"/>
        <v>1.7142726552501677</v>
      </c>
      <c r="F224" s="4">
        <f t="shared" si="17"/>
        <v>3.9799794842771736</v>
      </c>
      <c r="G224" s="4">
        <f t="shared" si="18"/>
        <v>6.045779377787329</v>
      </c>
      <c r="I224" s="4">
        <f t="shared" si="19"/>
        <v>1.0357009545139444</v>
      </c>
    </row>
    <row r="225" spans="1:9" x14ac:dyDescent="0.2">
      <c r="A225" s="4">
        <f>IF('True_Odds_Calculator_3-way'!A226="","",'True_Odds_Calculator_3-way'!A226)</f>
        <v>2.2999999999999998</v>
      </c>
      <c r="B225" s="4">
        <f>IF('True_Odds_Calculator_3-way'!B226="","",'True_Odds_Calculator_3-way'!B226)</f>
        <v>3.07</v>
      </c>
      <c r="C225" s="4">
        <f>IF('True_Odds_Calculator_3-way'!C226="","",'True_Odds_Calculator_3-way'!C226)</f>
        <v>3.67</v>
      </c>
      <c r="D225" s="4">
        <f t="shared" si="15"/>
        <v>3.2995071751151128E-2</v>
      </c>
      <c r="E225" s="4">
        <f t="shared" si="16"/>
        <v>2.3596912735421682</v>
      </c>
      <c r="F225" s="4">
        <f t="shared" si="17"/>
        <v>3.1772807470337754</v>
      </c>
      <c r="G225" s="4">
        <f t="shared" si="18"/>
        <v>3.8243666239176863</v>
      </c>
      <c r="I225" s="4">
        <f t="shared" si="19"/>
        <v>1.0329950717511511</v>
      </c>
    </row>
    <row r="226" spans="1:9" x14ac:dyDescent="0.2">
      <c r="A226" s="4">
        <f>IF('True_Odds_Calculator_3-way'!A227="","",'True_Odds_Calculator_3-way'!A227)</f>
        <v>2.1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3.82</v>
      </c>
      <c r="D226" s="4">
        <f t="shared" si="15"/>
        <v>3.295583163998117E-2</v>
      </c>
      <c r="E226" s="4">
        <f t="shared" si="16"/>
        <v>2.1495890462933542</v>
      </c>
      <c r="F226" s="4">
        <f t="shared" si="17"/>
        <v>3.5211270888200059</v>
      </c>
      <c r="G226" s="4">
        <f t="shared" si="18"/>
        <v>3.987323063930114</v>
      </c>
      <c r="I226" s="4">
        <f t="shared" si="19"/>
        <v>1.0329558316399812</v>
      </c>
    </row>
    <row r="227" spans="1:9" x14ac:dyDescent="0.2">
      <c r="A227" s="4">
        <f>IF('True_Odds_Calculator_3-way'!A228="","",'True_Odds_Calculator_3-way'!A228)</f>
        <v>3.11</v>
      </c>
      <c r="B227" s="4">
        <f>IF('True_Odds_Calculator_3-way'!B228="","",'True_Odds_Calculator_3-way'!B228)</f>
        <v>3.22</v>
      </c>
      <c r="C227" s="4">
        <f>IF('True_Odds_Calculator_3-way'!C228="","",'True_Odds_Calculator_3-way'!C228)</f>
        <v>2.5</v>
      </c>
      <c r="D227" s="4">
        <f t="shared" si="15"/>
        <v>3.2102414571308913E-2</v>
      </c>
      <c r="E227" s="4">
        <f t="shared" si="16"/>
        <v>3.2170622325593352</v>
      </c>
      <c r="F227" s="4">
        <f t="shared" si="17"/>
        <v>3.3349096188941139</v>
      </c>
      <c r="G227" s="4">
        <f t="shared" si="18"/>
        <v>2.5687183854385771</v>
      </c>
      <c r="I227" s="4">
        <f t="shared" si="19"/>
        <v>1.0321024145713089</v>
      </c>
    </row>
    <row r="228" spans="1:9" x14ac:dyDescent="0.2">
      <c r="A228" s="4">
        <f>IF('True_Odds_Calculator_3-way'!A229="","",'True_Odds_Calculator_3-way'!A229)</f>
        <v>1.42</v>
      </c>
      <c r="B228" s="4">
        <f>IF('True_Odds_Calculator_3-way'!B229="","",'True_Odds_Calculator_3-way'!B229)</f>
        <v>4.79</v>
      </c>
      <c r="C228" s="4">
        <f>IF('True_Odds_Calculator_3-way'!C229="","",'True_Odds_Calculator_3-way'!C229)</f>
        <v>8.0299999999999994</v>
      </c>
      <c r="D228" s="4">
        <f t="shared" si="15"/>
        <v>3.7526620581388226E-2</v>
      </c>
      <c r="E228" s="4">
        <f t="shared" si="16"/>
        <v>1.4456790187286639</v>
      </c>
      <c r="F228" s="4">
        <f t="shared" si="17"/>
        <v>5.0952975099254783</v>
      </c>
      <c r="G228" s="4">
        <f t="shared" si="18"/>
        <v>8.9266483959198855</v>
      </c>
      <c r="I228" s="4">
        <f t="shared" si="19"/>
        <v>1.0375266205813882</v>
      </c>
    </row>
    <row r="229" spans="1:9" x14ac:dyDescent="0.2">
      <c r="A229" s="4">
        <f>IF('True_Odds_Calculator_3-way'!A230="","",'True_Odds_Calculator_3-way'!A230)</f>
        <v>2.08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3.77</v>
      </c>
      <c r="D229" s="4">
        <f t="shared" si="15"/>
        <v>3.4205658199497169E-2</v>
      </c>
      <c r="E229" s="4">
        <f t="shared" si="16"/>
        <v>2.1305274243851335</v>
      </c>
      <c r="F229" s="4">
        <f t="shared" si="17"/>
        <v>3.6129445041553421</v>
      </c>
      <c r="G229" s="4">
        <f t="shared" si="18"/>
        <v>3.9393326491025125</v>
      </c>
      <c r="I229" s="4">
        <f t="shared" si="19"/>
        <v>1.0342056581994972</v>
      </c>
    </row>
    <row r="230" spans="1:9" x14ac:dyDescent="0.2">
      <c r="A230" s="4">
        <f>IF('True_Odds_Calculator_3-way'!A231="","",'True_Odds_Calculator_3-way'!A231)</f>
        <v>2.2799999999999998</v>
      </c>
      <c r="B230" s="4">
        <f>IF('True_Odds_Calculator_3-way'!B231="","",'True_Odds_Calculator_3-way'!B231)</f>
        <v>3.21</v>
      </c>
      <c r="C230" s="4">
        <f>IF('True_Odds_Calculator_3-way'!C231="","",'True_Odds_Calculator_3-way'!C231)</f>
        <v>3.53</v>
      </c>
      <c r="D230" s="4">
        <f t="shared" si="15"/>
        <v>3.3409089959019145E-2</v>
      </c>
      <c r="E230" s="4">
        <f t="shared" si="16"/>
        <v>2.3393994777784179</v>
      </c>
      <c r="F230" s="4">
        <f t="shared" si="17"/>
        <v>3.3290043356980727</v>
      </c>
      <c r="G230" s="4">
        <f t="shared" si="18"/>
        <v>3.6744475392713056</v>
      </c>
      <c r="I230" s="4">
        <f t="shared" si="19"/>
        <v>1.0334090899590191</v>
      </c>
    </row>
    <row r="231" spans="1:9" x14ac:dyDescent="0.2">
      <c r="A231" s="4">
        <f>IF('True_Odds_Calculator_3-way'!A232="","",'True_Odds_Calculator_3-way'!A232)</f>
        <v>1.66</v>
      </c>
      <c r="B231" s="4">
        <f>IF('True_Odds_Calculator_3-way'!B232="","",'True_Odds_Calculator_3-way'!B232)</f>
        <v>3.88</v>
      </c>
      <c r="C231" s="4">
        <f>IF('True_Odds_Calculator_3-way'!C232="","",'True_Odds_Calculator_3-way'!C232)</f>
        <v>5.64</v>
      </c>
      <c r="D231" s="4">
        <f t="shared" si="15"/>
        <v>3.7446561856110616E-2</v>
      </c>
      <c r="E231" s="4">
        <f t="shared" si="16"/>
        <v>1.6951236933442371</v>
      </c>
      <c r="F231" s="4">
        <f t="shared" si="17"/>
        <v>4.0774757667477637</v>
      </c>
      <c r="G231" s="4">
        <f t="shared" si="18"/>
        <v>6.0671226189882344</v>
      </c>
      <c r="I231" s="4">
        <f t="shared" si="19"/>
        <v>1.0374465618561106</v>
      </c>
    </row>
    <row r="232" spans="1:9" x14ac:dyDescent="0.2">
      <c r="A232" s="4">
        <f>IF('True_Odds_Calculator_3-way'!A233="","",'True_Odds_Calculator_3-way'!A233)</f>
        <v>1.89</v>
      </c>
      <c r="B232" s="4">
        <f>IF('True_Odds_Calculator_3-way'!B233="","",'True_Odds_Calculator_3-way'!B233)</f>
        <v>3.42</v>
      </c>
      <c r="C232" s="4">
        <f>IF('True_Odds_Calculator_3-way'!C233="","",'True_Odds_Calculator_3-way'!C233)</f>
        <v>4.68</v>
      </c>
      <c r="D232" s="4">
        <f t="shared" si="15"/>
        <v>3.5173403594456421E-2</v>
      </c>
      <c r="E232" s="4">
        <f t="shared" si="16"/>
        <v>1.9328300532722407</v>
      </c>
      <c r="F232" s="4">
        <f t="shared" si="17"/>
        <v>3.5628625216240977</v>
      </c>
      <c r="G232" s="4">
        <f t="shared" si="18"/>
        <v>4.9517024360923543</v>
      </c>
      <c r="I232" s="4">
        <f t="shared" si="19"/>
        <v>1.0351734035944564</v>
      </c>
    </row>
    <row r="233" spans="1:9" x14ac:dyDescent="0.2">
      <c r="A233" s="4">
        <f>IF('True_Odds_Calculator_3-way'!A234="","",'True_Odds_Calculator_3-way'!A234)</f>
        <v>2.23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3.55</v>
      </c>
      <c r="D233" s="4">
        <f t="shared" si="15"/>
        <v>3.8762609427255068E-2</v>
      </c>
      <c r="E233" s="4">
        <f t="shared" si="16"/>
        <v>2.2961605120113058</v>
      </c>
      <c r="F233" s="4">
        <f t="shared" si="17"/>
        <v>3.3815645261798815</v>
      </c>
      <c r="G233" s="4">
        <f t="shared" si="18"/>
        <v>3.7206634379944066</v>
      </c>
      <c r="I233" s="4">
        <f t="shared" si="19"/>
        <v>1.0387626094272551</v>
      </c>
    </row>
    <row r="234" spans="1:9" x14ac:dyDescent="0.2">
      <c r="A234" s="4">
        <f>IF('True_Odds_Calculator_3-way'!A235="","",'True_Odds_Calculator_3-way'!A235)</f>
        <v>2.68</v>
      </c>
      <c r="B234" s="4">
        <f>IF('True_Odds_Calculator_3-way'!B235="","",'True_Odds_Calculator_3-way'!B235)</f>
        <v>3.65</v>
      </c>
      <c r="C234" s="4">
        <f>IF('True_Odds_Calculator_3-way'!C235="","",'True_Odds_Calculator_3-way'!C235)</f>
        <v>2.56</v>
      </c>
      <c r="D234" s="4">
        <f t="shared" si="15"/>
        <v>3.7731931097934934E-2</v>
      </c>
      <c r="E234" s="4">
        <f t="shared" si="16"/>
        <v>2.7734864393113776</v>
      </c>
      <c r="F234" s="4">
        <f t="shared" si="17"/>
        <v>3.82562360216565</v>
      </c>
      <c r="G234" s="4">
        <f t="shared" si="18"/>
        <v>2.6451689229157158</v>
      </c>
      <c r="I234" s="4">
        <f t="shared" si="19"/>
        <v>1.0377319310979349</v>
      </c>
    </row>
    <row r="235" spans="1:9" x14ac:dyDescent="0.2">
      <c r="A235" s="4">
        <f>IF('True_Odds_Calculator_3-way'!A236="","",'True_Odds_Calculator_3-way'!A236)</f>
        <v>3.11</v>
      </c>
      <c r="B235" s="4">
        <f>IF('True_Odds_Calculator_3-way'!B236="","",'True_Odds_Calculator_3-way'!B236)</f>
        <v>3.37</v>
      </c>
      <c r="C235" s="4">
        <f>IF('True_Odds_Calculator_3-way'!C236="","",'True_Odds_Calculator_3-way'!C236)</f>
        <v>2.38</v>
      </c>
      <c r="D235" s="4">
        <f t="shared" si="15"/>
        <v>3.8447380631529748E-2</v>
      </c>
      <c r="E235" s="4">
        <f t="shared" si="16"/>
        <v>3.2391012400852781</v>
      </c>
      <c r="F235" s="4">
        <f t="shared" si="17"/>
        <v>3.5221175235332005</v>
      </c>
      <c r="G235" s="4">
        <f t="shared" si="18"/>
        <v>2.4548776688014255</v>
      </c>
      <c r="I235" s="4">
        <f t="shared" si="19"/>
        <v>1.0384473806315297</v>
      </c>
    </row>
    <row r="236" spans="1:9" x14ac:dyDescent="0.2">
      <c r="A236" s="4">
        <f>IF('True_Odds_Calculator_3-way'!A237="","",'True_Odds_Calculator_3-way'!A237)</f>
        <v>2.35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3.12</v>
      </c>
      <c r="D236" s="4">
        <f t="shared" si="15"/>
        <v>3.8442396225150999E-2</v>
      </c>
      <c r="E236" s="4">
        <f t="shared" si="16"/>
        <v>2.4229632005936761</v>
      </c>
      <c r="F236" s="4">
        <f t="shared" si="17"/>
        <v>3.5767486178230925</v>
      </c>
      <c r="G236" s="4">
        <f t="shared" si="18"/>
        <v>3.2499326047736559</v>
      </c>
      <c r="I236" s="4">
        <f t="shared" si="19"/>
        <v>1.038442396225151</v>
      </c>
    </row>
    <row r="237" spans="1:9" x14ac:dyDescent="0.2">
      <c r="A237" s="4">
        <f>IF('True_Odds_Calculator_3-way'!A238="","",'True_Odds_Calculator_3-way'!A238)</f>
        <v>2.78</v>
      </c>
      <c r="B237" s="4">
        <f>IF('True_Odds_Calculator_3-way'!B238="","",'True_Odds_Calculator_3-way'!B238)</f>
        <v>3.53</v>
      </c>
      <c r="C237" s="4">
        <f>IF('True_Odds_Calculator_3-way'!C238="","",'True_Odds_Calculator_3-way'!C238)</f>
        <v>2.5299999999999998</v>
      </c>
      <c r="D237" s="4">
        <f t="shared" si="15"/>
        <v>3.8255266192044779E-2</v>
      </c>
      <c r="E237" s="4">
        <f t="shared" si="16"/>
        <v>2.8821726754990595</v>
      </c>
      <c r="F237" s="4">
        <f t="shared" si="17"/>
        <v>3.6963880919100278</v>
      </c>
      <c r="G237" s="4">
        <f t="shared" si="18"/>
        <v>2.6143438060298343</v>
      </c>
      <c r="I237" s="4">
        <f t="shared" si="19"/>
        <v>1.0382552661920448</v>
      </c>
    </row>
    <row r="238" spans="1:9" x14ac:dyDescent="0.2">
      <c r="A238" s="4">
        <f>IF('True_Odds_Calculator_3-way'!A239="","",'True_Odds_Calculator_3-way'!A239)</f>
        <v>3.44</v>
      </c>
      <c r="B238" s="4">
        <f>IF('True_Odds_Calculator_3-way'!B239="","",'True_Odds_Calculator_3-way'!B239)</f>
        <v>3.38</v>
      </c>
      <c r="C238" s="4">
        <f>IF('True_Odds_Calculator_3-way'!C239="","",'True_Odds_Calculator_3-way'!C239)</f>
        <v>2.21</v>
      </c>
      <c r="D238" s="4">
        <f t="shared" si="15"/>
        <v>3.904435036709053E-2</v>
      </c>
      <c r="E238" s="4">
        <f t="shared" si="16"/>
        <v>3.6012301533319078</v>
      </c>
      <c r="F238" s="4">
        <f t="shared" si="17"/>
        <v>3.535527753001388</v>
      </c>
      <c r="G238" s="4">
        <f t="shared" si="18"/>
        <v>2.2754479621062584</v>
      </c>
      <c r="I238" s="4">
        <f t="shared" si="19"/>
        <v>1.0390443503670905</v>
      </c>
    </row>
    <row r="239" spans="1:9" x14ac:dyDescent="0.2">
      <c r="A239" s="4">
        <f>IF('True_Odds_Calculator_3-way'!A240="","",'True_Odds_Calculator_3-way'!A240)</f>
        <v>2.41</v>
      </c>
      <c r="B239" s="4">
        <f>IF('True_Odds_Calculator_3-way'!B240="","",'True_Odds_Calculator_3-way'!B240)</f>
        <v>3.14</v>
      </c>
      <c r="C239" s="4">
        <f>IF('True_Odds_Calculator_3-way'!C240="","",'True_Odds_Calculator_3-way'!C240)</f>
        <v>3.27</v>
      </c>
      <c r="D239" s="4">
        <f t="shared" si="15"/>
        <v>3.9219494469234117E-2</v>
      </c>
      <c r="E239" s="4">
        <f t="shared" si="16"/>
        <v>2.4884003558755841</v>
      </c>
      <c r="F239" s="4">
        <f t="shared" si="17"/>
        <v>3.2744138282621273</v>
      </c>
      <c r="G239" s="4">
        <f t="shared" si="18"/>
        <v>3.4160328382991514</v>
      </c>
      <c r="I239" s="4">
        <f t="shared" si="19"/>
        <v>1.0392194944692341</v>
      </c>
    </row>
    <row r="240" spans="1:9" x14ac:dyDescent="0.2">
      <c r="A240" s="4">
        <f>IF('True_Odds_Calculator_3-way'!A241="","",'True_Odds_Calculator_3-way'!A241)</f>
        <v>2.19</v>
      </c>
      <c r="B240" s="4">
        <f>IF('True_Odds_Calculator_3-way'!B241="","",'True_Odds_Calculator_3-way'!B241)</f>
        <v>3.33</v>
      </c>
      <c r="C240" s="4">
        <f>IF('True_Odds_Calculator_3-way'!C241="","",'True_Odds_Calculator_3-way'!C241)</f>
        <v>3.53</v>
      </c>
      <c r="D240" s="4">
        <f t="shared" si="15"/>
        <v>4.0207423846680523E-2</v>
      </c>
      <c r="E240" s="4">
        <f t="shared" si="16"/>
        <v>2.2562233580607405</v>
      </c>
      <c r="F240" s="4">
        <f t="shared" si="17"/>
        <v>3.4855614454842807</v>
      </c>
      <c r="G240" s="4">
        <f t="shared" si="18"/>
        <v>3.7053004910850067</v>
      </c>
      <c r="I240" s="4">
        <f t="shared" si="19"/>
        <v>1.0402074238466805</v>
      </c>
    </row>
    <row r="241" spans="1:9" x14ac:dyDescent="0.2">
      <c r="A241" s="4">
        <f>IF('True_Odds_Calculator_3-way'!A242="","",'True_Odds_Calculator_3-way'!A242)</f>
        <v>2.31</v>
      </c>
      <c r="B241" s="4">
        <f>IF('True_Odds_Calculator_3-way'!B242="","",'True_Odds_Calculator_3-way'!B242)</f>
        <v>3.35</v>
      </c>
      <c r="C241" s="4">
        <f>IF('True_Odds_Calculator_3-way'!C242="","",'True_Odds_Calculator_3-way'!C242)</f>
        <v>3.25</v>
      </c>
      <c r="D241" s="4">
        <f t="shared" si="15"/>
        <v>3.9100203279307744E-2</v>
      </c>
      <c r="E241" s="4">
        <f t="shared" si="16"/>
        <v>2.38170640761069</v>
      </c>
      <c r="F241" s="4">
        <f t="shared" si="17"/>
        <v>3.5029452217766508</v>
      </c>
      <c r="G241" s="4">
        <f t="shared" si="18"/>
        <v>3.3937545331361711</v>
      </c>
      <c r="I241" s="4">
        <f t="shared" si="19"/>
        <v>1.0391002032793077</v>
      </c>
    </row>
    <row r="242" spans="1:9" x14ac:dyDescent="0.2">
      <c r="A242" s="4">
        <f>IF('True_Odds_Calculator_3-way'!A243="","",'True_Odds_Calculator_3-way'!A243)</f>
        <v>2.4900000000000002</v>
      </c>
      <c r="B242" s="4">
        <f>IF('True_Odds_Calculator_3-way'!B243="","",'True_Odds_Calculator_3-way'!B243)</f>
        <v>3.32</v>
      </c>
      <c r="C242" s="4">
        <f>IF('True_Odds_Calculator_3-way'!C243="","",'True_Odds_Calculator_3-way'!C243)</f>
        <v>2.98</v>
      </c>
      <c r="D242" s="4">
        <f t="shared" si="15"/>
        <v>3.8381714778577436E-2</v>
      </c>
      <c r="E242" s="4">
        <f t="shared" si="16"/>
        <v>2.5719336352712823</v>
      </c>
      <c r="F242" s="4">
        <f t="shared" si="17"/>
        <v>3.4672751627675149</v>
      </c>
      <c r="G242" s="4">
        <f t="shared" si="18"/>
        <v>3.0981183543951456</v>
      </c>
      <c r="I242" s="4">
        <f t="shared" si="19"/>
        <v>1.0383817147785774</v>
      </c>
    </row>
    <row r="243" spans="1:9" x14ac:dyDescent="0.2">
      <c r="A243" s="4">
        <f>IF('True_Odds_Calculator_3-way'!A244="","",'True_Odds_Calculator_3-way'!A244)</f>
        <v>1.71</v>
      </c>
      <c r="B243" s="4">
        <f>IF('True_Odds_Calculator_3-way'!B244="","",'True_Odds_Calculator_3-way'!B244)</f>
        <v>3.62</v>
      </c>
      <c r="C243" s="4">
        <f>IF('True_Odds_Calculator_3-way'!C244="","",'True_Odds_Calculator_3-way'!C244)</f>
        <v>5.51</v>
      </c>
      <c r="D243" s="4">
        <f t="shared" si="15"/>
        <v>4.252661882686648E-2</v>
      </c>
      <c r="E243" s="4">
        <f t="shared" si="16"/>
        <v>1.7524804282899966</v>
      </c>
      <c r="F243" s="4">
        <f t="shared" si="17"/>
        <v>3.8158100212702939</v>
      </c>
      <c r="G243" s="4">
        <f t="shared" si="18"/>
        <v>5.9768338997045696</v>
      </c>
      <c r="I243" s="4">
        <f t="shared" si="19"/>
        <v>1.0425266188268665</v>
      </c>
    </row>
    <row r="244" spans="1:9" x14ac:dyDescent="0.2">
      <c r="A244" s="4">
        <f>IF('True_Odds_Calculator_3-way'!A245="","",'True_Odds_Calculator_3-way'!A245)</f>
        <v>2.4500000000000002</v>
      </c>
      <c r="B244" s="4">
        <f>IF('True_Odds_Calculator_3-way'!B245="","",'True_Odds_Calculator_3-way'!B245)</f>
        <v>3.38</v>
      </c>
      <c r="C244" s="4">
        <f>IF('True_Odds_Calculator_3-way'!C245="","",'True_Odds_Calculator_3-way'!C245)</f>
        <v>2.98</v>
      </c>
      <c r="D244" s="4">
        <f t="shared" si="15"/>
        <v>3.9591723270460566E-2</v>
      </c>
      <c r="E244" s="4">
        <f t="shared" si="16"/>
        <v>2.5318633469424605</v>
      </c>
      <c r="F244" s="4">
        <f t="shared" si="17"/>
        <v>3.5378099376946741</v>
      </c>
      <c r="G244" s="4">
        <f t="shared" si="18"/>
        <v>3.1019945545919332</v>
      </c>
      <c r="I244" s="4">
        <f t="shared" si="19"/>
        <v>1.0395917232704606</v>
      </c>
    </row>
    <row r="245" spans="1:9" x14ac:dyDescent="0.2">
      <c r="A245" s="4">
        <f>IF('True_Odds_Calculator_3-way'!A246="","",'True_Odds_Calculator_3-way'!A246)</f>
        <v>2.23</v>
      </c>
      <c r="B245" s="4">
        <f>IF('True_Odds_Calculator_3-way'!B246="","",'True_Odds_Calculator_3-way'!B246)</f>
        <v>3.27</v>
      </c>
      <c r="C245" s="4">
        <f>IF('True_Odds_Calculator_3-way'!C246="","",'True_Odds_Calculator_3-way'!C246)</f>
        <v>3.5</v>
      </c>
      <c r="D245" s="4">
        <f t="shared" si="15"/>
        <v>3.9955176541345061E-2</v>
      </c>
      <c r="E245" s="4">
        <f t="shared" si="16"/>
        <v>2.298258305130533</v>
      </c>
      <c r="F245" s="4">
        <f t="shared" si="17"/>
        <v>3.4188968642904189</v>
      </c>
      <c r="G245" s="4">
        <f t="shared" si="18"/>
        <v>3.6711272957416252</v>
      </c>
      <c r="I245" s="4">
        <f t="shared" si="19"/>
        <v>1.0399551765413451</v>
      </c>
    </row>
    <row r="246" spans="1:9" x14ac:dyDescent="0.2">
      <c r="A246" s="4">
        <f>IF('True_Odds_Calculator_3-way'!A247="","",'True_Odds_Calculator_3-way'!A247)</f>
        <v>2.35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3.33</v>
      </c>
      <c r="D246" s="4">
        <f t="shared" si="15"/>
        <v>3.8332215193917385E-2</v>
      </c>
      <c r="E246" s="4">
        <f t="shared" si="16"/>
        <v>2.422747604658138</v>
      </c>
      <c r="F246" s="4">
        <f t="shared" si="17"/>
        <v>3.3364184645994519</v>
      </c>
      <c r="G246" s="4">
        <f t="shared" si="18"/>
        <v>3.4779838982226936</v>
      </c>
      <c r="I246" s="4">
        <f t="shared" si="19"/>
        <v>1.0383322151939174</v>
      </c>
    </row>
    <row r="247" spans="1:9" x14ac:dyDescent="0.2">
      <c r="A247" s="4">
        <f>IF('True_Odds_Calculator_3-way'!A248="","",'True_Odds_Calculator_3-way'!A248)</f>
        <v>1.81</v>
      </c>
      <c r="B247" s="4">
        <f>IF('True_Odds_Calculator_3-way'!B248="","",'True_Odds_Calculator_3-way'!B248)</f>
        <v>3.41</v>
      </c>
      <c r="C247" s="4">
        <f>IF('True_Odds_Calculator_3-way'!C248="","",'True_Odds_Calculator_3-way'!C248)</f>
        <v>5.0599999999999996</v>
      </c>
      <c r="D247" s="4">
        <f t="shared" si="15"/>
        <v>4.3369778308137041E-2</v>
      </c>
      <c r="E247" s="4">
        <f t="shared" si="16"/>
        <v>1.8586338170837675</v>
      </c>
      <c r="F247" s="4">
        <f t="shared" si="17"/>
        <v>3.5868193674394635</v>
      </c>
      <c r="G247" s="4">
        <f t="shared" si="18"/>
        <v>5.4593536841592512</v>
      </c>
      <c r="I247" s="4">
        <f t="shared" si="19"/>
        <v>1.043369778308137</v>
      </c>
    </row>
    <row r="248" spans="1:9" x14ac:dyDescent="0.2">
      <c r="A248" s="4">
        <f>IF('True_Odds_Calculator_3-way'!A249="","",'True_Odds_Calculator_3-way'!A249)</f>
        <v>2.17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3.24</v>
      </c>
      <c r="D248" s="4">
        <f t="shared" si="15"/>
        <v>6.0169142814804344E-2</v>
      </c>
      <c r="E248" s="4">
        <f t="shared" si="16"/>
        <v>2.2687409291456526</v>
      </c>
      <c r="F248" s="4">
        <f t="shared" si="17"/>
        <v>3.6949276554970911</v>
      </c>
      <c r="G248" s="4">
        <f t="shared" si="18"/>
        <v>3.465176431213643</v>
      </c>
      <c r="I248" s="4">
        <f t="shared" si="19"/>
        <v>1.0601691428148043</v>
      </c>
    </row>
    <row r="249" spans="1:9" x14ac:dyDescent="0.2">
      <c r="A249" s="4">
        <f>IF('True_Odds_Calculator_3-way'!A250="","",'True_Odds_Calculator_3-way'!A250)</f>
        <v>2.2799999999999998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3.32</v>
      </c>
      <c r="D249" s="4">
        <f t="shared" si="15"/>
        <v>3.8308773191745749E-2</v>
      </c>
      <c r="E249" s="4">
        <f t="shared" si="16"/>
        <v>2.3483720723479498</v>
      </c>
      <c r="F249" s="4">
        <f t="shared" si="17"/>
        <v>3.4997110964716969</v>
      </c>
      <c r="G249" s="4">
        <f t="shared" si="18"/>
        <v>3.4669828862265839</v>
      </c>
      <c r="I249" s="4">
        <f t="shared" si="19"/>
        <v>1.0383087731917457</v>
      </c>
    </row>
    <row r="250" spans="1:9" x14ac:dyDescent="0.2">
      <c r="A250" s="4">
        <f>IF('True_Odds_Calculator_3-way'!A251="","",'True_Odds_Calculator_3-way'!A251)</f>
        <v>2.3199999999999998</v>
      </c>
      <c r="B250" s="4">
        <f>IF('True_Odds_Calculator_3-way'!B251="","",'True_Odds_Calculator_3-way'!B251)</f>
        <v>3.13</v>
      </c>
      <c r="C250" s="4">
        <f>IF('True_Odds_Calculator_3-way'!C251="","",'True_Odds_Calculator_3-way'!C251)</f>
        <v>3.47</v>
      </c>
      <c r="D250" s="4">
        <f t="shared" si="15"/>
        <v>3.8707738690340276E-2</v>
      </c>
      <c r="E250" s="4">
        <f t="shared" si="16"/>
        <v>2.3915898125889328</v>
      </c>
      <c r="F250" s="4">
        <f t="shared" si="17"/>
        <v>3.2617250058379734</v>
      </c>
      <c r="G250" s="4">
        <f t="shared" si="18"/>
        <v>3.6326403982190403</v>
      </c>
      <c r="I250" s="4">
        <f t="shared" si="19"/>
        <v>1.0387077386903403</v>
      </c>
    </row>
    <row r="251" spans="1:9" x14ac:dyDescent="0.2">
      <c r="A251" s="4">
        <f>IF('True_Odds_Calculator_3-way'!A252="","",'True_Odds_Calculator_3-way'!A252)</f>
        <v>1.95</v>
      </c>
      <c r="B251" s="4">
        <f>IF('True_Odds_Calculator_3-way'!B252="","",'True_Odds_Calculator_3-way'!B252)</f>
        <v>3.73</v>
      </c>
      <c r="C251" s="4">
        <f>IF('True_Odds_Calculator_3-way'!C252="","",'True_Odds_Calculator_3-way'!C252)</f>
        <v>3.85</v>
      </c>
      <c r="D251" s="4">
        <f t="shared" si="15"/>
        <v>4.0657287306081091E-2</v>
      </c>
      <c r="E251" s="4">
        <f t="shared" si="16"/>
        <v>2.0029319570202162</v>
      </c>
      <c r="F251" s="4">
        <f t="shared" si="17"/>
        <v>3.928592555874201</v>
      </c>
      <c r="G251" s="4">
        <f t="shared" si="18"/>
        <v>4.0619392006807873</v>
      </c>
      <c r="I251" s="4">
        <f t="shared" si="19"/>
        <v>1.0406572873060811</v>
      </c>
    </row>
    <row r="252" spans="1:9" x14ac:dyDescent="0.2">
      <c r="A252" s="4">
        <f>IF('True_Odds_Calculator_3-way'!A253="","",'True_Odds_Calculator_3-way'!A253)</f>
        <v>2.5299999999999998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2.75</v>
      </c>
      <c r="D252" s="4">
        <f t="shared" si="15"/>
        <v>3.8222889570958429E-2</v>
      </c>
      <c r="E252" s="4">
        <f t="shared" si="16"/>
        <v>2.6142700456041097</v>
      </c>
      <c r="F252" s="4">
        <f t="shared" si="17"/>
        <v>3.7510974902675387</v>
      </c>
      <c r="G252" s="4">
        <f t="shared" si="18"/>
        <v>2.8498521175508147</v>
      </c>
      <c r="I252" s="4">
        <f t="shared" si="19"/>
        <v>1.0382228895709584</v>
      </c>
    </row>
    <row r="253" spans="1:9" x14ac:dyDescent="0.2">
      <c r="A253" s="4">
        <f>IF('True_Odds_Calculator_3-way'!A254="","",'True_Odds_Calculator_3-way'!A254)</f>
        <v>1.86</v>
      </c>
      <c r="B253" s="4">
        <f>IF('True_Odds_Calculator_3-way'!B254="","",'True_Odds_Calculator_3-way'!B254)</f>
        <v>3.5</v>
      </c>
      <c r="C253" s="4">
        <f>IF('True_Odds_Calculator_3-way'!C254="","",'True_Odds_Calculator_3-way'!C254)</f>
        <v>4.5599999999999996</v>
      </c>
      <c r="D253" s="4">
        <f t="shared" si="15"/>
        <v>4.2646939930471195E-2</v>
      </c>
      <c r="E253" s="4">
        <f t="shared" si="16"/>
        <v>1.9105161539451667</v>
      </c>
      <c r="F253" s="4">
        <f t="shared" si="17"/>
        <v>3.6832597151223383</v>
      </c>
      <c r="G253" s="4">
        <f t="shared" si="18"/>
        <v>4.8760840998685921</v>
      </c>
      <c r="I253" s="4">
        <f t="shared" si="19"/>
        <v>1.0426469399304712</v>
      </c>
    </row>
    <row r="254" spans="1:9" x14ac:dyDescent="0.2">
      <c r="A254" s="4">
        <f>IF('True_Odds_Calculator_3-way'!A255="","",'True_Odds_Calculator_3-way'!A255)</f>
        <v>2.98</v>
      </c>
      <c r="B254" s="4">
        <f>IF('True_Odds_Calculator_3-way'!B255="","",'True_Odds_Calculator_3-way'!B255)</f>
        <v>3.31</v>
      </c>
      <c r="C254" s="4">
        <f>IF('True_Odds_Calculator_3-way'!C255="","",'True_Odds_Calculator_3-way'!C255)</f>
        <v>2.4900000000000002</v>
      </c>
      <c r="D254" s="4">
        <f t="shared" si="15"/>
        <v>3.9291699126846602E-2</v>
      </c>
      <c r="E254" s="4">
        <f t="shared" si="16"/>
        <v>3.1010325385715261</v>
      </c>
      <c r="F254" s="4">
        <f t="shared" si="17"/>
        <v>3.4599972520095967</v>
      </c>
      <c r="G254" s="4">
        <f t="shared" si="18"/>
        <v>2.5739416695701678</v>
      </c>
      <c r="I254" s="4">
        <f t="shared" si="19"/>
        <v>1.0392916991268466</v>
      </c>
    </row>
    <row r="255" spans="1:9" x14ac:dyDescent="0.2">
      <c r="A255" s="4">
        <f>IF('True_Odds_Calculator_3-way'!A256="","",'True_Odds_Calculator_3-way'!A256)</f>
        <v>2.5299999999999998</v>
      </c>
      <c r="B255" s="4">
        <f>IF('True_Odds_Calculator_3-way'!B256="","",'True_Odds_Calculator_3-way'!B256)</f>
        <v>3.04</v>
      </c>
      <c r="C255" s="4">
        <f>IF('True_Odds_Calculator_3-way'!C256="","",'True_Odds_Calculator_3-way'!C256)</f>
        <v>3.19</v>
      </c>
      <c r="D255" s="4">
        <f t="shared" si="15"/>
        <v>3.7683909241551516E-2</v>
      </c>
      <c r="E255" s="4">
        <f t="shared" si="16"/>
        <v>2.6130427515710251</v>
      </c>
      <c r="F255" s="4">
        <f t="shared" si="17"/>
        <v>3.1606954589598351</v>
      </c>
      <c r="G255" s="4">
        <f t="shared" si="18"/>
        <v>3.3231609080091462</v>
      </c>
      <c r="I255" s="4">
        <f t="shared" si="19"/>
        <v>1.0376839092415515</v>
      </c>
    </row>
    <row r="256" spans="1: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3.26</v>
      </c>
      <c r="C256" s="4">
        <f>IF('True_Odds_Calculator_3-way'!C257="","",'True_Odds_Calculator_3-way'!C257)</f>
        <v>3.05</v>
      </c>
      <c r="D256" s="4">
        <f t="shared" si="15"/>
        <v>3.784312516829802E-2</v>
      </c>
      <c r="E256" s="4">
        <f t="shared" si="16"/>
        <v>2.5600889262952728</v>
      </c>
      <c r="F256" s="4">
        <f t="shared" si="17"/>
        <v>3.399809916337452</v>
      </c>
      <c r="G256" s="4">
        <f t="shared" si="18"/>
        <v>3.1720405947539665</v>
      </c>
      <c r="I256" s="4">
        <f t="shared" si="19"/>
        <v>1.037843125168298</v>
      </c>
    </row>
    <row r="257" spans="1:9" x14ac:dyDescent="0.2">
      <c r="A257" s="4">
        <f>IF('True_Odds_Calculator_3-way'!A258="","",'True_Odds_Calculator_3-way'!A258)</f>
        <v>3.57</v>
      </c>
      <c r="B257" s="4">
        <f>IF('True_Odds_Calculator_3-way'!B258="","",'True_Odds_Calculator_3-way'!B258)</f>
        <v>3.63</v>
      </c>
      <c r="C257" s="4">
        <f>IF('True_Odds_Calculator_3-way'!C258="","",'True_Odds_Calculator_3-way'!C258)</f>
        <v>2.02</v>
      </c>
      <c r="D257" s="4">
        <f t="shared" si="15"/>
        <v>5.0643643432334073E-2</v>
      </c>
      <c r="E257" s="4">
        <f t="shared" si="16"/>
        <v>3.7989471016997705</v>
      </c>
      <c r="F257" s="4">
        <f t="shared" si="17"/>
        <v>3.8669628778753626</v>
      </c>
      <c r="G257" s="4">
        <f t="shared" si="18"/>
        <v>2.0913139158824254</v>
      </c>
      <c r="I257" s="4">
        <f t="shared" si="19"/>
        <v>1.0506436434323341</v>
      </c>
    </row>
    <row r="258" spans="1:9" x14ac:dyDescent="0.2">
      <c r="A258" s="4">
        <f>IF('True_Odds_Calculator_3-way'!A259="","",'True_Odds_Calculator_3-way'!A259)</f>
        <v>4.22</v>
      </c>
      <c r="B258" s="4">
        <f>IF('True_Odds_Calculator_3-way'!B259="","",'True_Odds_Calculator_3-way'!B259)</f>
        <v>3.96</v>
      </c>
      <c r="C258" s="4">
        <f>IF('True_Odds_Calculator_3-way'!C259="","",'True_Odds_Calculator_3-way'!C259)</f>
        <v>1.78</v>
      </c>
      <c r="D258" s="4">
        <f t="shared" si="15"/>
        <v>5.1289829978791168E-2</v>
      </c>
      <c r="E258" s="4">
        <f t="shared" si="16"/>
        <v>4.5481376437662693</v>
      </c>
      <c r="F258" s="4">
        <f t="shared" si="17"/>
        <v>4.2475715326893972</v>
      </c>
      <c r="G258" s="4">
        <f t="shared" si="18"/>
        <v>1.8358691058184409</v>
      </c>
      <c r="I258" s="4">
        <f t="shared" si="19"/>
        <v>1.0512898299787912</v>
      </c>
    </row>
    <row r="259" spans="1:9" x14ac:dyDescent="0.2">
      <c r="A259" s="4">
        <f>IF('True_Odds_Calculator_3-way'!A260="","",'True_Odds_Calculator_3-way'!A260)</f>
        <v>2.09</v>
      </c>
      <c r="B259" s="4">
        <f>IF('True_Odds_Calculator_3-way'!B260="","",'True_Odds_Calculator_3-way'!B260)</f>
        <v>3.62</v>
      </c>
      <c r="C259" s="4">
        <f>IF('True_Odds_Calculator_3-way'!C260="","",'True_Odds_Calculator_3-way'!C260)</f>
        <v>3.38</v>
      </c>
      <c r="D259" s="4">
        <f t="shared" ref="D259:D322" si="20">IF(A259="","",((1/A259)+(1/B259)+(1/C259))-1)</f>
        <v>5.0569981609863479E-2</v>
      </c>
      <c r="E259" s="4">
        <f t="shared" ref="E259:E322" si="21">IF(A259="","",(3*A259)/(3-($D259*A259)))</f>
        <v>2.1663203778977138</v>
      </c>
      <c r="F259" s="4">
        <f t="shared" ref="F259:F322" si="22">IF(B259="","",(3*B259)/(3-($D259*B259)))</f>
        <v>3.8552517452281481</v>
      </c>
      <c r="G259" s="4">
        <f t="shared" ref="G259:G322" si="23">IF(C259="","",(3*C259)/(3-($D259*C259)))</f>
        <v>3.5842123351094957</v>
      </c>
      <c r="I259" s="4">
        <f t="shared" ref="I259:I322" si="24">IF(A259="","",D259+1)</f>
        <v>1.0505699816098635</v>
      </c>
    </row>
    <row r="260" spans="1:9" x14ac:dyDescent="0.2">
      <c r="A260" s="4">
        <f>IF('True_Odds_Calculator_3-way'!A261="","",'True_Odds_Calculator_3-way'!A261)</f>
        <v>3.17</v>
      </c>
      <c r="B260" s="4">
        <f>IF('True_Odds_Calculator_3-way'!B261="","",'True_Odds_Calculator_3-way'!B261)</f>
        <v>3.77</v>
      </c>
      <c r="C260" s="4">
        <f>IF('True_Odds_Calculator_3-way'!C261="","",'True_Odds_Calculator_3-way'!C261)</f>
        <v>2.0299999999999998</v>
      </c>
      <c r="D260" s="4">
        <f t="shared" si="20"/>
        <v>7.3320240077555443E-2</v>
      </c>
      <c r="E260" s="4">
        <f t="shared" si="21"/>
        <v>3.4362214405713321</v>
      </c>
      <c r="F260" s="4">
        <f t="shared" si="22"/>
        <v>4.1526185421675388</v>
      </c>
      <c r="G260" s="4">
        <f t="shared" si="23"/>
        <v>2.1359727923347371</v>
      </c>
      <c r="I260" s="4">
        <f t="shared" si="24"/>
        <v>1.0733202400775554</v>
      </c>
    </row>
    <row r="261" spans="1:9" x14ac:dyDescent="0.2">
      <c r="A261" s="4">
        <f>IF('True_Odds_Calculator_3-way'!A262="","",'True_Odds_Calculator_3-way'!A262)</f>
        <v>2.66</v>
      </c>
      <c r="B261" s="4">
        <f>IF('True_Odds_Calculator_3-way'!B262="","",'True_Odds_Calculator_3-way'!B262)</f>
        <v>3.54</v>
      </c>
      <c r="C261" s="4">
        <f>IF('True_Odds_Calculator_3-way'!C262="","",'True_Odds_Calculator_3-way'!C262)</f>
        <v>2.42</v>
      </c>
      <c r="D261" s="4">
        <f t="shared" si="20"/>
        <v>7.1648865826142494E-2</v>
      </c>
      <c r="E261" s="4">
        <f t="shared" si="21"/>
        <v>2.8404499842278157</v>
      </c>
      <c r="F261" s="4">
        <f t="shared" si="22"/>
        <v>3.8669323545689069</v>
      </c>
      <c r="G261" s="4">
        <f t="shared" si="23"/>
        <v>2.5684479485047009</v>
      </c>
      <c r="I261" s="4">
        <f t="shared" si="24"/>
        <v>1.0716488658261425</v>
      </c>
    </row>
    <row r="262" spans="1:9" x14ac:dyDescent="0.2">
      <c r="A262" s="4">
        <f>IF('True_Odds_Calculator_3-way'!A263="","",'True_Odds_Calculator_3-way'!A263)</f>
        <v>1.78</v>
      </c>
      <c r="B262" s="4">
        <f>IF('True_Odds_Calculator_3-way'!B263="","",'True_Odds_Calculator_3-way'!B263)</f>
        <v>3.95</v>
      </c>
      <c r="C262" s="4">
        <f>IF('True_Odds_Calculator_3-way'!C263="","",'True_Odds_Calculator_3-way'!C263)</f>
        <v>4.22</v>
      </c>
      <c r="D262" s="4">
        <f t="shared" si="20"/>
        <v>5.1929134415563905E-2</v>
      </c>
      <c r="E262" s="4">
        <f t="shared" si="21"/>
        <v>1.8365876274238015</v>
      </c>
      <c r="F262" s="4">
        <f t="shared" si="22"/>
        <v>4.2398959322702376</v>
      </c>
      <c r="G262" s="4">
        <f t="shared" si="23"/>
        <v>4.5525500429107293</v>
      </c>
      <c r="I262" s="4">
        <f t="shared" si="24"/>
        <v>1.0519291344155639</v>
      </c>
    </row>
    <row r="263" spans="1:9" x14ac:dyDescent="0.2">
      <c r="A263" s="4">
        <f>IF('True_Odds_Calculator_3-way'!A264="","",'True_Odds_Calculator_3-way'!A264)</f>
        <v>1.63</v>
      </c>
      <c r="B263" s="4">
        <f>IF('True_Odds_Calculator_3-way'!B264="","",'True_Odds_Calculator_3-way'!B264)</f>
        <v>3.91</v>
      </c>
      <c r="C263" s="4">
        <f>IF('True_Odds_Calculator_3-way'!C264="","",'True_Odds_Calculator_3-way'!C264)</f>
        <v>4.84</v>
      </c>
      <c r="D263" s="4">
        <f t="shared" si="20"/>
        <v>7.5862978466596065E-2</v>
      </c>
      <c r="E263" s="4">
        <f t="shared" si="21"/>
        <v>1.7000752042802212</v>
      </c>
      <c r="F263" s="4">
        <f t="shared" si="22"/>
        <v>4.3390194580961117</v>
      </c>
      <c r="G263" s="4">
        <f t="shared" si="23"/>
        <v>5.5149924563933288</v>
      </c>
      <c r="I263" s="4">
        <f t="shared" si="24"/>
        <v>1.0758629784665961</v>
      </c>
    </row>
    <row r="264" spans="1:9" x14ac:dyDescent="0.2">
      <c r="A264" s="4">
        <f>IF('True_Odds_Calculator_3-way'!A265="","",'True_Odds_Calculator_3-way'!A265)</f>
        <v>2.94</v>
      </c>
      <c r="B264" s="4">
        <f>IF('True_Odds_Calculator_3-way'!B265="","",'True_Odds_Calculator_3-way'!B265)</f>
        <v>3.6</v>
      </c>
      <c r="C264" s="4">
        <f>IF('True_Odds_Calculator_3-way'!C265="","",'True_Odds_Calculator_3-way'!C265)</f>
        <v>2.31</v>
      </c>
      <c r="D264" s="4">
        <f t="shared" si="20"/>
        <v>5.0814265099979439E-2</v>
      </c>
      <c r="E264" s="4">
        <f t="shared" si="21"/>
        <v>3.0940788774316998</v>
      </c>
      <c r="F264" s="4">
        <f t="shared" si="22"/>
        <v>3.8337723919915705</v>
      </c>
      <c r="G264" s="4">
        <f t="shared" si="23"/>
        <v>2.404063764764186</v>
      </c>
      <c r="I264" s="4">
        <f t="shared" si="24"/>
        <v>1.0508142650999794</v>
      </c>
    </row>
    <row r="265" spans="1:9" x14ac:dyDescent="0.2">
      <c r="A265" s="4">
        <f>IF('True_Odds_Calculator_3-way'!A266="","",'True_Odds_Calculator_3-way'!A266)</f>
        <v>3.05</v>
      </c>
      <c r="B265" s="4">
        <f>IF('True_Odds_Calculator_3-way'!B266="","",'True_Odds_Calculator_3-way'!B266)</f>
        <v>3.81</v>
      </c>
      <c r="C265" s="4">
        <f>IF('True_Odds_Calculator_3-way'!C266="","",'True_Odds_Calculator_3-way'!C266)</f>
        <v>2.17</v>
      </c>
      <c r="D265" s="4">
        <f t="shared" si="20"/>
        <v>5.1165537147623841E-2</v>
      </c>
      <c r="E265" s="4">
        <f t="shared" si="21"/>
        <v>3.2173616721214766</v>
      </c>
      <c r="F265" s="4">
        <f t="shared" si="22"/>
        <v>4.0747801609293903</v>
      </c>
      <c r="G265" s="4">
        <f t="shared" si="23"/>
        <v>2.2533976581474313</v>
      </c>
      <c r="I265" s="4">
        <f t="shared" si="24"/>
        <v>1.0511655371476238</v>
      </c>
    </row>
    <row r="266" spans="1:9" x14ac:dyDescent="0.2">
      <c r="A266" s="4">
        <f>IF('True_Odds_Calculator_3-way'!A267="","",'True_Odds_Calculator_3-way'!A267)</f>
        <v>1.79</v>
      </c>
      <c r="B266" s="4">
        <f>IF('True_Odds_Calculator_3-way'!B267="","",'True_Odds_Calculator_3-way'!B267)</f>
        <v>3.77</v>
      </c>
      <c r="C266" s="4">
        <f>IF('True_Odds_Calculator_3-way'!C267="","",'True_Odds_Calculator_3-way'!C267)</f>
        <v>4.99</v>
      </c>
      <c r="D266" s="4">
        <f t="shared" si="20"/>
        <v>2.431200887022178E-2</v>
      </c>
      <c r="E266" s="4">
        <f t="shared" si="21"/>
        <v>1.8163482479130892</v>
      </c>
      <c r="F266" s="4">
        <f t="shared" si="22"/>
        <v>3.8888113178356587</v>
      </c>
      <c r="G266" s="4">
        <f t="shared" si="23"/>
        <v>5.2002945812867223</v>
      </c>
      <c r="I266" s="4">
        <f t="shared" si="24"/>
        <v>1.0243120088702218</v>
      </c>
    </row>
    <row r="267" spans="1:9" x14ac:dyDescent="0.2">
      <c r="A267" s="4">
        <f>IF('True_Odds_Calculator_3-way'!A268="","",'True_Odds_Calculator_3-way'!A268)</f>
        <v>3.09</v>
      </c>
      <c r="B267" s="4">
        <f>IF('True_Odds_Calculator_3-way'!B268="","",'True_Odds_Calculator_3-way'!B268)</f>
        <v>3.29</v>
      </c>
      <c r="C267" s="4">
        <f>IF('True_Odds_Calculator_3-way'!C268="","",'True_Odds_Calculator_3-way'!C268)</f>
        <v>2.5299999999999998</v>
      </c>
      <c r="D267" s="4">
        <f t="shared" si="20"/>
        <v>2.2832880246458132E-2</v>
      </c>
      <c r="E267" s="4">
        <f t="shared" si="21"/>
        <v>3.1644204174134556</v>
      </c>
      <c r="F267" s="4">
        <f t="shared" si="22"/>
        <v>3.3744976183461155</v>
      </c>
      <c r="G267" s="4">
        <f t="shared" si="23"/>
        <v>2.5796734937238708</v>
      </c>
      <c r="I267" s="4">
        <f t="shared" si="24"/>
        <v>1.0228328802464581</v>
      </c>
    </row>
    <row r="268" spans="1:9" x14ac:dyDescent="0.2">
      <c r="A268" s="4">
        <f>IF('True_Odds_Calculator_3-way'!A269="","",'True_Odds_Calculator_3-way'!A269)</f>
        <v>4.09</v>
      </c>
      <c r="B268" s="4">
        <f>IF('True_Odds_Calculator_3-way'!B269="","",'True_Odds_Calculator_3-way'!B269)</f>
        <v>3.6</v>
      </c>
      <c r="C268" s="4">
        <f>IF('True_Odds_Calculator_3-way'!C269="","",'True_Odds_Calculator_3-way'!C269)</f>
        <v>1.93</v>
      </c>
      <c r="D268" s="4">
        <f t="shared" si="20"/>
        <v>4.0411270309796965E-2</v>
      </c>
      <c r="E268" s="4">
        <f t="shared" si="21"/>
        <v>4.3284730310596977</v>
      </c>
      <c r="F268" s="4">
        <f t="shared" si="22"/>
        <v>3.7834739880493791</v>
      </c>
      <c r="G268" s="4">
        <f t="shared" si="23"/>
        <v>1.9815152699842551</v>
      </c>
      <c r="I268" s="4">
        <f t="shared" si="24"/>
        <v>1.040411270309797</v>
      </c>
    </row>
    <row r="269" spans="1:9" x14ac:dyDescent="0.2">
      <c r="A269" s="4">
        <f>IF('True_Odds_Calculator_3-way'!A270="","",'True_Odds_Calculator_3-way'!A270)</f>
        <v>3.05</v>
      </c>
      <c r="B269" s="4">
        <f>IF('True_Odds_Calculator_3-way'!B270="","",'True_Odds_Calculator_3-way'!B270)</f>
        <v>3.12</v>
      </c>
      <c r="C269" s="4">
        <f>IF('True_Odds_Calculator_3-way'!C270="","",'True_Odds_Calculator_3-way'!C270)</f>
        <v>2.56</v>
      </c>
      <c r="D269" s="4">
        <f t="shared" si="20"/>
        <v>3.900667297183702E-2</v>
      </c>
      <c r="E269" s="4">
        <f t="shared" si="21"/>
        <v>3.1759478796559608</v>
      </c>
      <c r="F269" s="4">
        <f t="shared" si="22"/>
        <v>3.2519204619075763</v>
      </c>
      <c r="G269" s="4">
        <f t="shared" si="23"/>
        <v>2.648145356724604</v>
      </c>
      <c r="I269" s="4">
        <f t="shared" si="24"/>
        <v>1.039006672971837</v>
      </c>
    </row>
    <row r="270" spans="1:9" x14ac:dyDescent="0.2">
      <c r="A270" s="4">
        <f>IF('True_Odds_Calculator_3-way'!A271="","",'True_Odds_Calculator_3-way'!A271)</f>
        <v>2.2200000000000002</v>
      </c>
      <c r="B270" s="4">
        <f>IF('True_Odds_Calculator_3-way'!B271="","",'True_Odds_Calculator_3-way'!B271)</f>
        <v>3.1</v>
      </c>
      <c r="C270" s="4">
        <f>IF('True_Odds_Calculator_3-way'!C271="","",'True_Odds_Calculator_3-way'!C271)</f>
        <v>3.76</v>
      </c>
      <c r="D270" s="4">
        <f t="shared" si="20"/>
        <v>3.8988542420251404E-2</v>
      </c>
      <c r="E270" s="4">
        <f t="shared" si="21"/>
        <v>2.2859532284699959</v>
      </c>
      <c r="F270" s="4">
        <f t="shared" si="22"/>
        <v>3.2301362475824629</v>
      </c>
      <c r="G270" s="4">
        <f t="shared" si="23"/>
        <v>3.9531743962454775</v>
      </c>
      <c r="I270" s="4">
        <f t="shared" si="24"/>
        <v>1.0389885424202514</v>
      </c>
    </row>
    <row r="271" spans="1:9" x14ac:dyDescent="0.2">
      <c r="A271" s="4">
        <f>IF('True_Odds_Calculator_3-way'!A272="","",'True_Odds_Calculator_3-way'!A272)</f>
        <v>3.55</v>
      </c>
      <c r="B271" s="4">
        <f>IF('True_Odds_Calculator_3-way'!B272="","",'True_Odds_Calculator_3-way'!B272)</f>
        <v>2.92</v>
      </c>
      <c r="C271" s="4">
        <f>IF('True_Odds_Calculator_3-way'!C272="","",'True_Odds_Calculator_3-way'!C272)</f>
        <v>2.41</v>
      </c>
      <c r="D271" s="4">
        <f t="shared" si="20"/>
        <v>3.9093653605827505E-2</v>
      </c>
      <c r="E271" s="4">
        <f t="shared" si="21"/>
        <v>3.7221916507408004</v>
      </c>
      <c r="F271" s="4">
        <f t="shared" si="22"/>
        <v>3.0355044540552276</v>
      </c>
      <c r="G271" s="4">
        <f t="shared" si="23"/>
        <v>2.4881406417240126</v>
      </c>
      <c r="I271" s="4">
        <f t="shared" si="24"/>
        <v>1.0390936536058275</v>
      </c>
    </row>
    <row r="272" spans="1: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3.09</v>
      </c>
      <c r="C272" s="4">
        <f>IF('True_Odds_Calculator_3-way'!C273="","",'True_Odds_Calculator_3-way'!C273)</f>
        <v>4.1500000000000004</v>
      </c>
      <c r="D272" s="4">
        <f t="shared" si="20"/>
        <v>4.0778927081418503E-2</v>
      </c>
      <c r="E272" s="4">
        <f t="shared" si="21"/>
        <v>2.1617064487515503</v>
      </c>
      <c r="F272" s="4">
        <f t="shared" si="22"/>
        <v>3.2254774552488632</v>
      </c>
      <c r="G272" s="4">
        <f t="shared" si="23"/>
        <v>4.398100588768485</v>
      </c>
      <c r="I272" s="4">
        <f t="shared" si="24"/>
        <v>1.0407789270814185</v>
      </c>
    </row>
    <row r="273" spans="1:9" x14ac:dyDescent="0.2">
      <c r="A273" s="4">
        <f>IF('True_Odds_Calculator_3-way'!A274="","",'True_Odds_Calculator_3-way'!A274)</f>
        <v>2.06</v>
      </c>
      <c r="B273" s="4">
        <f>IF('True_Odds_Calculator_3-way'!B274="","",'True_Odds_Calculator_3-way'!B274)</f>
        <v>3.23</v>
      </c>
      <c r="C273" s="4">
        <f>IF('True_Odds_Calculator_3-way'!C274="","",'True_Odds_Calculator_3-way'!C274)</f>
        <v>4.08</v>
      </c>
      <c r="D273" s="4">
        <f t="shared" si="20"/>
        <v>4.0132455639384057E-2</v>
      </c>
      <c r="E273" s="4">
        <f t="shared" si="21"/>
        <v>2.1183774395183401</v>
      </c>
      <c r="F273" s="4">
        <f t="shared" si="22"/>
        <v>3.3758688531983383</v>
      </c>
      <c r="G273" s="4">
        <f t="shared" si="23"/>
        <v>4.3155429362082387</v>
      </c>
      <c r="I273" s="4">
        <f t="shared" si="24"/>
        <v>1.0401324556393841</v>
      </c>
    </row>
    <row r="274" spans="1:9" x14ac:dyDescent="0.2">
      <c r="A274" s="4">
        <f>IF('True_Odds_Calculator_3-way'!A275="","",'True_Odds_Calculator_3-way'!A275)</f>
        <v>2.4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3.36</v>
      </c>
      <c r="D274" s="4">
        <f t="shared" si="20"/>
        <v>3.8961038961039085E-2</v>
      </c>
      <c r="E274" s="4">
        <f t="shared" si="21"/>
        <v>2.4772117962466491</v>
      </c>
      <c r="F274" s="4">
        <f t="shared" si="22"/>
        <v>3.2083333333333339</v>
      </c>
      <c r="G274" s="4">
        <f t="shared" si="23"/>
        <v>3.5133079847908752</v>
      </c>
      <c r="I274" s="4">
        <f t="shared" si="24"/>
        <v>1.0389610389610391</v>
      </c>
    </row>
    <row r="275" spans="1:9" x14ac:dyDescent="0.2">
      <c r="A275" s="4">
        <f>IF('True_Odds_Calculator_3-way'!A276="","",'True_Odds_Calculator_3-way'!A276)</f>
        <v>2.54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3.08</v>
      </c>
      <c r="D275" s="4">
        <f t="shared" si="20"/>
        <v>3.7864929968273175E-2</v>
      </c>
      <c r="E275" s="4">
        <f t="shared" si="21"/>
        <v>2.6241268133875466</v>
      </c>
      <c r="F275" s="4">
        <f t="shared" si="22"/>
        <v>3.2587389035851348</v>
      </c>
      <c r="G275" s="4">
        <f t="shared" si="23"/>
        <v>3.2045768396821828</v>
      </c>
      <c r="I275" s="4">
        <f t="shared" si="24"/>
        <v>1.0378649299682732</v>
      </c>
    </row>
    <row r="276" spans="1:9" x14ac:dyDescent="0.2">
      <c r="A276" s="4">
        <f>IF('True_Odds_Calculator_3-way'!A277="","",'True_Odds_Calculator_3-way'!A277)</f>
        <v>1.36</v>
      </c>
      <c r="B276" s="4">
        <f>IF('True_Odds_Calculator_3-way'!B277="","",'True_Odds_Calculator_3-way'!B277)</f>
        <v>5.37</v>
      </c>
      <c r="C276" s="4">
        <f>IF('True_Odds_Calculator_3-way'!C277="","",'True_Odds_Calculator_3-way'!C277)</f>
        <v>9.65</v>
      </c>
      <c r="D276" s="4">
        <f t="shared" si="20"/>
        <v>2.5140799944605163E-2</v>
      </c>
      <c r="E276" s="4">
        <f t="shared" si="21"/>
        <v>1.3756788354299392</v>
      </c>
      <c r="F276" s="4">
        <f t="shared" si="22"/>
        <v>5.6230486130651496</v>
      </c>
      <c r="G276" s="4">
        <f t="shared" si="23"/>
        <v>10.49905401687773</v>
      </c>
      <c r="I276" s="4">
        <f t="shared" si="24"/>
        <v>1.0251407999446052</v>
      </c>
    </row>
    <row r="277" spans="1:9" x14ac:dyDescent="0.2">
      <c r="A277" s="4">
        <f>IF('True_Odds_Calculator_3-way'!A278="","",'True_Odds_Calculator_3-way'!A278)</f>
        <v>2.66</v>
      </c>
      <c r="B277" s="4">
        <f>IF('True_Odds_Calculator_3-way'!B278="","",'True_Odds_Calculator_3-way'!B278)</f>
        <v>3.55</v>
      </c>
      <c r="C277" s="4">
        <f>IF('True_Odds_Calculator_3-way'!C278="","",'True_Odds_Calculator_3-way'!C278)</f>
        <v>2.75</v>
      </c>
      <c r="D277" s="4">
        <f t="shared" si="20"/>
        <v>2.1266354105494045E-2</v>
      </c>
      <c r="E277" s="4">
        <f t="shared" si="21"/>
        <v>2.7111213579140601</v>
      </c>
      <c r="F277" s="4">
        <f t="shared" si="22"/>
        <v>3.6416426125673405</v>
      </c>
      <c r="G277" s="4">
        <f t="shared" si="23"/>
        <v>2.8046747729665995</v>
      </c>
      <c r="I277" s="4">
        <f t="shared" si="24"/>
        <v>1.021266354105494</v>
      </c>
    </row>
    <row r="278" spans="1:9" x14ac:dyDescent="0.2">
      <c r="A278" s="4">
        <f>IF('True_Odds_Calculator_3-way'!A279="","",'True_Odds_Calculator_3-way'!A279)</f>
        <v>5.01</v>
      </c>
      <c r="B278" s="4">
        <f>IF('True_Odds_Calculator_3-way'!B279="","",'True_Odds_Calculator_3-way'!B279)</f>
        <v>4.0199999999999996</v>
      </c>
      <c r="C278" s="4">
        <f>IF('True_Odds_Calculator_3-way'!C279="","",'True_Odds_Calculator_3-way'!C279)</f>
        <v>1.74</v>
      </c>
      <c r="D278" s="4">
        <f t="shared" si="20"/>
        <v>2.3069660986827056E-2</v>
      </c>
      <c r="E278" s="4">
        <f t="shared" si="21"/>
        <v>5.2107511379390932</v>
      </c>
      <c r="F278" s="4">
        <f t="shared" si="22"/>
        <v>4.1482358489359967</v>
      </c>
      <c r="G278" s="4">
        <f t="shared" si="23"/>
        <v>1.7635976479156561</v>
      </c>
      <c r="I278" s="4">
        <f t="shared" si="24"/>
        <v>1.0230696609868271</v>
      </c>
    </row>
    <row r="279" spans="1:9" x14ac:dyDescent="0.2">
      <c r="A279" s="4">
        <f>IF('True_Odds_Calculator_3-way'!A280="","",'True_Odds_Calculator_3-way'!A280)</f>
        <v>5.5</v>
      </c>
      <c r="B279" s="4">
        <f>IF('True_Odds_Calculator_3-way'!B280="","",'True_Odds_Calculator_3-way'!B280)</f>
        <v>4.25</v>
      </c>
      <c r="C279" s="4">
        <f>IF('True_Odds_Calculator_3-way'!C280="","",'True_Odds_Calculator_3-way'!C280)</f>
        <v>1.65</v>
      </c>
      <c r="D279" s="4">
        <f t="shared" si="20"/>
        <v>2.3172905525846721E-2</v>
      </c>
      <c r="E279" s="4">
        <f t="shared" si="21"/>
        <v>5.7440273037542662</v>
      </c>
      <c r="F279" s="4">
        <f t="shared" si="22"/>
        <v>4.3942558746736298</v>
      </c>
      <c r="G279" s="4">
        <f t="shared" si="23"/>
        <v>1.6713008937437932</v>
      </c>
      <c r="I279" s="4">
        <f t="shared" si="24"/>
        <v>1.0231729055258467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3.09</v>
      </c>
      <c r="C280" s="4">
        <f>IF('True_Odds_Calculator_3-way'!C281="","",'True_Odds_Calculator_3-way'!C281)</f>
        <v>3.45</v>
      </c>
      <c r="D280" s="4">
        <f t="shared" si="20"/>
        <v>3.3647735159914482E-2</v>
      </c>
      <c r="E280" s="4">
        <f t="shared" si="21"/>
        <v>2.4452738212381924</v>
      </c>
      <c r="F280" s="4">
        <f t="shared" si="22"/>
        <v>3.2009353517283312</v>
      </c>
      <c r="G280" s="4">
        <f t="shared" si="23"/>
        <v>3.5888709875905818</v>
      </c>
      <c r="I280" s="4">
        <f t="shared" si="24"/>
        <v>1.0336477351599145</v>
      </c>
    </row>
    <row r="281" spans="1:9" x14ac:dyDescent="0.2">
      <c r="A281" s="4">
        <f>IF('True_Odds_Calculator_3-way'!A282="","",'True_Odds_Calculator_3-way'!A282)</f>
        <v>2.5099999999999998</v>
      </c>
      <c r="B281" s="4">
        <f>IF('True_Odds_Calculator_3-way'!B282="","",'True_Odds_Calculator_3-way'!B282)</f>
        <v>2.99</v>
      </c>
      <c r="C281" s="4">
        <f>IF('True_Odds_Calculator_3-way'!C282="","",'True_Odds_Calculator_3-way'!C282)</f>
        <v>3.33</v>
      </c>
      <c r="D281" s="4">
        <f t="shared" si="20"/>
        <v>3.3154835337409594E-2</v>
      </c>
      <c r="E281" s="4">
        <f t="shared" si="21"/>
        <v>2.5816127649254685</v>
      </c>
      <c r="F281" s="4">
        <f t="shared" si="22"/>
        <v>3.092178948250162</v>
      </c>
      <c r="G281" s="4">
        <f t="shared" si="23"/>
        <v>3.4572326156868018</v>
      </c>
      <c r="I281" s="4">
        <f t="shared" si="24"/>
        <v>1.0331548353374096</v>
      </c>
    </row>
    <row r="282" spans="1:9" x14ac:dyDescent="0.2">
      <c r="A282" s="4">
        <f>IF('True_Odds_Calculator_3-way'!A283="","",'True_Odds_Calculator_3-way'!A283)</f>
        <v>1.76</v>
      </c>
      <c r="B282" s="4">
        <f>IF('True_Odds_Calculator_3-way'!B283="","",'True_Odds_Calculator_3-way'!B283)</f>
        <v>3.78</v>
      </c>
      <c r="C282" s="4">
        <f>IF('True_Odds_Calculator_3-way'!C283="","",'True_Odds_Calculator_3-way'!C283)</f>
        <v>4.91</v>
      </c>
      <c r="D282" s="4">
        <f t="shared" si="20"/>
        <v>3.6398070512123404E-2</v>
      </c>
      <c r="E282" s="4">
        <f t="shared" si="21"/>
        <v>1.7984022447383807</v>
      </c>
      <c r="F282" s="4">
        <f t="shared" si="22"/>
        <v>3.9616892859302824</v>
      </c>
      <c r="G282" s="4">
        <f t="shared" si="23"/>
        <v>5.2210242943745602</v>
      </c>
      <c r="I282" s="4">
        <f t="shared" si="24"/>
        <v>1.0363980705121234</v>
      </c>
    </row>
    <row r="283" spans="1:9" x14ac:dyDescent="0.2">
      <c r="A283" s="4">
        <f>IF('True_Odds_Calculator_3-way'!A284="","",'True_Odds_Calculator_3-way'!A284)</f>
        <v>1.26</v>
      </c>
      <c r="B283" s="4">
        <f>IF('True_Odds_Calculator_3-way'!B284="","",'True_Odds_Calculator_3-way'!B284)</f>
        <v>6.64</v>
      </c>
      <c r="C283" s="4">
        <f>IF('True_Odds_Calculator_3-way'!C284="","",'True_Odds_Calculator_3-way'!C284)</f>
        <v>9.7799999999999994</v>
      </c>
      <c r="D283" s="4">
        <f t="shared" si="20"/>
        <v>4.6502692041904048E-2</v>
      </c>
      <c r="E283" s="4">
        <f t="shared" si="21"/>
        <v>1.2850994451716566</v>
      </c>
      <c r="F283" s="4">
        <f t="shared" si="22"/>
        <v>7.4018416451489628</v>
      </c>
      <c r="G283" s="4">
        <f t="shared" si="23"/>
        <v>11.527564699332096</v>
      </c>
      <c r="I283" s="4">
        <f t="shared" si="24"/>
        <v>1.046502692041904</v>
      </c>
    </row>
    <row r="284" spans="1:9" x14ac:dyDescent="0.2">
      <c r="A284" s="4">
        <f>IF('True_Odds_Calculator_3-way'!A285="","",'True_Odds_Calculator_3-way'!A285)</f>
        <v>2.2400000000000002</v>
      </c>
      <c r="B284" s="4">
        <f>IF('True_Odds_Calculator_3-way'!B285="","",'True_Odds_Calculator_3-way'!B285)</f>
        <v>3.23</v>
      </c>
      <c r="C284" s="4">
        <f>IF('True_Odds_Calculator_3-way'!C285="","",'True_Odds_Calculator_3-way'!C285)</f>
        <v>3.59</v>
      </c>
      <c r="D284" s="4">
        <f t="shared" si="20"/>
        <v>3.4577626681811857E-2</v>
      </c>
      <c r="E284" s="4">
        <f t="shared" si="21"/>
        <v>2.2993649142694466</v>
      </c>
      <c r="F284" s="4">
        <f t="shared" si="22"/>
        <v>3.3548980852526933</v>
      </c>
      <c r="G284" s="4">
        <f t="shared" si="23"/>
        <v>3.7449584927873008</v>
      </c>
      <c r="I284" s="4">
        <f t="shared" si="24"/>
        <v>1.0345776266818119</v>
      </c>
    </row>
    <row r="285" spans="1:9" x14ac:dyDescent="0.2">
      <c r="A285" s="4">
        <f>IF('True_Odds_Calculator_3-way'!A286="","",'True_Odds_Calculator_3-way'!A286)</f>
        <v>3.6</v>
      </c>
      <c r="B285" s="4">
        <f>IF('True_Odds_Calculator_3-way'!B286="","",'True_Odds_Calculator_3-way'!B286)</f>
        <v>3.81</v>
      </c>
      <c r="C285" s="4">
        <f>IF('True_Odds_Calculator_3-way'!C286="","",'True_Odds_Calculator_3-way'!C286)</f>
        <v>2.02</v>
      </c>
      <c r="D285" s="4">
        <f t="shared" si="20"/>
        <v>3.5294474329322645E-2</v>
      </c>
      <c r="E285" s="4">
        <f t="shared" si="21"/>
        <v>3.7592154393886767</v>
      </c>
      <c r="F285" s="4">
        <f t="shared" si="22"/>
        <v>3.9887936147790679</v>
      </c>
      <c r="G285" s="4">
        <f t="shared" si="23"/>
        <v>2.0691738038123861</v>
      </c>
      <c r="I285" s="4">
        <f t="shared" si="24"/>
        <v>1.0352944743293226</v>
      </c>
    </row>
    <row r="286" spans="1:9" x14ac:dyDescent="0.2">
      <c r="A286" s="4">
        <f>IF('True_Odds_Calculator_3-way'!A287="","",'True_Odds_Calculator_3-way'!A287)</f>
        <v>5.69</v>
      </c>
      <c r="B286" s="4">
        <f>IF('True_Odds_Calculator_3-way'!B287="","",'True_Odds_Calculator_3-way'!B287)</f>
        <v>4.22</v>
      </c>
      <c r="C286" s="4">
        <f>IF('True_Odds_Calculator_3-way'!C287="","",'True_Odds_Calculator_3-way'!C287)</f>
        <v>1.6</v>
      </c>
      <c r="D286" s="4">
        <f t="shared" si="20"/>
        <v>3.7713749073372327E-2</v>
      </c>
      <c r="E286" s="4">
        <f t="shared" si="21"/>
        <v>6.1283644244614264</v>
      </c>
      <c r="F286" s="4">
        <f t="shared" si="22"/>
        <v>4.4564158638491627</v>
      </c>
      <c r="G286" s="4">
        <f t="shared" si="23"/>
        <v>1.632843003362684</v>
      </c>
      <c r="I286" s="4">
        <f t="shared" si="24"/>
        <v>1.0377137490733723</v>
      </c>
    </row>
    <row r="287" spans="1:9" x14ac:dyDescent="0.2">
      <c r="A287" s="4">
        <f>IF('True_Odds_Calculator_3-way'!A288="","",'True_Odds_Calculator_3-way'!A288)</f>
        <v>1.18</v>
      </c>
      <c r="B287" s="4">
        <f>IF('True_Odds_Calculator_3-way'!B288="","",'True_Odds_Calculator_3-way'!B288)</f>
        <v>6.99</v>
      </c>
      <c r="C287" s="4">
        <f>IF('True_Odds_Calculator_3-way'!C288="","",'True_Odds_Calculator_3-way'!C288)</f>
        <v>19.61</v>
      </c>
      <c r="D287" s="4">
        <f t="shared" si="20"/>
        <v>4.1513534187750611E-2</v>
      </c>
      <c r="E287" s="4">
        <f t="shared" si="21"/>
        <v>1.1995876550982423</v>
      </c>
      <c r="F287" s="4">
        <f t="shared" si="22"/>
        <v>7.7385202468548533</v>
      </c>
      <c r="G287" s="4">
        <f t="shared" si="23"/>
        <v>26.913158263422627</v>
      </c>
      <c r="I287" s="4">
        <f t="shared" si="24"/>
        <v>1.0415135341877506</v>
      </c>
    </row>
    <row r="288" spans="1:9" x14ac:dyDescent="0.2">
      <c r="A288" s="4">
        <f>IF('True_Odds_Calculator_3-way'!A289="","",'True_Odds_Calculator_3-way'!A289)</f>
        <v>1.29</v>
      </c>
      <c r="B288" s="4">
        <f>IF('True_Odds_Calculator_3-way'!B289="","",'True_Odds_Calculator_3-way'!B289)</f>
        <v>6.12</v>
      </c>
      <c r="C288" s="4">
        <f>IF('True_Odds_Calculator_3-way'!C289="","",'True_Odds_Calculator_3-way'!C289)</f>
        <v>10.65</v>
      </c>
      <c r="D288" s="4">
        <f t="shared" si="20"/>
        <v>3.2489204875093325E-2</v>
      </c>
      <c r="E288" s="4">
        <f t="shared" si="21"/>
        <v>1.3082770995701711</v>
      </c>
      <c r="F288" s="4">
        <f t="shared" si="22"/>
        <v>6.554413257311773</v>
      </c>
      <c r="G288" s="4">
        <f t="shared" si="23"/>
        <v>12.038478059173222</v>
      </c>
      <c r="I288" s="4">
        <f t="shared" si="24"/>
        <v>1.0324892048750933</v>
      </c>
    </row>
    <row r="289" spans="1:9" x14ac:dyDescent="0.2">
      <c r="A289" s="4">
        <f>IF('True_Odds_Calculator_3-way'!A290="","",'True_Odds_Calculator_3-way'!A290)</f>
        <v>2.35</v>
      </c>
      <c r="B289" s="4">
        <f>IF('True_Odds_Calculator_3-way'!B290="","",'True_Odds_Calculator_3-way'!B290)</f>
        <v>3.25</v>
      </c>
      <c r="C289" s="4">
        <f>IF('True_Odds_Calculator_3-way'!C290="","",'True_Odds_Calculator_3-way'!C290)</f>
        <v>3.33</v>
      </c>
      <c r="D289" s="4">
        <f t="shared" si="20"/>
        <v>3.3524522886224872E-2</v>
      </c>
      <c r="E289" s="4">
        <f t="shared" si="21"/>
        <v>2.4133774054143817</v>
      </c>
      <c r="F289" s="4">
        <f t="shared" si="22"/>
        <v>3.3724826096325224</v>
      </c>
      <c r="G289" s="4">
        <f t="shared" si="23"/>
        <v>3.4587061350075641</v>
      </c>
      <c r="I289" s="4">
        <f t="shared" si="24"/>
        <v>1.0335245228862249</v>
      </c>
    </row>
    <row r="290" spans="1:9" x14ac:dyDescent="0.2">
      <c r="A290" s="4">
        <f>IF('True_Odds_Calculator_3-way'!A291="","",'True_Odds_Calculator_3-way'!A291)</f>
        <v>3.43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2.13</v>
      </c>
      <c r="D290" s="4">
        <f t="shared" si="20"/>
        <v>5.0046098619953128E-2</v>
      </c>
      <c r="E290" s="4">
        <f t="shared" si="21"/>
        <v>3.638174036334322</v>
      </c>
      <c r="F290" s="4">
        <f t="shared" si="22"/>
        <v>3.6719439970165526</v>
      </c>
      <c r="G290" s="4">
        <f t="shared" si="23"/>
        <v>2.2084730776240211</v>
      </c>
      <c r="I290" s="4">
        <f t="shared" si="24"/>
        <v>1.0500460986199531</v>
      </c>
    </row>
    <row r="291" spans="1:9" x14ac:dyDescent="0.2">
      <c r="A291" s="4">
        <f>IF('True_Odds_Calculator_3-way'!A292="","",'True_Odds_Calculator_3-way'!A292)</f>
        <v>4.03</v>
      </c>
      <c r="B291" s="4">
        <f>IF('True_Odds_Calculator_3-way'!B292="","",'True_Odds_Calculator_3-way'!B292)</f>
        <v>3.68</v>
      </c>
      <c r="C291" s="4">
        <f>IF('True_Odds_Calculator_3-way'!C292="","",'True_Odds_Calculator_3-way'!C292)</f>
        <v>1.88</v>
      </c>
      <c r="D291" s="4">
        <f t="shared" si="20"/>
        <v>5.1792981868181043E-2</v>
      </c>
      <c r="E291" s="4">
        <f t="shared" si="21"/>
        <v>4.3313550636440539</v>
      </c>
      <c r="F291" s="4">
        <f t="shared" si="22"/>
        <v>3.9296621419475888</v>
      </c>
      <c r="G291" s="4">
        <f t="shared" si="23"/>
        <v>1.9430659663617234</v>
      </c>
      <c r="I291" s="4">
        <f t="shared" si="24"/>
        <v>1.051792981868181</v>
      </c>
    </row>
    <row r="292" spans="1:9" x14ac:dyDescent="0.2">
      <c r="A292" s="4">
        <f>IF('True_Odds_Calculator_3-way'!A293="","",'True_Odds_Calculator_3-way'!A293)</f>
        <v>1.74</v>
      </c>
      <c r="B292" s="4">
        <f>IF('True_Odds_Calculator_3-way'!B293="","",'True_Odds_Calculator_3-way'!B293)</f>
        <v>3.38</v>
      </c>
      <c r="C292" s="4">
        <f>IF('True_Odds_Calculator_3-way'!C293="","",'True_Odds_Calculator_3-way'!C293)</f>
        <v>5.46</v>
      </c>
      <c r="D292" s="4">
        <f t="shared" si="20"/>
        <v>5.3720814994024479E-2</v>
      </c>
      <c r="E292" s="4">
        <f t="shared" si="21"/>
        <v>1.7959586088959461</v>
      </c>
      <c r="F292" s="4">
        <f t="shared" si="22"/>
        <v>3.5977557940364244</v>
      </c>
      <c r="G292" s="4">
        <f t="shared" si="23"/>
        <v>6.0516846004586329</v>
      </c>
      <c r="I292" s="4">
        <f t="shared" si="24"/>
        <v>1.0537208149940245</v>
      </c>
    </row>
    <row r="293" spans="1:9" x14ac:dyDescent="0.2">
      <c r="A293" s="4">
        <f>IF('True_Odds_Calculator_3-way'!A294="","",'True_Odds_Calculator_3-way'!A294)</f>
        <v>2.42</v>
      </c>
      <c r="B293" s="4">
        <f>IF('True_Odds_Calculator_3-way'!B294="","",'True_Odds_Calculator_3-way'!B294)</f>
        <v>3.42</v>
      </c>
      <c r="C293" s="4">
        <f>IF('True_Odds_Calculator_3-way'!C294="","",'True_Odds_Calculator_3-way'!C294)</f>
        <v>2.91</v>
      </c>
      <c r="D293" s="4">
        <f t="shared" si="20"/>
        <v>4.9263412998429956E-2</v>
      </c>
      <c r="E293" s="4">
        <f t="shared" si="21"/>
        <v>2.5201485699887449</v>
      </c>
      <c r="F293" s="4">
        <f t="shared" si="22"/>
        <v>3.6234966241935105</v>
      </c>
      <c r="G293" s="4">
        <f t="shared" si="23"/>
        <v>3.0560341524098491</v>
      </c>
      <c r="I293" s="4">
        <f t="shared" si="24"/>
        <v>1.04926341299843</v>
      </c>
    </row>
    <row r="294" spans="1:9" x14ac:dyDescent="0.2">
      <c r="A294" s="4">
        <f>IF('True_Odds_Calculator_3-way'!A295="","",'True_Odds_Calculator_3-way'!A295)</f>
        <v>3.04</v>
      </c>
      <c r="B294" s="4">
        <f>IF('True_Odds_Calculator_3-way'!B295="","",'True_Odds_Calculator_3-way'!B295)</f>
        <v>3.3</v>
      </c>
      <c r="C294" s="4">
        <f>IF('True_Odds_Calculator_3-way'!C295="","",'True_Odds_Calculator_3-way'!C295)</f>
        <v>2.2400000000000002</v>
      </c>
      <c r="D294" s="4">
        <f t="shared" si="20"/>
        <v>7.8406242879927035E-2</v>
      </c>
      <c r="E294" s="4">
        <f t="shared" si="21"/>
        <v>3.3023795341254663</v>
      </c>
      <c r="F294" s="4">
        <f t="shared" si="22"/>
        <v>3.6114787259574168</v>
      </c>
      <c r="G294" s="4">
        <f t="shared" si="23"/>
        <v>2.3792916516082401</v>
      </c>
      <c r="I294" s="4">
        <f t="shared" si="24"/>
        <v>1.078406242879927</v>
      </c>
    </row>
    <row r="295" spans="1:9" x14ac:dyDescent="0.2">
      <c r="A295" s="4">
        <f>IF('True_Odds_Calculator_3-way'!A296="","",'True_Odds_Calculator_3-way'!A296)</f>
        <v>3.46</v>
      </c>
      <c r="B295" s="4">
        <f>IF('True_Odds_Calculator_3-way'!B296="","",'True_Odds_Calculator_3-way'!B296)</f>
        <v>3.75</v>
      </c>
      <c r="C295" s="4">
        <f>IF('True_Odds_Calculator_3-way'!C296="","",'True_Odds_Calculator_3-way'!C296)</f>
        <v>1.91</v>
      </c>
      <c r="D295" s="4">
        <f t="shared" si="20"/>
        <v>7.924421713121288E-2</v>
      </c>
      <c r="E295" s="4">
        <f t="shared" si="21"/>
        <v>3.8080353827281268</v>
      </c>
      <c r="F295" s="4">
        <f t="shared" si="22"/>
        <v>4.1622975095104398</v>
      </c>
      <c r="G295" s="4">
        <f t="shared" si="23"/>
        <v>2.0114836794850808</v>
      </c>
      <c r="I295" s="4">
        <f t="shared" si="24"/>
        <v>1.0792442171312129</v>
      </c>
    </row>
    <row r="296" spans="1:9" x14ac:dyDescent="0.2">
      <c r="A296" s="4">
        <f>IF('True_Odds_Calculator_3-way'!A297="","",'True_Odds_Calculator_3-way'!A297)</f>
        <v>2.74</v>
      </c>
      <c r="B296" s="4">
        <f>IF('True_Odds_Calculator_3-way'!B297="","",'True_Odds_Calculator_3-way'!B297)</f>
        <v>3.43</v>
      </c>
      <c r="C296" s="4">
        <f>IF('True_Odds_Calculator_3-way'!C297="","",'True_Odds_Calculator_3-way'!C297)</f>
        <v>2.23</v>
      </c>
      <c r="D296" s="4">
        <f t="shared" si="20"/>
        <v>0.10493918642755085</v>
      </c>
      <c r="E296" s="4">
        <f t="shared" si="21"/>
        <v>3.0304520289929542</v>
      </c>
      <c r="F296" s="4">
        <f t="shared" si="22"/>
        <v>3.8976407708598066</v>
      </c>
      <c r="G296" s="4">
        <f t="shared" si="23"/>
        <v>2.4186676769011117</v>
      </c>
      <c r="I296" s="4">
        <f t="shared" si="24"/>
        <v>1.1049391864275508</v>
      </c>
    </row>
    <row r="297" spans="1:9" x14ac:dyDescent="0.2">
      <c r="A297" s="4">
        <f>IF('True_Odds_Calculator_3-way'!A298="","",'True_Odds_Calculator_3-way'!A298)</f>
        <v>1.5</v>
      </c>
      <c r="B297" s="4">
        <f>IF('True_Odds_Calculator_3-way'!B298="","",'True_Odds_Calculator_3-way'!B298)</f>
        <v>4.71</v>
      </c>
      <c r="C297" s="4">
        <f>IF('True_Odds_Calculator_3-way'!C298="","",'True_Odds_Calculator_3-way'!C298)</f>
        <v>5.08</v>
      </c>
      <c r="D297" s="4">
        <f t="shared" si="20"/>
        <v>7.5831285420532524E-2</v>
      </c>
      <c r="E297" s="4">
        <f t="shared" si="21"/>
        <v>1.5591148412657039</v>
      </c>
      <c r="F297" s="4">
        <f t="shared" si="22"/>
        <v>5.3465319985698949</v>
      </c>
      <c r="G297" s="4">
        <f t="shared" si="23"/>
        <v>5.828412744811458</v>
      </c>
      <c r="I297" s="4">
        <f t="shared" si="24"/>
        <v>1.0758312854205325</v>
      </c>
    </row>
    <row r="298" spans="1:9" x14ac:dyDescent="0.2">
      <c r="A298" s="4">
        <f>IF('True_Odds_Calculator_3-way'!A299="","",'True_Odds_Calculator_3-way'!A299)</f>
        <v>2.6</v>
      </c>
      <c r="B298" s="4">
        <f>IF('True_Odds_Calculator_3-way'!B299="","",'True_Odds_Calculator_3-way'!B299)</f>
        <v>3.25</v>
      </c>
      <c r="C298" s="4">
        <f>IF('True_Odds_Calculator_3-way'!C299="","",'True_Odds_Calculator_3-way'!C299)</f>
        <v>2.59</v>
      </c>
      <c r="D298" s="4">
        <f t="shared" si="20"/>
        <v>7.8408078408078286E-2</v>
      </c>
      <c r="E298" s="4">
        <f t="shared" si="21"/>
        <v>2.7895608947804473</v>
      </c>
      <c r="F298" s="4">
        <f t="shared" si="22"/>
        <v>3.5516877637130797</v>
      </c>
      <c r="G298" s="4">
        <f t="shared" si="23"/>
        <v>2.7780528052805273</v>
      </c>
      <c r="I298" s="4">
        <f t="shared" si="24"/>
        <v>1.0784080784080783</v>
      </c>
    </row>
    <row r="299" spans="1:9" x14ac:dyDescent="0.2">
      <c r="A299" s="4">
        <f>IF('True_Odds_Calculator_3-way'!A300="","",'True_Odds_Calculator_3-way'!A300)</f>
        <v>2.63</v>
      </c>
      <c r="B299" s="4">
        <f>IF('True_Odds_Calculator_3-way'!B300="","",'True_Odds_Calculator_3-way'!B300)</f>
        <v>3.33</v>
      </c>
      <c r="C299" s="4">
        <f>IF('True_Odds_Calculator_3-way'!C300="","",'True_Odds_Calculator_3-way'!C300)</f>
        <v>2.36</v>
      </c>
      <c r="D299" s="4">
        <f t="shared" si="20"/>
        <v>0.10425725074175163</v>
      </c>
      <c r="E299" s="4">
        <f t="shared" si="21"/>
        <v>2.8945594211136227</v>
      </c>
      <c r="F299" s="4">
        <f t="shared" si="22"/>
        <v>3.765799174324274</v>
      </c>
      <c r="G299" s="4">
        <f t="shared" si="23"/>
        <v>2.5708500788843778</v>
      </c>
      <c r="I299" s="4">
        <f t="shared" si="24"/>
        <v>1.1042572507417516</v>
      </c>
    </row>
    <row r="300" spans="1:9" x14ac:dyDescent="0.2">
      <c r="A300" s="4">
        <f>IF('True_Odds_Calculator_3-way'!A301="","",'True_Odds_Calculator_3-way'!A301)</f>
        <v>2.4</v>
      </c>
      <c r="B300" s="4">
        <f>IF('True_Odds_Calculator_3-way'!B301="","",'True_Odds_Calculator_3-way'!B301)</f>
        <v>3.34</v>
      </c>
      <c r="C300" s="4">
        <f>IF('True_Odds_Calculator_3-way'!C301="","",'True_Odds_Calculator_3-way'!C301)</f>
        <v>2.57</v>
      </c>
      <c r="D300" s="4">
        <f t="shared" si="20"/>
        <v>0.10517292263721578</v>
      </c>
      <c r="E300" s="4">
        <f t="shared" si="21"/>
        <v>2.6204830924429032</v>
      </c>
      <c r="F300" s="4">
        <f t="shared" si="22"/>
        <v>3.7829558336373403</v>
      </c>
      <c r="G300" s="4">
        <f t="shared" si="23"/>
        <v>2.8244804243985278</v>
      </c>
      <c r="I300" s="4">
        <f t="shared" si="24"/>
        <v>1.1051729226372158</v>
      </c>
    </row>
    <row r="301" spans="1:9" x14ac:dyDescent="0.2">
      <c r="A301" s="4">
        <f>IF('True_Odds_Calculator_3-way'!A302="","",'True_Odds_Calculator_3-way'!A302)</f>
        <v>1.42</v>
      </c>
      <c r="B301" s="4">
        <f>IF('True_Odds_Calculator_3-way'!B302="","",'True_Odds_Calculator_3-way'!B302)</f>
        <v>4.54</v>
      </c>
      <c r="C301" s="4">
        <f>IF('True_Odds_Calculator_3-way'!C302="","",'True_Odds_Calculator_3-way'!C302)</f>
        <v>6.54</v>
      </c>
      <c r="D301" s="4">
        <f t="shared" si="20"/>
        <v>7.7394868070051359E-2</v>
      </c>
      <c r="E301" s="4">
        <f t="shared" si="21"/>
        <v>1.4739978030028362</v>
      </c>
      <c r="F301" s="4">
        <f t="shared" si="22"/>
        <v>5.1422863478519103</v>
      </c>
      <c r="G301" s="4">
        <f t="shared" si="23"/>
        <v>7.8673929258645412</v>
      </c>
      <c r="I301" s="4">
        <f t="shared" si="24"/>
        <v>1.0773948680700514</v>
      </c>
    </row>
    <row r="302" spans="1:9" x14ac:dyDescent="0.2">
      <c r="A302" s="4">
        <f>IF('True_Odds_Calculator_3-way'!A303="","",'True_Odds_Calculator_3-way'!A303)</f>
        <v>2.16</v>
      </c>
      <c r="B302" s="4">
        <f>IF('True_Odds_Calculator_3-way'!B303="","",'True_Odds_Calculator_3-way'!B303)</f>
        <v>3.45</v>
      </c>
      <c r="C302" s="4">
        <f>IF('True_Odds_Calculator_3-way'!C303="","",'True_Odds_Calculator_3-way'!C303)</f>
        <v>3.07</v>
      </c>
      <c r="D302" s="4">
        <f t="shared" si="20"/>
        <v>7.8550934449532317E-2</v>
      </c>
      <c r="E302" s="4">
        <f t="shared" si="21"/>
        <v>2.2894856932413172</v>
      </c>
      <c r="F302" s="4">
        <f t="shared" si="22"/>
        <v>3.7925990272173582</v>
      </c>
      <c r="G302" s="4">
        <f t="shared" si="23"/>
        <v>3.3383491561335354</v>
      </c>
      <c r="I302" s="4">
        <f t="shared" si="24"/>
        <v>1.0785509344495323</v>
      </c>
    </row>
    <row r="303" spans="1:9" x14ac:dyDescent="0.2">
      <c r="A303" s="4">
        <f>IF('True_Odds_Calculator_3-way'!A304="","",'True_Odds_Calculator_3-way'!A304)</f>
        <v>2.29</v>
      </c>
      <c r="B303" s="4">
        <f>IF('True_Odds_Calculator_3-way'!B304="","",'True_Odds_Calculator_3-way'!B304)</f>
        <v>3.35</v>
      </c>
      <c r="C303" s="4">
        <f>IF('True_Odds_Calculator_3-way'!C304="","",'True_Odds_Calculator_3-way'!C304)</f>
        <v>2.92</v>
      </c>
      <c r="D303" s="4">
        <f t="shared" si="20"/>
        <v>7.7654438818648197E-2</v>
      </c>
      <c r="E303" s="4">
        <f t="shared" si="21"/>
        <v>2.4342958609717718</v>
      </c>
      <c r="F303" s="4">
        <f t="shared" si="22"/>
        <v>3.6680738043150765</v>
      </c>
      <c r="G303" s="4">
        <f t="shared" si="23"/>
        <v>3.1587498554640234</v>
      </c>
      <c r="I303" s="4">
        <f t="shared" si="24"/>
        <v>1.0776544388186482</v>
      </c>
    </row>
    <row r="304" spans="1: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3.26</v>
      </c>
      <c r="C304" s="4">
        <f>IF('True_Odds_Calculator_3-way'!C305="","",'True_Odds_Calculator_3-way'!C305)</f>
        <v>3.51</v>
      </c>
      <c r="D304" s="4">
        <f t="shared" si="20"/>
        <v>2.2683233916574341E-2</v>
      </c>
      <c r="E304" s="4">
        <f t="shared" si="21"/>
        <v>2.3614233826663349</v>
      </c>
      <c r="F304" s="4">
        <f t="shared" si="22"/>
        <v>3.3423868757657136</v>
      </c>
      <c r="G304" s="4">
        <f t="shared" si="23"/>
        <v>3.60569286642286</v>
      </c>
      <c r="I304" s="4">
        <f t="shared" si="24"/>
        <v>1.0226832339165743</v>
      </c>
    </row>
    <row r="305" spans="1:9" x14ac:dyDescent="0.2">
      <c r="A305" s="4">
        <f>IF('True_Odds_Calculator_3-way'!A306="","",'True_Odds_Calculator_3-way'!A306)</f>
        <v>3.15</v>
      </c>
      <c r="B305" s="4">
        <f>IF('True_Odds_Calculator_3-way'!B306="","",'True_Odds_Calculator_3-way'!B306)</f>
        <v>3.51</v>
      </c>
      <c r="C305" s="4">
        <f>IF('True_Odds_Calculator_3-way'!C306="","",'True_Odds_Calculator_3-way'!C306)</f>
        <v>2.38</v>
      </c>
      <c r="D305" s="4">
        <f t="shared" si="20"/>
        <v>2.2528669587493111E-2</v>
      </c>
      <c r="E305" s="4">
        <f t="shared" si="21"/>
        <v>3.226318906254023</v>
      </c>
      <c r="F305" s="4">
        <f t="shared" si="22"/>
        <v>3.6050231594694897</v>
      </c>
      <c r="G305" s="4">
        <f t="shared" si="23"/>
        <v>2.4233112224177611</v>
      </c>
      <c r="I305" s="4">
        <f t="shared" si="24"/>
        <v>1.0225286695874931</v>
      </c>
    </row>
    <row r="306" spans="1:9" x14ac:dyDescent="0.2">
      <c r="A306" s="4">
        <f>IF('True_Odds_Calculator_3-way'!A307="","",'True_Odds_Calculator_3-way'!A307)</f>
        <v>2.59</v>
      </c>
      <c r="B306" s="4">
        <f>IF('True_Odds_Calculator_3-way'!B307="","",'True_Odds_Calculator_3-way'!B307)</f>
        <v>3.33</v>
      </c>
      <c r="C306" s="4">
        <f>IF('True_Odds_Calculator_3-way'!C307="","",'True_Odds_Calculator_3-way'!C307)</f>
        <v>2.98</v>
      </c>
      <c r="D306" s="4">
        <f t="shared" si="20"/>
        <v>2.1971156199344088E-2</v>
      </c>
      <c r="E306" s="4">
        <f t="shared" si="21"/>
        <v>2.6400781414299068</v>
      </c>
      <c r="F306" s="4">
        <f t="shared" si="22"/>
        <v>3.4132420914013539</v>
      </c>
      <c r="G306" s="4">
        <f t="shared" si="23"/>
        <v>3.046488645367655</v>
      </c>
      <c r="I306" s="4">
        <f t="shared" si="24"/>
        <v>1.0219711561993441</v>
      </c>
    </row>
    <row r="307" spans="1:9" x14ac:dyDescent="0.2">
      <c r="A307" s="4">
        <f>IF('True_Odds_Calculator_3-way'!A308="","",'True_Odds_Calculator_3-way'!A308)</f>
        <v>4.33</v>
      </c>
      <c r="B307" s="4">
        <f>IF('True_Odds_Calculator_3-way'!B308="","",'True_Odds_Calculator_3-way'!B308)</f>
        <v>3.66</v>
      </c>
      <c r="C307" s="4">
        <f>IF('True_Odds_Calculator_3-way'!C308="","",'True_Odds_Calculator_3-way'!C308)</f>
        <v>1.93</v>
      </c>
      <c r="D307" s="4">
        <f t="shared" si="20"/>
        <v>2.2305640958843798E-2</v>
      </c>
      <c r="E307" s="4">
        <f t="shared" si="21"/>
        <v>4.4740393484782457</v>
      </c>
      <c r="F307" s="4">
        <f t="shared" si="22"/>
        <v>3.7623853484111782</v>
      </c>
      <c r="G307" s="4">
        <f t="shared" si="23"/>
        <v>1.9580986417876094</v>
      </c>
      <c r="I307" s="4">
        <f t="shared" si="24"/>
        <v>1.0223056409588438</v>
      </c>
    </row>
    <row r="308" spans="1:9" x14ac:dyDescent="0.2">
      <c r="A308" s="4">
        <f>IF('True_Odds_Calculator_3-way'!A309="","",'True_Odds_Calculator_3-way'!A309)</f>
        <v>2.64</v>
      </c>
      <c r="B308" s="4">
        <f>IF('True_Odds_Calculator_3-way'!B309="","",'True_Odds_Calculator_3-way'!B309)</f>
        <v>2.97</v>
      </c>
      <c r="C308" s="4">
        <f>IF('True_Odds_Calculator_3-way'!C309="","",'True_Odds_Calculator_3-way'!C309)</f>
        <v>3.15</v>
      </c>
      <c r="D308" s="4">
        <f t="shared" si="20"/>
        <v>3.2948532948532838E-2</v>
      </c>
      <c r="E308" s="4">
        <f t="shared" si="21"/>
        <v>2.7188317349607667</v>
      </c>
      <c r="F308" s="4">
        <f t="shared" si="22"/>
        <v>3.070145212896874</v>
      </c>
      <c r="G308" s="4">
        <f t="shared" si="23"/>
        <v>3.2628825529688723</v>
      </c>
      <c r="I308" s="4">
        <f t="shared" si="24"/>
        <v>1.0329485329485328</v>
      </c>
    </row>
    <row r="309" spans="1:9" x14ac:dyDescent="0.2">
      <c r="A309" s="4">
        <f>IF('True_Odds_Calculator_3-way'!A310="","",'True_Odds_Calculator_3-way'!A310)</f>
        <v>2.5299999999999998</v>
      </c>
      <c r="B309" s="4">
        <f>IF('True_Odds_Calculator_3-way'!B310="","",'True_Odds_Calculator_3-way'!B310)</f>
        <v>2.89</v>
      </c>
      <c r="C309" s="4">
        <f>IF('True_Odds_Calculator_3-way'!C310="","",'True_Odds_Calculator_3-way'!C310)</f>
        <v>3.43</v>
      </c>
      <c r="D309" s="4">
        <f t="shared" si="20"/>
        <v>3.282286774609533E-2</v>
      </c>
      <c r="E309" s="4">
        <f t="shared" si="21"/>
        <v>2.6020256800889476</v>
      </c>
      <c r="F309" s="4">
        <f t="shared" si="22"/>
        <v>2.9843636772267907</v>
      </c>
      <c r="G309" s="4">
        <f t="shared" si="23"/>
        <v>3.5637381061921811</v>
      </c>
      <c r="I309" s="4">
        <f t="shared" si="24"/>
        <v>1.0328228677460953</v>
      </c>
    </row>
    <row r="310" spans="1:9" x14ac:dyDescent="0.2">
      <c r="A310" s="4">
        <f>IF('True_Odds_Calculator_3-way'!A311="","",'True_Odds_Calculator_3-way'!A311)</f>
        <v>2.61</v>
      </c>
      <c r="B310" s="4">
        <f>IF('True_Odds_Calculator_3-way'!B311="","",'True_Odds_Calculator_3-way'!B311)</f>
        <v>2.84</v>
      </c>
      <c r="C310" s="4">
        <f>IF('True_Odds_Calculator_3-way'!C311="","",'True_Odds_Calculator_3-way'!C311)</f>
        <v>3.35</v>
      </c>
      <c r="D310" s="4">
        <f t="shared" si="20"/>
        <v>3.3761901195012545E-2</v>
      </c>
      <c r="E310" s="4">
        <f t="shared" si="21"/>
        <v>2.6889831083568803</v>
      </c>
      <c r="F310" s="4">
        <f t="shared" si="22"/>
        <v>2.9337669058220381</v>
      </c>
      <c r="G310" s="4">
        <f t="shared" si="23"/>
        <v>3.4812457123844101</v>
      </c>
      <c r="I310" s="4">
        <f t="shared" si="24"/>
        <v>1.0337619011950125</v>
      </c>
    </row>
    <row r="311" spans="1:9" x14ac:dyDescent="0.2">
      <c r="A311" s="4">
        <f>IF('True_Odds_Calculator_3-way'!A312="","",'True_Odds_Calculator_3-way'!A312)</f>
        <v>2.11</v>
      </c>
      <c r="B311" s="4">
        <f>IF('True_Odds_Calculator_3-way'!B312="","",'True_Odds_Calculator_3-way'!B312)</f>
        <v>3.38</v>
      </c>
      <c r="C311" s="4">
        <f>IF('True_Odds_Calculator_3-way'!C312="","",'True_Odds_Calculator_3-way'!C312)</f>
        <v>3.78</v>
      </c>
      <c r="D311" s="4">
        <f t="shared" si="20"/>
        <v>3.4341902005044611E-2</v>
      </c>
      <c r="E311" s="4">
        <f t="shared" si="21"/>
        <v>2.1622259834960476</v>
      </c>
      <c r="F311" s="4">
        <f t="shared" si="22"/>
        <v>3.5160422725302118</v>
      </c>
      <c r="G311" s="4">
        <f t="shared" si="23"/>
        <v>3.9509612398950176</v>
      </c>
      <c r="I311" s="4">
        <f t="shared" si="24"/>
        <v>1.0343419020050446</v>
      </c>
    </row>
    <row r="312" spans="1:9" x14ac:dyDescent="0.2">
      <c r="A312" s="4">
        <f>IF('True_Odds_Calculator_3-way'!A313="","",'True_Odds_Calculator_3-way'!A313)</f>
        <v>2.69</v>
      </c>
      <c r="B312" s="4">
        <f>IF('True_Odds_Calculator_3-way'!B313="","",'True_Odds_Calculator_3-way'!B313)</f>
        <v>3.31</v>
      </c>
      <c r="C312" s="4">
        <f>IF('True_Odds_Calculator_3-way'!C313="","",'True_Odds_Calculator_3-way'!C313)</f>
        <v>2.79</v>
      </c>
      <c r="D312" s="4">
        <f t="shared" si="20"/>
        <v>3.2284954589388848E-2</v>
      </c>
      <c r="E312" s="4">
        <f t="shared" si="21"/>
        <v>2.770193907439932</v>
      </c>
      <c r="F312" s="4">
        <f t="shared" si="22"/>
        <v>3.4322607900666875</v>
      </c>
      <c r="G312" s="4">
        <f t="shared" si="23"/>
        <v>2.8763628158910954</v>
      </c>
      <c r="I312" s="4">
        <f t="shared" si="24"/>
        <v>1.0322849545893888</v>
      </c>
    </row>
    <row r="313" spans="1:9" x14ac:dyDescent="0.2">
      <c r="A313" s="4">
        <f>IF('True_Odds_Calculator_3-way'!A314="","",'True_Odds_Calculator_3-way'!A314)</f>
        <v>2.2000000000000002</v>
      </c>
      <c r="B313" s="4">
        <f>IF('True_Odds_Calculator_3-way'!B314="","",'True_Odds_Calculator_3-way'!B314)</f>
        <v>3.17</v>
      </c>
      <c r="C313" s="4">
        <f>IF('True_Odds_Calculator_3-way'!C314="","",'True_Odds_Calculator_3-way'!C314)</f>
        <v>3.78</v>
      </c>
      <c r="D313" s="4">
        <f t="shared" si="20"/>
        <v>3.4553132344930404E-2</v>
      </c>
      <c r="E313" s="4">
        <f t="shared" si="21"/>
        <v>2.2571949817506791</v>
      </c>
      <c r="F313" s="4">
        <f t="shared" si="22"/>
        <v>3.2901262713669519</v>
      </c>
      <c r="G313" s="4">
        <f t="shared" si="23"/>
        <v>3.9520606542762224</v>
      </c>
      <c r="I313" s="4">
        <f t="shared" si="24"/>
        <v>1.0345531323449304</v>
      </c>
    </row>
    <row r="314" spans="1:9" x14ac:dyDescent="0.2">
      <c r="A314" s="4">
        <f>IF('True_Odds_Calculator_3-way'!A315="","",'True_Odds_Calculator_3-way'!A315)</f>
        <v>4.2300000000000004</v>
      </c>
      <c r="B314" s="4">
        <f>IF('True_Odds_Calculator_3-way'!B315="","",'True_Odds_Calculator_3-way'!B315)</f>
        <v>3.73</v>
      </c>
      <c r="C314" s="4">
        <f>IF('True_Odds_Calculator_3-way'!C315="","",'True_Odds_Calculator_3-way'!C315)</f>
        <v>1.88</v>
      </c>
      <c r="D314" s="4">
        <f t="shared" si="20"/>
        <v>3.6418027747672443E-2</v>
      </c>
      <c r="E314" s="4">
        <f t="shared" si="21"/>
        <v>4.4589652768619183</v>
      </c>
      <c r="F314" s="4">
        <f t="shared" si="22"/>
        <v>3.9069036102811299</v>
      </c>
      <c r="G314" s="4">
        <f t="shared" si="23"/>
        <v>1.9239073442561649</v>
      </c>
      <c r="I314" s="4">
        <f t="shared" si="24"/>
        <v>1.0364180277476724</v>
      </c>
    </row>
    <row r="315" spans="1:9" x14ac:dyDescent="0.2">
      <c r="A315" s="4">
        <f>IF('True_Odds_Calculator_3-way'!A316="","",'True_Odds_Calculator_3-way'!A316)</f>
        <v>2.99</v>
      </c>
      <c r="B315" s="4">
        <f>IF('True_Odds_Calculator_3-way'!B316="","",'True_Odds_Calculator_3-way'!B316)</f>
        <v>3.74</v>
      </c>
      <c r="C315" s="4">
        <f>IF('True_Odds_Calculator_3-way'!C316="","",'True_Odds_Calculator_3-way'!C316)</f>
        <v>2.29</v>
      </c>
      <c r="D315" s="4">
        <f t="shared" si="20"/>
        <v>3.8509062386925752E-2</v>
      </c>
      <c r="E315" s="4">
        <f t="shared" si="21"/>
        <v>3.1093385879533528</v>
      </c>
      <c r="F315" s="4">
        <f t="shared" si="22"/>
        <v>3.9286042953177467</v>
      </c>
      <c r="G315" s="4">
        <f t="shared" si="23"/>
        <v>2.3593537969539264</v>
      </c>
      <c r="I315" s="4">
        <f t="shared" si="24"/>
        <v>1.0385090623869258</v>
      </c>
    </row>
    <row r="316" spans="1:9" x14ac:dyDescent="0.2">
      <c r="A316" s="4">
        <f>IF('True_Odds_Calculator_3-way'!A317="","",'True_Odds_Calculator_3-way'!A317)</f>
        <v>1.19</v>
      </c>
      <c r="B316" s="4">
        <f>IF('True_Odds_Calculator_3-way'!B317="","",'True_Odds_Calculator_3-way'!B317)</f>
        <v>7.33</v>
      </c>
      <c r="C316" s="4">
        <f>IF('True_Odds_Calculator_3-way'!C317="","",'True_Odds_Calculator_3-way'!C317)</f>
        <v>14.43</v>
      </c>
      <c r="D316" s="4">
        <f t="shared" si="20"/>
        <v>4.6061851775679008E-2</v>
      </c>
      <c r="E316" s="4">
        <f t="shared" si="21"/>
        <v>1.2121473888306555</v>
      </c>
      <c r="F316" s="4">
        <f t="shared" si="22"/>
        <v>8.2595686789532774</v>
      </c>
      <c r="G316" s="4">
        <f t="shared" si="23"/>
        <v>18.537014783390447</v>
      </c>
      <c r="I316" s="4">
        <f t="shared" si="24"/>
        <v>1.046061851775679</v>
      </c>
    </row>
    <row r="317" spans="1:9" x14ac:dyDescent="0.2">
      <c r="A317" s="4">
        <f>IF('True_Odds_Calculator_3-way'!A318="","",'True_Odds_Calculator_3-way'!A318)</f>
        <v>3.6</v>
      </c>
      <c r="B317" s="4">
        <f>IF('True_Odds_Calculator_3-way'!B318="","",'True_Odds_Calculator_3-way'!B318)</f>
        <v>3.55</v>
      </c>
      <c r="C317" s="4">
        <f>IF('True_Odds_Calculator_3-way'!C318="","",'True_Odds_Calculator_3-way'!C318)</f>
        <v>2.08</v>
      </c>
      <c r="D317" s="4">
        <f t="shared" si="20"/>
        <v>4.0237149392079008E-2</v>
      </c>
      <c r="E317" s="4">
        <f t="shared" si="21"/>
        <v>3.782643342313968</v>
      </c>
      <c r="F317" s="4">
        <f t="shared" si="22"/>
        <v>3.7274800882473915</v>
      </c>
      <c r="G317" s="4">
        <f t="shared" si="23"/>
        <v>2.1396926247102259</v>
      </c>
      <c r="I317" s="4">
        <f t="shared" si="24"/>
        <v>1.040237149392079</v>
      </c>
    </row>
    <row r="318" spans="1:9" x14ac:dyDescent="0.2">
      <c r="A318" s="4">
        <f>IF('True_Odds_Calculator_3-way'!A319="","",'True_Odds_Calculator_3-way'!A319)</f>
        <v>2.06</v>
      </c>
      <c r="B318" s="4">
        <f>IF('True_Odds_Calculator_3-way'!B319="","",'True_Odds_Calculator_3-way'!B319)</f>
        <v>3.7</v>
      </c>
      <c r="C318" s="4">
        <f>IF('True_Odds_Calculator_3-way'!C319="","",'True_Odds_Calculator_3-way'!C319)</f>
        <v>3.75</v>
      </c>
      <c r="D318" s="4">
        <f t="shared" si="20"/>
        <v>2.2373830140820283E-2</v>
      </c>
      <c r="E318" s="4">
        <f t="shared" si="21"/>
        <v>2.092142343023752</v>
      </c>
      <c r="F318" s="4">
        <f t="shared" si="22"/>
        <v>3.8049965609815626</v>
      </c>
      <c r="G318" s="4">
        <f t="shared" si="23"/>
        <v>3.8578948552403656</v>
      </c>
      <c r="I318" s="4">
        <f t="shared" si="24"/>
        <v>1.0223738301408203</v>
      </c>
    </row>
    <row r="319" spans="1:9" x14ac:dyDescent="0.2">
      <c r="A319" s="4">
        <f>IF('True_Odds_Calculator_3-way'!A320="","",'True_Odds_Calculator_3-way'!A320)</f>
        <v>1.1299999999999999</v>
      </c>
      <c r="B319" s="4">
        <f>IF('True_Odds_Calculator_3-way'!B320="","",'True_Odds_Calculator_3-way'!B320)</f>
        <v>9.8699999999999992</v>
      </c>
      <c r="C319" s="4">
        <f>IF('True_Odds_Calculator_3-way'!C320="","",'True_Odds_Calculator_3-way'!C320)</f>
        <v>23.59</v>
      </c>
      <c r="D319" s="4">
        <f t="shared" si="20"/>
        <v>2.8663718383894921E-2</v>
      </c>
      <c r="E319" s="4">
        <f t="shared" si="21"/>
        <v>1.1423333935477615</v>
      </c>
      <c r="F319" s="4">
        <f t="shared" si="22"/>
        <v>10.897691947199498</v>
      </c>
      <c r="G319" s="4">
        <f t="shared" si="23"/>
        <v>30.454128198777759</v>
      </c>
      <c r="I319" s="4">
        <f t="shared" si="24"/>
        <v>1.0286637183838949</v>
      </c>
    </row>
    <row r="320" spans="1:9" x14ac:dyDescent="0.2">
      <c r="A320" s="4">
        <f>IF('True_Odds_Calculator_3-way'!A321="","",'True_Odds_Calculator_3-way'!A321)</f>
        <v>2.52</v>
      </c>
      <c r="B320" s="4">
        <f>IF('True_Odds_Calculator_3-way'!B321="","",'True_Odds_Calculator_3-way'!B321)</f>
        <v>3.44</v>
      </c>
      <c r="C320" s="4">
        <f>IF('True_Odds_Calculator_3-way'!C321="","",'True_Odds_Calculator_3-way'!C321)</f>
        <v>2.9</v>
      </c>
      <c r="D320" s="4">
        <f t="shared" si="20"/>
        <v>3.2350657450898046E-2</v>
      </c>
      <c r="E320" s="4">
        <f t="shared" si="21"/>
        <v>2.5903927635230564</v>
      </c>
      <c r="F320" s="4">
        <f t="shared" si="22"/>
        <v>3.5725242909763386</v>
      </c>
      <c r="G320" s="4">
        <f t="shared" si="23"/>
        <v>2.9936173050420112</v>
      </c>
      <c r="I320" s="4">
        <f t="shared" si="24"/>
        <v>1.032350657450898</v>
      </c>
    </row>
    <row r="321" spans="1:9" x14ac:dyDescent="0.2">
      <c r="A321" s="4">
        <f>IF('True_Odds_Calculator_3-way'!A322="","",'True_Odds_Calculator_3-way'!A322)</f>
        <v>1.68</v>
      </c>
      <c r="B321" s="4">
        <f>IF('True_Odds_Calculator_3-way'!B322="","",'True_Odds_Calculator_3-way'!B322)</f>
        <v>3.94</v>
      </c>
      <c r="C321" s="4">
        <f>IF('True_Odds_Calculator_3-way'!C322="","",'True_Odds_Calculator_3-way'!C322)</f>
        <v>5.34</v>
      </c>
      <c r="D321" s="4">
        <f t="shared" si="20"/>
        <v>3.6311119440076256E-2</v>
      </c>
      <c r="E321" s="4">
        <f t="shared" si="21"/>
        <v>1.7148705671942099</v>
      </c>
      <c r="F321" s="4">
        <f t="shared" si="22"/>
        <v>4.1373021625174875</v>
      </c>
      <c r="G321" s="4">
        <f t="shared" si="23"/>
        <v>5.7089939296208145</v>
      </c>
      <c r="I321" s="4">
        <f t="shared" si="24"/>
        <v>1.0363111194400763</v>
      </c>
    </row>
    <row r="322" spans="1:9" x14ac:dyDescent="0.2">
      <c r="A322" s="4">
        <f>IF('True_Odds_Calculator_3-way'!A323="","",'True_Odds_Calculator_3-way'!A323)</f>
        <v>3.72</v>
      </c>
      <c r="B322" s="4">
        <f>IF('True_Odds_Calculator_3-way'!B323="","",'True_Odds_Calculator_3-way'!B323)</f>
        <v>3.67</v>
      </c>
      <c r="C322" s="4">
        <f>IF('True_Odds_Calculator_3-way'!C323="","",'True_Odds_Calculator_3-way'!C323)</f>
        <v>2.0299999999999998</v>
      </c>
      <c r="D322" s="4">
        <f t="shared" si="20"/>
        <v>3.3907605772196536E-2</v>
      </c>
      <c r="E322" s="4">
        <f t="shared" si="21"/>
        <v>3.8832739265443261</v>
      </c>
      <c r="F322" s="4">
        <f t="shared" si="22"/>
        <v>3.8288206458629288</v>
      </c>
      <c r="G322" s="4">
        <f t="shared" si="23"/>
        <v>2.07767037358082</v>
      </c>
      <c r="I322" s="4">
        <f t="shared" si="24"/>
        <v>1.0339076057721965</v>
      </c>
    </row>
    <row r="323" spans="1:9" x14ac:dyDescent="0.2">
      <c r="A323" s="4">
        <f>IF('True_Odds_Calculator_3-way'!A324="","",'True_Odds_Calculator_3-way'!A324)</f>
        <v>5.32</v>
      </c>
      <c r="B323" s="4">
        <f>IF('True_Odds_Calculator_3-way'!B324="","",'True_Odds_Calculator_3-way'!B324)</f>
        <v>4.41</v>
      </c>
      <c r="C323" s="4">
        <f>IF('True_Odds_Calculator_3-way'!C324="","",'True_Odds_Calculator_3-way'!C324)</f>
        <v>1.64</v>
      </c>
      <c r="D323" s="4">
        <f t="shared" ref="D323:D386" si="25">IF(A323="","",((1/A323)+(1/B323)+(1/C323))-1)</f>
        <v>2.4483391987518033E-2</v>
      </c>
      <c r="E323" s="4">
        <f t="shared" ref="E323:E386" si="26">IF(A323="","",(3*A323)/(3-($D323*A323)))</f>
        <v>5.5614632461659657</v>
      </c>
      <c r="F323" s="4">
        <f t="shared" ref="F323:F386" si="27">IF(B323="","",(3*B323)/(3-($D323*B323)))</f>
        <v>4.5746441237699127</v>
      </c>
      <c r="G323" s="4">
        <f t="shared" ref="G323:G386" si="28">IF(C323="","",(3*C323)/(3-($D323*C323)))</f>
        <v>1.6622479492398559</v>
      </c>
      <c r="I323" s="4">
        <f t="shared" ref="I323:I386" si="29">IF(A323="","",D323+1)</f>
        <v>1.024483391987518</v>
      </c>
    </row>
    <row r="324" spans="1:9" x14ac:dyDescent="0.2">
      <c r="A324" s="4">
        <f>IF('True_Odds_Calculator_3-way'!A325="","",'True_Odds_Calculator_3-way'!A325)</f>
        <v>3.25</v>
      </c>
      <c r="B324" s="4">
        <f>IF('True_Odds_Calculator_3-way'!B325="","",'True_Odds_Calculator_3-way'!B325)</f>
        <v>3.15</v>
      </c>
      <c r="C324" s="4">
        <f>IF('True_Odds_Calculator_3-way'!C325="","",'True_Odds_Calculator_3-way'!C325)</f>
        <v>2.52</v>
      </c>
      <c r="D324" s="4">
        <f t="shared" si="25"/>
        <v>2.19780219780219E-2</v>
      </c>
      <c r="E324" s="4">
        <f t="shared" si="26"/>
        <v>3.3292682926829267</v>
      </c>
      <c r="F324" s="4">
        <f t="shared" si="27"/>
        <v>3.2244094488188972</v>
      </c>
      <c r="G324" s="4">
        <f t="shared" si="28"/>
        <v>2.5673981191222572</v>
      </c>
      <c r="I324" s="4">
        <f t="shared" si="29"/>
        <v>1.0219780219780219</v>
      </c>
    </row>
    <row r="325" spans="1:9" x14ac:dyDescent="0.2">
      <c r="A325" s="4">
        <f>IF('True_Odds_Calculator_3-way'!A326="","",'True_Odds_Calculator_3-way'!A326)</f>
        <v>4.9000000000000004</v>
      </c>
      <c r="B325" s="4">
        <f>IF('True_Odds_Calculator_3-way'!B326="","",'True_Odds_Calculator_3-way'!B326)</f>
        <v>3.83</v>
      </c>
      <c r="C325" s="4">
        <f>IF('True_Odds_Calculator_3-way'!C326="","",'True_Odds_Calculator_3-way'!C326)</f>
        <v>1.79</v>
      </c>
      <c r="D325" s="4">
        <f t="shared" si="25"/>
        <v>2.3837456274281354E-2</v>
      </c>
      <c r="E325" s="4">
        <f t="shared" si="26"/>
        <v>5.0985079172512036</v>
      </c>
      <c r="F325" s="4">
        <f t="shared" si="27"/>
        <v>3.950214857736857</v>
      </c>
      <c r="G325" s="4">
        <f t="shared" si="28"/>
        <v>1.8158265290071769</v>
      </c>
      <c r="I325" s="4">
        <f t="shared" si="29"/>
        <v>1.0238374562742814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4.29</v>
      </c>
      <c r="C326" s="4">
        <f>IF('True_Odds_Calculator_3-way'!C327="","",'True_Odds_Calculator_3-way'!C327)</f>
        <v>5.8</v>
      </c>
      <c r="D326" s="4">
        <f t="shared" si="25"/>
        <v>2.6632038626041687E-2</v>
      </c>
      <c r="E326" s="4">
        <f t="shared" si="26"/>
        <v>1.6333446227679809</v>
      </c>
      <c r="F326" s="4">
        <f t="shared" si="27"/>
        <v>4.4598480282865118</v>
      </c>
      <c r="G326" s="4">
        <f t="shared" si="28"/>
        <v>6.1148448494999954</v>
      </c>
      <c r="I326" s="4">
        <f t="shared" si="29"/>
        <v>1.0266320386260417</v>
      </c>
    </row>
    <row r="327" spans="1:9" x14ac:dyDescent="0.2">
      <c r="A327" s="4">
        <f>IF('True_Odds_Calculator_3-way'!A328="","",'True_Odds_Calculator_3-way'!A328)</f>
        <v>2.89</v>
      </c>
      <c r="B327" s="4">
        <f>IF('True_Odds_Calculator_3-way'!B328="","",'True_Odds_Calculator_3-way'!B328)</f>
        <v>3.32</v>
      </c>
      <c r="C327" s="4">
        <f>IF('True_Odds_Calculator_3-way'!C328="","",'True_Odds_Calculator_3-way'!C328)</f>
        <v>2.67</v>
      </c>
      <c r="D327" s="4">
        <f t="shared" si="25"/>
        <v>2.1757415728775653E-2</v>
      </c>
      <c r="E327" s="4">
        <f t="shared" si="26"/>
        <v>2.95187014687767</v>
      </c>
      <c r="F327" s="4">
        <f t="shared" si="27"/>
        <v>3.4019119389774457</v>
      </c>
      <c r="G327" s="4">
        <f t="shared" si="28"/>
        <v>2.7227230820289328</v>
      </c>
      <c r="I327" s="4">
        <f t="shared" si="29"/>
        <v>1.0217574157287757</v>
      </c>
    </row>
    <row r="328" spans="1:9" x14ac:dyDescent="0.2">
      <c r="A328" s="4">
        <f>IF('True_Odds_Calculator_3-way'!A329="","",'True_Odds_Calculator_3-way'!A329)</f>
        <v>2.39</v>
      </c>
      <c r="B328" s="4">
        <f>IF('True_Odds_Calculator_3-way'!B329="","",'True_Odds_Calculator_3-way'!B329)</f>
        <v>3</v>
      </c>
      <c r="C328" s="4">
        <f>IF('True_Odds_Calculator_3-way'!C329="","",'True_Odds_Calculator_3-way'!C329)</f>
        <v>3.68</v>
      </c>
      <c r="D328" s="4">
        <f t="shared" si="25"/>
        <v>2.3482505609119908E-2</v>
      </c>
      <c r="E328" s="4">
        <f t="shared" si="26"/>
        <v>2.4355638699831381</v>
      </c>
      <c r="F328" s="4">
        <f t="shared" si="27"/>
        <v>3.072141581929674</v>
      </c>
      <c r="G328" s="4">
        <f t="shared" si="28"/>
        <v>3.7891471680772022</v>
      </c>
      <c r="I328" s="4">
        <f t="shared" si="29"/>
        <v>1.0234825056091199</v>
      </c>
    </row>
    <row r="329" spans="1:9" x14ac:dyDescent="0.2">
      <c r="A329" s="4">
        <f>IF('True_Odds_Calculator_3-way'!A330="","",'True_Odds_Calculator_3-way'!A330)</f>
        <v>2.2599999999999998</v>
      </c>
      <c r="B329" s="4">
        <f>IF('True_Odds_Calculator_3-way'!B330="","",'True_Odds_Calculator_3-way'!B330)</f>
        <v>3.35</v>
      </c>
      <c r="C329" s="4">
        <f>IF('True_Odds_Calculator_3-way'!C330="","",'True_Odds_Calculator_3-way'!C330)</f>
        <v>3.56</v>
      </c>
      <c r="D329" s="4">
        <f t="shared" si="25"/>
        <v>2.1884215197256252E-2</v>
      </c>
      <c r="E329" s="4">
        <f t="shared" si="26"/>
        <v>2.2978831516055398</v>
      </c>
      <c r="F329" s="4">
        <f t="shared" si="27"/>
        <v>3.4339158855325702</v>
      </c>
      <c r="G329" s="4">
        <f t="shared" si="28"/>
        <v>3.6549154822367149</v>
      </c>
      <c r="I329" s="4">
        <f t="shared" si="29"/>
        <v>1.0218842151972563</v>
      </c>
    </row>
    <row r="330" spans="1:9" x14ac:dyDescent="0.2">
      <c r="A330" s="4">
        <f>IF('True_Odds_Calculator_3-way'!A331="","",'True_Odds_Calculator_3-way'!A331)</f>
        <v>2.12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3.87</v>
      </c>
      <c r="D330" s="4">
        <f t="shared" si="25"/>
        <v>2.4213693082907994E-2</v>
      </c>
      <c r="E330" s="4">
        <f t="shared" si="26"/>
        <v>2.1569068542750038</v>
      </c>
      <c r="F330" s="4">
        <f t="shared" si="27"/>
        <v>3.4959361276911451</v>
      </c>
      <c r="G330" s="4">
        <f t="shared" si="28"/>
        <v>3.9947795934422214</v>
      </c>
      <c r="I330" s="4">
        <f t="shared" si="29"/>
        <v>1.024213693082908</v>
      </c>
    </row>
    <row r="331" spans="1:9" x14ac:dyDescent="0.2">
      <c r="A331" s="4">
        <f>IF('True_Odds_Calculator_3-way'!A332="","",'True_Odds_Calculator_3-way'!A332)</f>
        <v>1.88</v>
      </c>
      <c r="B331" s="4">
        <f>IF('True_Odds_Calculator_3-way'!B332="","",'True_Odds_Calculator_3-way'!B332)</f>
        <v>3.71</v>
      </c>
      <c r="C331" s="4">
        <f>IF('True_Odds_Calculator_3-way'!C332="","",'True_Odds_Calculator_3-way'!C332)</f>
        <v>4.5</v>
      </c>
      <c r="D331" s="4">
        <f t="shared" si="25"/>
        <v>2.3678894814984641E-2</v>
      </c>
      <c r="E331" s="4">
        <f t="shared" si="26"/>
        <v>1.9083170861217058</v>
      </c>
      <c r="F331" s="4">
        <f t="shared" si="27"/>
        <v>3.8219168073775807</v>
      </c>
      <c r="G331" s="4">
        <f t="shared" si="28"/>
        <v>4.665718589578419</v>
      </c>
      <c r="I331" s="4">
        <f t="shared" si="29"/>
        <v>1.0236788948149846</v>
      </c>
    </row>
    <row r="332" spans="1:9" x14ac:dyDescent="0.2">
      <c r="A332" s="4">
        <f>IF('True_Odds_Calculator_3-way'!A333="","",'True_Odds_Calculator_3-way'!A333)</f>
        <v>2.69</v>
      </c>
      <c r="B332" s="4">
        <f>IF('True_Odds_Calculator_3-way'!B333="","",'True_Odds_Calculator_3-way'!B333)</f>
        <v>3.35</v>
      </c>
      <c r="C332" s="4">
        <f>IF('True_Odds_Calculator_3-way'!C333="","",'True_Odds_Calculator_3-way'!C333)</f>
        <v>2.84</v>
      </c>
      <c r="D332" s="4">
        <f t="shared" si="25"/>
        <v>2.2367350638816008E-2</v>
      </c>
      <c r="E332" s="4">
        <f t="shared" si="26"/>
        <v>2.7450549812009917</v>
      </c>
      <c r="F332" s="4">
        <f t="shared" si="27"/>
        <v>3.4358159449682191</v>
      </c>
      <c r="G332" s="4">
        <f t="shared" si="28"/>
        <v>2.9014362449484281</v>
      </c>
      <c r="I332" s="4">
        <f t="shared" si="29"/>
        <v>1.022367350638816</v>
      </c>
    </row>
    <row r="333" spans="1:9" x14ac:dyDescent="0.2">
      <c r="A333" s="4">
        <f>IF('True_Odds_Calculator_3-way'!A334="","",'True_Odds_Calculator_3-way'!A334)</f>
        <v>1.65</v>
      </c>
      <c r="B333" s="4">
        <f>IF('True_Odds_Calculator_3-way'!B334="","",'True_Odds_Calculator_3-way'!B334)</f>
        <v>4.29</v>
      </c>
      <c r="C333" s="4">
        <f>IF('True_Odds_Calculator_3-way'!C334="","",'True_Odds_Calculator_3-way'!C334)</f>
        <v>5.42</v>
      </c>
      <c r="D333" s="4">
        <f t="shared" si="25"/>
        <v>2.3662684179289295E-2</v>
      </c>
      <c r="E333" s="4">
        <f t="shared" si="26"/>
        <v>1.6717570424054178</v>
      </c>
      <c r="F333" s="4">
        <f t="shared" si="27"/>
        <v>4.4402474888286294</v>
      </c>
      <c r="G333" s="4">
        <f t="shared" si="28"/>
        <v>5.6620562022110734</v>
      </c>
      <c r="I333" s="4">
        <f t="shared" si="29"/>
        <v>1.0236626841792893</v>
      </c>
    </row>
    <row r="334" spans="1:9" x14ac:dyDescent="0.2">
      <c r="A334" s="4">
        <f>IF('True_Odds_Calculator_3-way'!A335="","",'True_Odds_Calculator_3-way'!A335)</f>
        <v>7.59</v>
      </c>
      <c r="B334" s="4">
        <f>IF('True_Odds_Calculator_3-way'!B335="","",'True_Odds_Calculator_3-way'!B335)</f>
        <v>4.4800000000000004</v>
      </c>
      <c r="C334" s="4">
        <f>IF('True_Odds_Calculator_3-way'!C335="","",'True_Odds_Calculator_3-way'!C335)</f>
        <v>1.49</v>
      </c>
      <c r="D334" s="4">
        <f t="shared" si="25"/>
        <v>2.6107530976950288E-2</v>
      </c>
      <c r="E334" s="4">
        <f t="shared" si="26"/>
        <v>8.1267912493420802</v>
      </c>
      <c r="F334" s="4">
        <f t="shared" si="27"/>
        <v>4.6617487463719813</v>
      </c>
      <c r="G334" s="4">
        <f t="shared" si="28"/>
        <v>1.5095742574890698</v>
      </c>
      <c r="I334" s="4">
        <f t="shared" si="29"/>
        <v>1.0261075309769503</v>
      </c>
    </row>
    <row r="335" spans="1:9" x14ac:dyDescent="0.2">
      <c r="A335" s="4">
        <f>IF('True_Odds_Calculator_3-way'!A336="","",'True_Odds_Calculator_3-way'!A336)</f>
        <v>1.25</v>
      </c>
      <c r="B335" s="4">
        <f>IF('True_Odds_Calculator_3-way'!B336="","",'True_Odds_Calculator_3-way'!B336)</f>
        <v>6.67</v>
      </c>
      <c r="C335" s="4">
        <f>IF('True_Odds_Calculator_3-way'!C336="","",'True_Odds_Calculator_3-way'!C336)</f>
        <v>12.08</v>
      </c>
      <c r="D335" s="4">
        <f t="shared" si="25"/>
        <v>3.2706494434901812E-2</v>
      </c>
      <c r="E335" s="4">
        <f t="shared" si="26"/>
        <v>1.267269982766192</v>
      </c>
      <c r="F335" s="4">
        <f t="shared" si="27"/>
        <v>7.19306097476783</v>
      </c>
      <c r="G335" s="4">
        <f t="shared" si="28"/>
        <v>13.912212686017391</v>
      </c>
      <c r="I335" s="4">
        <f t="shared" si="29"/>
        <v>1.0327064944349018</v>
      </c>
    </row>
    <row r="336" spans="1:9" x14ac:dyDescent="0.2">
      <c r="A336" s="4">
        <f>IF('True_Odds_Calculator_3-way'!A337="","",'True_Odds_Calculator_3-way'!A337)</f>
        <v>1.81</v>
      </c>
      <c r="B336" s="4">
        <f>IF('True_Odds_Calculator_3-way'!B337="","",'True_Odds_Calculator_3-way'!B337)</f>
        <v>3.96</v>
      </c>
      <c r="C336" s="4">
        <f>IF('True_Odds_Calculator_3-way'!C337="","",'True_Odds_Calculator_3-way'!C337)</f>
        <v>4.59</v>
      </c>
      <c r="D336" s="4">
        <f t="shared" si="25"/>
        <v>2.2876364117833115E-2</v>
      </c>
      <c r="E336" s="4">
        <f t="shared" si="26"/>
        <v>1.8353313776866154</v>
      </c>
      <c r="F336" s="4">
        <f t="shared" si="27"/>
        <v>4.0833026768679472</v>
      </c>
      <c r="G336" s="4">
        <f t="shared" si="28"/>
        <v>4.7564808100014924</v>
      </c>
      <c r="I336" s="4">
        <f t="shared" si="29"/>
        <v>1.0228763641178331</v>
      </c>
    </row>
    <row r="337" spans="1:9" x14ac:dyDescent="0.2">
      <c r="A337" s="4">
        <f>IF('True_Odds_Calculator_3-way'!A338="","",'True_Odds_Calculator_3-way'!A338)</f>
        <v>3.25</v>
      </c>
      <c r="B337" s="4">
        <f>IF('True_Odds_Calculator_3-way'!B338="","",'True_Odds_Calculator_3-way'!B338)</f>
        <v>2.98</v>
      </c>
      <c r="C337" s="4">
        <f>IF('True_Odds_Calculator_3-way'!C338="","",'True_Odds_Calculator_3-way'!C338)</f>
        <v>2.57</v>
      </c>
      <c r="D337" s="4">
        <f t="shared" si="25"/>
        <v>3.2367835856724092E-2</v>
      </c>
      <c r="E337" s="4">
        <f t="shared" si="26"/>
        <v>3.3681030574894621</v>
      </c>
      <c r="F337" s="4">
        <f t="shared" si="27"/>
        <v>3.0789960353540038</v>
      </c>
      <c r="G337" s="4">
        <f t="shared" si="28"/>
        <v>2.6432944474828619</v>
      </c>
      <c r="I337" s="4">
        <f t="shared" si="29"/>
        <v>1.0323678358567241</v>
      </c>
    </row>
    <row r="338" spans="1:9" x14ac:dyDescent="0.2">
      <c r="A338" s="4">
        <f>IF('True_Odds_Calculator_3-way'!A339="","",'True_Odds_Calculator_3-way'!A339)</f>
        <v>2.85</v>
      </c>
      <c r="B338" s="4">
        <f>IF('True_Odds_Calculator_3-way'!B339="","",'True_Odds_Calculator_3-way'!B339)</f>
        <v>3.23</v>
      </c>
      <c r="C338" s="4">
        <f>IF('True_Odds_Calculator_3-way'!C339="","",'True_Odds_Calculator_3-way'!C339)</f>
        <v>2.68</v>
      </c>
      <c r="D338" s="4">
        <f t="shared" si="25"/>
        <v>3.3609044560479306E-2</v>
      </c>
      <c r="E338" s="4">
        <f t="shared" si="26"/>
        <v>2.9439977024698454</v>
      </c>
      <c r="F338" s="4">
        <f t="shared" si="27"/>
        <v>3.3512681097078358</v>
      </c>
      <c r="G338" s="4">
        <f t="shared" si="28"/>
        <v>2.7629551870398483</v>
      </c>
      <c r="I338" s="4">
        <f t="shared" si="29"/>
        <v>1.0336090445604793</v>
      </c>
    </row>
    <row r="339" spans="1:9" x14ac:dyDescent="0.2">
      <c r="A339" s="4">
        <f>IF('True_Odds_Calculator_3-way'!A340="","",'True_Odds_Calculator_3-way'!A340)</f>
        <v>1.57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6.85</v>
      </c>
      <c r="D339" s="4">
        <f t="shared" si="25"/>
        <v>3.9338333029346195E-2</v>
      </c>
      <c r="E339" s="4">
        <f t="shared" si="26"/>
        <v>1.6030010809598823</v>
      </c>
      <c r="F339" s="4">
        <f t="shared" si="27"/>
        <v>4.1101946687006246</v>
      </c>
      <c r="G339" s="4">
        <f t="shared" si="28"/>
        <v>7.5260047670172652</v>
      </c>
      <c r="I339" s="4">
        <f t="shared" si="29"/>
        <v>1.0393383330293462</v>
      </c>
    </row>
    <row r="340" spans="1:9" x14ac:dyDescent="0.2">
      <c r="A340" s="4">
        <f>IF('True_Odds_Calculator_3-way'!A341="","",'True_Odds_Calculator_3-way'!A341)</f>
        <v>1.69</v>
      </c>
      <c r="B340" s="4">
        <f>IF('True_Odds_Calculator_3-way'!B341="","",'True_Odds_Calculator_3-way'!B341)</f>
        <v>3.69</v>
      </c>
      <c r="C340" s="4">
        <f>IF('True_Odds_Calculator_3-way'!C341="","",'True_Odds_Calculator_3-way'!C341)</f>
        <v>5.72</v>
      </c>
      <c r="D340" s="4">
        <f t="shared" si="25"/>
        <v>3.7543861183636063E-2</v>
      </c>
      <c r="E340" s="4">
        <f t="shared" si="26"/>
        <v>1.7265152951559888</v>
      </c>
      <c r="F340" s="4">
        <f t="shared" si="27"/>
        <v>3.8686502013362261</v>
      </c>
      <c r="G340" s="4">
        <f t="shared" si="28"/>
        <v>6.1610287975905713</v>
      </c>
      <c r="I340" s="4">
        <f t="shared" si="29"/>
        <v>1.0375438611836361</v>
      </c>
    </row>
    <row r="341" spans="1:9" x14ac:dyDescent="0.2">
      <c r="A341" s="4">
        <f>IF('True_Odds_Calculator_3-way'!A342="","",'True_Odds_Calculator_3-way'!A342)</f>
        <v>2.88</v>
      </c>
      <c r="B341" s="4">
        <f>IF('True_Odds_Calculator_3-way'!B342="","",'True_Odds_Calculator_3-way'!B342)</f>
        <v>3.27</v>
      </c>
      <c r="C341" s="4">
        <f>IF('True_Odds_Calculator_3-way'!C342="","",'True_Odds_Calculator_3-way'!C342)</f>
        <v>2.63</v>
      </c>
      <c r="D341" s="4">
        <f t="shared" si="25"/>
        <v>3.3260756657868207E-2</v>
      </c>
      <c r="E341" s="4">
        <f t="shared" si="26"/>
        <v>2.9749924809284636</v>
      </c>
      <c r="F341" s="4">
        <f t="shared" si="27"/>
        <v>3.3930109827726689</v>
      </c>
      <c r="G341" s="4">
        <f t="shared" si="28"/>
        <v>2.7089903572089495</v>
      </c>
      <c r="I341" s="4">
        <f t="shared" si="29"/>
        <v>1.0332607566578682</v>
      </c>
    </row>
    <row r="342" spans="1:9" x14ac:dyDescent="0.2">
      <c r="A342" s="4">
        <f>IF('True_Odds_Calculator_3-way'!A343="","",'True_Odds_Calculator_3-way'!A343)</f>
        <v>1.71</v>
      </c>
      <c r="B342" s="4">
        <f>IF('True_Odds_Calculator_3-way'!B343="","",'True_Odds_Calculator_3-way'!B343)</f>
        <v>3.64</v>
      </c>
      <c r="C342" s="4">
        <f>IF('True_Odds_Calculator_3-way'!C343="","",'True_Odds_Calculator_3-way'!C343)</f>
        <v>5.59</v>
      </c>
      <c r="D342" s="4">
        <f t="shared" si="25"/>
        <v>3.8411472927996737E-2</v>
      </c>
      <c r="E342" s="4">
        <f t="shared" si="26"/>
        <v>1.7482777360699113</v>
      </c>
      <c r="F342" s="4">
        <f t="shared" si="27"/>
        <v>3.8179385400163186</v>
      </c>
      <c r="G342" s="4">
        <f t="shared" si="28"/>
        <v>6.0209389378460569</v>
      </c>
      <c r="I342" s="4">
        <f t="shared" si="29"/>
        <v>1.0384114729279967</v>
      </c>
    </row>
    <row r="343" spans="1:9" x14ac:dyDescent="0.2">
      <c r="A343" s="4">
        <f>IF('True_Odds_Calculator_3-way'!A344="","",'True_Odds_Calculator_3-way'!A344)</f>
        <v>2.63</v>
      </c>
      <c r="B343" s="4">
        <f>IF('True_Odds_Calculator_3-way'!B344="","",'True_Odds_Calculator_3-way'!B344)</f>
        <v>3.16</v>
      </c>
      <c r="C343" s="4">
        <f>IF('True_Odds_Calculator_3-way'!C344="","",'True_Odds_Calculator_3-way'!C344)</f>
        <v>2.97</v>
      </c>
      <c r="D343" s="4">
        <f t="shared" si="25"/>
        <v>3.3384169784997697E-2</v>
      </c>
      <c r="E343" s="4">
        <f t="shared" si="26"/>
        <v>2.7092922852308261</v>
      </c>
      <c r="F343" s="4">
        <f t="shared" si="27"/>
        <v>3.2751702442838071</v>
      </c>
      <c r="G343" s="4">
        <f t="shared" si="28"/>
        <v>3.0715145640668626</v>
      </c>
      <c r="I343" s="4">
        <f t="shared" si="29"/>
        <v>1.0333841697849977</v>
      </c>
    </row>
    <row r="344" spans="1:9" x14ac:dyDescent="0.2">
      <c r="A344" s="4">
        <f>IF('True_Odds_Calculator_3-way'!A345="","",'True_Odds_Calculator_3-way'!A345)</f>
        <v>9.01</v>
      </c>
      <c r="B344" s="4">
        <f>IF('True_Odds_Calculator_3-way'!B345="","",'True_Odds_Calculator_3-way'!B345)</f>
        <v>5.96</v>
      </c>
      <c r="C344" s="4">
        <f>IF('True_Odds_Calculator_3-way'!C345="","",'True_Odds_Calculator_3-way'!C345)</f>
        <v>1.31</v>
      </c>
      <c r="D344" s="4">
        <f t="shared" si="25"/>
        <v>4.2131804868235312E-2</v>
      </c>
      <c r="E344" s="4">
        <f t="shared" si="26"/>
        <v>10.315248817927154</v>
      </c>
      <c r="F344" s="4">
        <f t="shared" si="27"/>
        <v>6.5044330987777759</v>
      </c>
      <c r="G344" s="4">
        <f t="shared" si="28"/>
        <v>1.334552502793563</v>
      </c>
      <c r="I344" s="4">
        <f t="shared" si="29"/>
        <v>1.0421318048682353</v>
      </c>
    </row>
    <row r="345" spans="1:9" x14ac:dyDescent="0.2">
      <c r="A345" s="4">
        <f>IF('True_Odds_Calculator_3-way'!A346="","",'True_Odds_Calculator_3-way'!A346)</f>
        <v>1.25</v>
      </c>
      <c r="B345" s="4">
        <f>IF('True_Odds_Calculator_3-way'!B346="","",'True_Odds_Calculator_3-way'!B346)</f>
        <v>6.26</v>
      </c>
      <c r="C345" s="4">
        <f>IF('True_Odds_Calculator_3-way'!C346="","",'True_Odds_Calculator_3-way'!C346)</f>
        <v>11.86</v>
      </c>
      <c r="D345" s="4">
        <f t="shared" si="25"/>
        <v>4.4061440986159051E-2</v>
      </c>
      <c r="E345" s="4">
        <f t="shared" si="26"/>
        <v>1.2733778597586829</v>
      </c>
      <c r="F345" s="4">
        <f t="shared" si="27"/>
        <v>6.893829282001886</v>
      </c>
      <c r="G345" s="4">
        <f t="shared" si="28"/>
        <v>14.361649446247013</v>
      </c>
      <c r="I345" s="4">
        <f t="shared" si="29"/>
        <v>1.0440614409861591</v>
      </c>
    </row>
    <row r="346" spans="1:9" x14ac:dyDescent="0.2">
      <c r="A346" s="4">
        <f>IF('True_Odds_Calculator_3-way'!A347="","",'True_Odds_Calculator_3-way'!A347)</f>
        <v>1.65</v>
      </c>
      <c r="B346" s="4">
        <f>IF('True_Odds_Calculator_3-way'!B347="","",'True_Odds_Calculator_3-way'!B347)</f>
        <v>4.1399999999999997</v>
      </c>
      <c r="C346" s="4">
        <f>IF('True_Odds_Calculator_3-way'!C347="","",'True_Odds_Calculator_3-way'!C347)</f>
        <v>5.26</v>
      </c>
      <c r="D346" s="4">
        <f t="shared" si="25"/>
        <v>3.7720568221477624E-2</v>
      </c>
      <c r="E346" s="4">
        <f t="shared" si="26"/>
        <v>1.6849566369764148</v>
      </c>
      <c r="F346" s="4">
        <f t="shared" si="27"/>
        <v>4.3673391497978669</v>
      </c>
      <c r="G346" s="4">
        <f t="shared" si="28"/>
        <v>5.6325162010402545</v>
      </c>
      <c r="I346" s="4">
        <f t="shared" si="29"/>
        <v>1.0377205682214776</v>
      </c>
    </row>
    <row r="347" spans="1:9" x14ac:dyDescent="0.2">
      <c r="A347" s="4">
        <f>IF('True_Odds_Calculator_3-way'!A348="","",'True_Odds_Calculator_3-way'!A348)</f>
        <v>2.93</v>
      </c>
      <c r="B347" s="4">
        <f>IF('True_Odds_Calculator_3-way'!B348="","",'True_Odds_Calculator_3-way'!B348)</f>
        <v>2.95</v>
      </c>
      <c r="C347" s="4">
        <f>IF('True_Odds_Calculator_3-way'!C348="","",'True_Odds_Calculator_3-way'!C348)</f>
        <v>2.83</v>
      </c>
      <c r="D347" s="4">
        <f t="shared" si="25"/>
        <v>3.363686963446666E-2</v>
      </c>
      <c r="E347" s="4">
        <f t="shared" si="26"/>
        <v>3.0295260170158542</v>
      </c>
      <c r="F347" s="4">
        <f t="shared" si="27"/>
        <v>3.0509127691644737</v>
      </c>
      <c r="G347" s="4">
        <f t="shared" si="28"/>
        <v>2.922740847879167</v>
      </c>
      <c r="I347" s="4">
        <f t="shared" si="29"/>
        <v>1.0336368696344667</v>
      </c>
    </row>
    <row r="348" spans="1:9" x14ac:dyDescent="0.2">
      <c r="A348" s="4">
        <f>IF('True_Odds_Calculator_3-way'!A349="","",'True_Odds_Calculator_3-way'!A349)</f>
        <v>9.07</v>
      </c>
      <c r="B348" s="4">
        <f>IF('True_Odds_Calculator_3-way'!B349="","",'True_Odds_Calculator_3-way'!B349)</f>
        <v>4.6900000000000004</v>
      </c>
      <c r="C348" s="4">
        <f>IF('True_Odds_Calculator_3-way'!C349="","",'True_Odds_Calculator_3-way'!C349)</f>
        <v>1.4</v>
      </c>
      <c r="D348" s="4">
        <f t="shared" si="25"/>
        <v>3.7758913731860577E-2</v>
      </c>
      <c r="E348" s="4">
        <f t="shared" si="26"/>
        <v>10.238843691330096</v>
      </c>
      <c r="F348" s="4">
        <f t="shared" si="27"/>
        <v>4.984217186511378</v>
      </c>
      <c r="G348" s="4">
        <f t="shared" si="28"/>
        <v>1.4251116449072163</v>
      </c>
      <c r="I348" s="4">
        <f t="shared" si="29"/>
        <v>1.0377589137318606</v>
      </c>
    </row>
    <row r="349" spans="1:9" x14ac:dyDescent="0.2">
      <c r="A349" s="4">
        <f>IF('True_Odds_Calculator_3-way'!A350="","",'True_Odds_Calculator_3-way'!A350)</f>
        <v>1.7</v>
      </c>
      <c r="B349" s="4">
        <f>IF('True_Odds_Calculator_3-way'!B350="","",'True_Odds_Calculator_3-way'!B350)</f>
        <v>3.72</v>
      </c>
      <c r="C349" s="4">
        <f>IF('True_Odds_Calculator_3-way'!C350="","",'True_Odds_Calculator_3-way'!C350)</f>
        <v>5.55</v>
      </c>
      <c r="D349" s="4">
        <f t="shared" si="25"/>
        <v>3.7232678598902558E-2</v>
      </c>
      <c r="E349" s="4">
        <f t="shared" si="26"/>
        <v>1.7366405415033845</v>
      </c>
      <c r="F349" s="4">
        <f t="shared" si="27"/>
        <v>3.9000600040002671</v>
      </c>
      <c r="G349" s="4">
        <f t="shared" si="28"/>
        <v>5.9605665375993482</v>
      </c>
      <c r="I349" s="4">
        <f t="shared" si="29"/>
        <v>1.0372326785989026</v>
      </c>
    </row>
    <row r="350" spans="1:9" x14ac:dyDescent="0.2">
      <c r="A350" s="4">
        <f>IF('True_Odds_Calculator_3-way'!A351="","",'True_Odds_Calculator_3-way'!A351)</f>
        <v>4.1900000000000004</v>
      </c>
      <c r="B350" s="4">
        <f>IF('True_Odds_Calculator_3-way'!B351="","",'True_Odds_Calculator_3-way'!B351)</f>
        <v>3.79</v>
      </c>
      <c r="C350" s="4">
        <f>IF('True_Odds_Calculator_3-way'!C351="","",'True_Odds_Calculator_3-way'!C351)</f>
        <v>1.88</v>
      </c>
      <c r="D350" s="4">
        <f t="shared" si="25"/>
        <v>3.4430620847958116E-2</v>
      </c>
      <c r="E350" s="4">
        <f t="shared" si="26"/>
        <v>4.4016678455065756</v>
      </c>
      <c r="F350" s="4">
        <f t="shared" si="27"/>
        <v>3.9623518073687802</v>
      </c>
      <c r="G350" s="4">
        <f t="shared" si="28"/>
        <v>1.9214583899885154</v>
      </c>
      <c r="I350" s="4">
        <f t="shared" si="29"/>
        <v>1.0344306208479581</v>
      </c>
    </row>
    <row r="351" spans="1:9" x14ac:dyDescent="0.2">
      <c r="A351" s="4">
        <f>IF('True_Odds_Calculator_3-way'!A352="","",'True_Odds_Calculator_3-way'!A352)</f>
        <v>2.12</v>
      </c>
      <c r="B351" s="4">
        <f>IF('True_Odds_Calculator_3-way'!B352="","",'True_Odds_Calculator_3-way'!B352)</f>
        <v>3.36</v>
      </c>
      <c r="C351" s="4">
        <f>IF('True_Odds_Calculator_3-way'!C352="","",'True_Odds_Calculator_3-way'!C352)</f>
        <v>3.79</v>
      </c>
      <c r="D351" s="4">
        <f t="shared" si="25"/>
        <v>3.3169403570658007E-2</v>
      </c>
      <c r="E351" s="4">
        <f t="shared" si="26"/>
        <v>2.1708849169265947</v>
      </c>
      <c r="F351" s="4">
        <f t="shared" si="27"/>
        <v>3.4896391595510141</v>
      </c>
      <c r="G351" s="4">
        <f t="shared" si="28"/>
        <v>3.9557623162266053</v>
      </c>
      <c r="I351" s="4">
        <f t="shared" si="29"/>
        <v>1.033169403570658</v>
      </c>
    </row>
    <row r="352" spans="1:9" x14ac:dyDescent="0.2">
      <c r="A352" s="4">
        <f>IF('True_Odds_Calculator_3-way'!A353="","",'True_Odds_Calculator_3-way'!A353)</f>
        <v>11.32</v>
      </c>
      <c r="B352" s="4">
        <f>IF('True_Odds_Calculator_3-way'!B353="","",'True_Odds_Calculator_3-way'!B353)</f>
        <v>5.66</v>
      </c>
      <c r="C352" s="4">
        <f>IF('True_Odds_Calculator_3-way'!C353="","",'True_Odds_Calculator_3-way'!C353)</f>
        <v>1.28</v>
      </c>
      <c r="D352" s="4">
        <f t="shared" si="25"/>
        <v>4.6267667844523075E-2</v>
      </c>
      <c r="E352" s="4">
        <f t="shared" si="26"/>
        <v>13.714285714285722</v>
      </c>
      <c r="F352" s="4">
        <f t="shared" si="27"/>
        <v>6.2013238986532775</v>
      </c>
      <c r="G352" s="4">
        <f t="shared" si="28"/>
        <v>1.3057771796597135</v>
      </c>
      <c r="I352" s="4">
        <f t="shared" si="29"/>
        <v>1.0462676678445231</v>
      </c>
    </row>
    <row r="353" spans="1:9" x14ac:dyDescent="0.2">
      <c r="A353" s="4">
        <f>IF('True_Odds_Calculator_3-way'!A354="","",'True_Odds_Calculator_3-way'!A354)</f>
        <v>2.48</v>
      </c>
      <c r="B353" s="4">
        <f>IF('True_Odds_Calculator_3-way'!B354="","",'True_Odds_Calculator_3-way'!B354)</f>
        <v>3.02</v>
      </c>
      <c r="C353" s="4">
        <f>IF('True_Odds_Calculator_3-way'!C354="","",'True_Odds_Calculator_3-way'!C354)</f>
        <v>3.35</v>
      </c>
      <c r="D353" s="4">
        <f t="shared" si="25"/>
        <v>3.2859096952749578E-2</v>
      </c>
      <c r="E353" s="4">
        <f t="shared" si="26"/>
        <v>2.5492465089058798</v>
      </c>
      <c r="F353" s="4">
        <f t="shared" si="27"/>
        <v>3.1233134546854795</v>
      </c>
      <c r="G353" s="4">
        <f t="shared" si="28"/>
        <v>3.4776024793525888</v>
      </c>
      <c r="I353" s="4">
        <f t="shared" si="29"/>
        <v>1.0328590969527496</v>
      </c>
    </row>
    <row r="354" spans="1:9" x14ac:dyDescent="0.2">
      <c r="A354" s="4">
        <f>IF('True_Odds_Calculator_3-way'!A355="","",'True_Odds_Calculator_3-way'!A355)</f>
        <v>1.47</v>
      </c>
      <c r="B354" s="4">
        <f>IF('True_Odds_Calculator_3-way'!B355="","",'True_Odds_Calculator_3-way'!B355)</f>
        <v>4.57</v>
      </c>
      <c r="C354" s="4">
        <f>IF('True_Odds_Calculator_3-way'!C355="","",'True_Odds_Calculator_3-way'!C355)</f>
        <v>8.02</v>
      </c>
      <c r="D354" s="4">
        <f t="shared" si="25"/>
        <v>2.3778768889265667E-2</v>
      </c>
      <c r="E354" s="4">
        <f t="shared" si="26"/>
        <v>1.4873297666842136</v>
      </c>
      <c r="F354" s="4">
        <f t="shared" si="27"/>
        <v>4.7417607585846815</v>
      </c>
      <c r="G354" s="4">
        <f t="shared" si="28"/>
        <v>8.5644285210303792</v>
      </c>
      <c r="I354" s="4">
        <f t="shared" si="29"/>
        <v>1.0237787688892657</v>
      </c>
    </row>
    <row r="355" spans="1:9" x14ac:dyDescent="0.2">
      <c r="A355" s="4">
        <f>IF('True_Odds_Calculator_3-way'!A356="","",'True_Odds_Calculator_3-way'!A356)</f>
        <v>1.22</v>
      </c>
      <c r="B355" s="4">
        <f>IF('True_Odds_Calculator_3-way'!B356="","",'True_Odds_Calculator_3-way'!B356)</f>
        <v>6.51</v>
      </c>
      <c r="C355" s="4">
        <f>IF('True_Odds_Calculator_3-way'!C356="","",'True_Odds_Calculator_3-way'!C356)</f>
        <v>19.95</v>
      </c>
      <c r="D355" s="4">
        <f t="shared" si="25"/>
        <v>2.340727545993504E-2</v>
      </c>
      <c r="E355" s="4">
        <f t="shared" si="26"/>
        <v>1.2317247368842064</v>
      </c>
      <c r="F355" s="4">
        <f t="shared" si="27"/>
        <v>6.8583621935589463</v>
      </c>
      <c r="G355" s="4">
        <f t="shared" si="28"/>
        <v>23.627877117715247</v>
      </c>
      <c r="I355" s="4">
        <f t="shared" si="29"/>
        <v>1.023407275459935</v>
      </c>
    </row>
    <row r="356" spans="1:9" x14ac:dyDescent="0.2">
      <c r="A356" s="4">
        <f>IF('True_Odds_Calculator_3-way'!A357="","",'True_Odds_Calculator_3-way'!A357)</f>
        <v>5.05</v>
      </c>
      <c r="B356" s="4">
        <f>IF('True_Odds_Calculator_3-way'!B357="","",'True_Odds_Calculator_3-way'!B357)</f>
        <v>4.32</v>
      </c>
      <c r="C356" s="4">
        <f>IF('True_Odds_Calculator_3-way'!C357="","",'True_Odds_Calculator_3-way'!C357)</f>
        <v>1.68</v>
      </c>
      <c r="D356" s="4">
        <f t="shared" si="25"/>
        <v>2.4739378699774717E-2</v>
      </c>
      <c r="E356" s="4">
        <f t="shared" si="26"/>
        <v>5.2694439971475235</v>
      </c>
      <c r="F356" s="4">
        <f t="shared" si="27"/>
        <v>4.4795838548185234</v>
      </c>
      <c r="G356" s="4">
        <f t="shared" si="28"/>
        <v>1.7036017878790133</v>
      </c>
      <c r="I356" s="4">
        <f t="shared" si="29"/>
        <v>1.0247393786997747</v>
      </c>
    </row>
    <row r="357" spans="1:9" x14ac:dyDescent="0.2">
      <c r="A357" s="4">
        <f>IF('True_Odds_Calculator_3-way'!A358="","",'True_Odds_Calculator_3-way'!A358)</f>
        <v>2.6</v>
      </c>
      <c r="B357" s="4">
        <f>IF('True_Odds_Calculator_3-way'!B358="","",'True_Odds_Calculator_3-way'!B358)</f>
        <v>2.93</v>
      </c>
      <c r="C357" s="4">
        <f>IF('True_Odds_Calculator_3-way'!C358="","",'True_Odds_Calculator_3-way'!C358)</f>
        <v>3.26</v>
      </c>
      <c r="D357" s="4">
        <f t="shared" si="25"/>
        <v>3.266077920069832E-2</v>
      </c>
      <c r="E357" s="4">
        <f t="shared" si="26"/>
        <v>2.6757395055645183</v>
      </c>
      <c r="F357" s="4">
        <f t="shared" si="27"/>
        <v>3.0265427625271766</v>
      </c>
      <c r="G357" s="4">
        <f t="shared" si="28"/>
        <v>3.3799594245398055</v>
      </c>
      <c r="I357" s="4">
        <f t="shared" si="29"/>
        <v>1.0326607792006983</v>
      </c>
    </row>
    <row r="358" spans="1:9" x14ac:dyDescent="0.2">
      <c r="A358" s="4">
        <f>IF('True_Odds_Calculator_3-way'!A359="","",'True_Odds_Calculator_3-way'!A359)</f>
        <v>1.72</v>
      </c>
      <c r="B358" s="4">
        <f>IF('True_Odds_Calculator_3-way'!B359="","",'True_Odds_Calculator_3-way'!B359)</f>
        <v>3.61</v>
      </c>
      <c r="C358" s="4">
        <f>IF('True_Odds_Calculator_3-way'!C359="","",'True_Odds_Calculator_3-way'!C359)</f>
        <v>5.6</v>
      </c>
      <c r="D358" s="4">
        <f t="shared" si="25"/>
        <v>3.6975087657945327E-2</v>
      </c>
      <c r="E358" s="4">
        <f t="shared" si="26"/>
        <v>1.7572520750536704</v>
      </c>
      <c r="F358" s="4">
        <f t="shared" si="27"/>
        <v>3.7781003624731624</v>
      </c>
      <c r="G358" s="4">
        <f t="shared" si="28"/>
        <v>6.0151678706855973</v>
      </c>
      <c r="I358" s="4">
        <f t="shared" si="29"/>
        <v>1.0369750876579453</v>
      </c>
    </row>
    <row r="359" spans="1:9" x14ac:dyDescent="0.2">
      <c r="A359" s="4">
        <f>IF('True_Odds_Calculator_3-way'!A360="","",'True_Odds_Calculator_3-way'!A360)</f>
        <v>2</v>
      </c>
      <c r="B359" s="4">
        <f>IF('True_Odds_Calculator_3-way'!B360="","",'True_Odds_Calculator_3-way'!B360)</f>
        <v>3.16</v>
      </c>
      <c r="C359" s="4">
        <f>IF('True_Odds_Calculator_3-way'!C360="","",'True_Odds_Calculator_3-way'!C360)</f>
        <v>4.5999999999999996</v>
      </c>
      <c r="D359" s="4">
        <f t="shared" si="25"/>
        <v>3.384700055035772E-2</v>
      </c>
      <c r="E359" s="4">
        <f t="shared" si="26"/>
        <v>2.0461711711711712</v>
      </c>
      <c r="F359" s="4">
        <f t="shared" si="27"/>
        <v>3.2768259693417496</v>
      </c>
      <c r="G359" s="4">
        <f t="shared" si="28"/>
        <v>4.8518024032042719</v>
      </c>
      <c r="I359" s="4">
        <f t="shared" si="29"/>
        <v>1.0338470005503577</v>
      </c>
    </row>
    <row r="360" spans="1:9" x14ac:dyDescent="0.2">
      <c r="A360" s="4">
        <f>IF('True_Odds_Calculator_3-way'!A361="","",'True_Odds_Calculator_3-way'!A361)</f>
        <v>1.81</v>
      </c>
      <c r="B360" s="4">
        <f>IF('True_Odds_Calculator_3-way'!B361="","",'True_Odds_Calculator_3-way'!B361)</f>
        <v>3.21</v>
      </c>
      <c r="C360" s="4">
        <f>IF('True_Odds_Calculator_3-way'!C361="","",'True_Odds_Calculator_3-way'!C361)</f>
        <v>5.77</v>
      </c>
      <c r="D360" s="4">
        <f t="shared" si="25"/>
        <v>3.7322892899375626E-2</v>
      </c>
      <c r="E360" s="4">
        <f t="shared" si="26"/>
        <v>1.8516967772342967</v>
      </c>
      <c r="F360" s="4">
        <f t="shared" si="27"/>
        <v>3.3435253408782222</v>
      </c>
      <c r="G360" s="4">
        <f t="shared" si="28"/>
        <v>6.2162279714720441</v>
      </c>
      <c r="I360" s="4">
        <f t="shared" si="29"/>
        <v>1.0373228928993756</v>
      </c>
    </row>
    <row r="361" spans="1:9" x14ac:dyDescent="0.2">
      <c r="A361" s="4">
        <f>IF('True_Odds_Calculator_3-way'!A362="","",'True_Odds_Calculator_3-way'!A362)</f>
        <v>2.74</v>
      </c>
      <c r="B361" s="4">
        <f>IF('True_Odds_Calculator_3-way'!B362="","",'True_Odds_Calculator_3-way'!B362)</f>
        <v>2.91</v>
      </c>
      <c r="C361" s="4">
        <f>IF('True_Odds_Calculator_3-way'!C362="","",'True_Odds_Calculator_3-way'!C362)</f>
        <v>3.08</v>
      </c>
      <c r="D361" s="4">
        <f t="shared" si="25"/>
        <v>3.3281440008808616E-2</v>
      </c>
      <c r="E361" s="4">
        <f t="shared" si="26"/>
        <v>2.825898988733567</v>
      </c>
      <c r="F361" s="4">
        <f t="shared" si="27"/>
        <v>3.0070774724460207</v>
      </c>
      <c r="G361" s="4">
        <f t="shared" si="28"/>
        <v>3.1889635193407995</v>
      </c>
      <c r="I361" s="4">
        <f t="shared" si="29"/>
        <v>1.0332814400088086</v>
      </c>
    </row>
    <row r="362" spans="1:9" x14ac:dyDescent="0.2">
      <c r="A362" s="4">
        <f>IF('True_Odds_Calculator_3-way'!A363="","",'True_Odds_Calculator_3-way'!A363)</f>
        <v>1.55</v>
      </c>
      <c r="B362" s="4">
        <f>IF('True_Odds_Calculator_3-way'!B363="","",'True_Odds_Calculator_3-way'!B363)</f>
        <v>4.3499999999999996</v>
      </c>
      <c r="C362" s="4">
        <f>IF('True_Odds_Calculator_3-way'!C363="","",'True_Odds_Calculator_3-way'!C363)</f>
        <v>6.15</v>
      </c>
      <c r="D362" s="4">
        <f t="shared" si="25"/>
        <v>3.7647973810105206E-2</v>
      </c>
      <c r="E362" s="4">
        <f t="shared" si="26"/>
        <v>1.580747842578518</v>
      </c>
      <c r="F362" s="4">
        <f t="shared" si="27"/>
        <v>4.6011761931841821</v>
      </c>
      <c r="G362" s="4">
        <f t="shared" si="28"/>
        <v>6.6643429696446166</v>
      </c>
      <c r="I362" s="4">
        <f t="shared" si="29"/>
        <v>1.0376479738101052</v>
      </c>
    </row>
    <row r="363" spans="1:9" x14ac:dyDescent="0.2">
      <c r="A363" s="4">
        <f>IF('True_Odds_Calculator_3-way'!A364="","",'True_Odds_Calculator_3-way'!A364)</f>
        <v>2.19</v>
      </c>
      <c r="B363" s="4">
        <f>IF('True_Odds_Calculator_3-way'!B364="","",'True_Odds_Calculator_3-way'!B364)</f>
        <v>3.25</v>
      </c>
      <c r="C363" s="4">
        <f>IF('True_Odds_Calculator_3-way'!C364="","",'True_Odds_Calculator_3-way'!C364)</f>
        <v>3.71</v>
      </c>
      <c r="D363" s="4">
        <f t="shared" si="25"/>
        <v>3.3855091234259005E-2</v>
      </c>
      <c r="E363" s="4">
        <f t="shared" si="26"/>
        <v>2.2454956662728955</v>
      </c>
      <c r="F363" s="4">
        <f t="shared" si="27"/>
        <v>3.3737363305434567</v>
      </c>
      <c r="G363" s="4">
        <f t="shared" si="28"/>
        <v>3.8721156583869072</v>
      </c>
      <c r="I363" s="4">
        <f t="shared" si="29"/>
        <v>1.033855091234259</v>
      </c>
    </row>
    <row r="364" spans="1:9" x14ac:dyDescent="0.2">
      <c r="A364" s="4">
        <f>IF('True_Odds_Calculator_3-way'!A365="","",'True_Odds_Calculator_3-way'!A365)</f>
        <v>2.61</v>
      </c>
      <c r="B364" s="4">
        <f>IF('True_Odds_Calculator_3-way'!B365="","",'True_Odds_Calculator_3-way'!B365)</f>
        <v>3.51</v>
      </c>
      <c r="C364" s="4">
        <f>IF('True_Odds_Calculator_3-way'!C365="","",'True_Odds_Calculator_3-way'!C365)</f>
        <v>2.82</v>
      </c>
      <c r="D364" s="4">
        <f t="shared" si="25"/>
        <v>2.2651976430406506E-2</v>
      </c>
      <c r="E364" s="4">
        <f t="shared" si="26"/>
        <v>2.662469878288809</v>
      </c>
      <c r="F364" s="4">
        <f t="shared" si="27"/>
        <v>3.6055574117664797</v>
      </c>
      <c r="G364" s="4">
        <f t="shared" si="28"/>
        <v>2.881352223290699</v>
      </c>
      <c r="I364" s="4">
        <f t="shared" si="29"/>
        <v>1.0226519764304065</v>
      </c>
    </row>
    <row r="365" spans="1:9" x14ac:dyDescent="0.2">
      <c r="A365" s="4">
        <f>IF('True_Odds_Calculator_3-way'!A366="","",'True_Odds_Calculator_3-way'!A366)</f>
        <v>2.0499999999999998</v>
      </c>
      <c r="B365" s="4">
        <f>IF('True_Odds_Calculator_3-way'!B366="","",'True_Odds_Calculator_3-way'!B366)</f>
        <v>3.3</v>
      </c>
      <c r="C365" s="4">
        <f>IF('True_Odds_Calculator_3-way'!C366="","",'True_Odds_Calculator_3-way'!C366)</f>
        <v>4.01</v>
      </c>
      <c r="D365" s="4">
        <f t="shared" si="25"/>
        <v>4.0211739682574965E-2</v>
      </c>
      <c r="E365" s="4">
        <f t="shared" si="26"/>
        <v>2.1079215139808563</v>
      </c>
      <c r="F365" s="4">
        <f t="shared" si="27"/>
        <v>3.4527240445214709</v>
      </c>
      <c r="G365" s="4">
        <f t="shared" si="28"/>
        <v>4.2377793341543377</v>
      </c>
      <c r="I365" s="4">
        <f t="shared" si="29"/>
        <v>1.040211739682575</v>
      </c>
    </row>
    <row r="366" spans="1:9" x14ac:dyDescent="0.2">
      <c r="A366" s="4">
        <f>IF('True_Odds_Calculator_3-way'!A367="","",'True_Odds_Calculator_3-way'!A367)</f>
        <v>1.97</v>
      </c>
      <c r="B366" s="4">
        <f>IF('True_Odds_Calculator_3-way'!B367="","",'True_Odds_Calculator_3-way'!B367)</f>
        <v>3.78</v>
      </c>
      <c r="C366" s="4">
        <f>IF('True_Odds_Calculator_3-way'!C367="","",'True_Odds_Calculator_3-way'!C367)</f>
        <v>3.97</v>
      </c>
      <c r="D366" s="4">
        <f t="shared" si="25"/>
        <v>2.4053646513977345E-2</v>
      </c>
      <c r="E366" s="4">
        <f t="shared" si="26"/>
        <v>2.0016159805358327</v>
      </c>
      <c r="F366" s="4">
        <f t="shared" si="27"/>
        <v>3.8981433483233405</v>
      </c>
      <c r="G366" s="4">
        <f t="shared" si="28"/>
        <v>4.1005237392424201</v>
      </c>
      <c r="I366" s="4">
        <f t="shared" si="29"/>
        <v>1.0240536465139773</v>
      </c>
    </row>
    <row r="367" spans="1:9" x14ac:dyDescent="0.2">
      <c r="A367" s="4">
        <f>IF('True_Odds_Calculator_3-way'!A368="","",'True_Odds_Calculator_3-way'!A368)</f>
        <v>4.2300000000000004</v>
      </c>
      <c r="B367" s="4">
        <f>IF('True_Odds_Calculator_3-way'!B368="","",'True_Odds_Calculator_3-way'!B368)</f>
        <v>3.55</v>
      </c>
      <c r="C367" s="4">
        <f>IF('True_Odds_Calculator_3-way'!C368="","",'True_Odds_Calculator_3-way'!C368)</f>
        <v>1.98</v>
      </c>
      <c r="D367" s="4">
        <f t="shared" si="25"/>
        <v>2.3147265280918372E-2</v>
      </c>
      <c r="E367" s="4">
        <f t="shared" si="26"/>
        <v>4.3727151195880944</v>
      </c>
      <c r="F367" s="4">
        <f t="shared" si="27"/>
        <v>3.6499762459811511</v>
      </c>
      <c r="G367" s="4">
        <f t="shared" si="28"/>
        <v>2.0107181331823907</v>
      </c>
      <c r="I367" s="4">
        <f t="shared" si="29"/>
        <v>1.0231472652809184</v>
      </c>
    </row>
    <row r="368" spans="1:9" x14ac:dyDescent="0.2">
      <c r="A368" s="4">
        <f>IF('True_Odds_Calculator_3-way'!A369="","",'True_Odds_Calculator_3-way'!A369)</f>
        <v>2.23</v>
      </c>
      <c r="B368" s="4">
        <f>IF('True_Odds_Calculator_3-way'!B369="","",'True_Odds_Calculator_3-way'!B369)</f>
        <v>3.22</v>
      </c>
      <c r="C368" s="4">
        <f>IF('True_Odds_Calculator_3-way'!C369="","",'True_Odds_Calculator_3-way'!C369)</f>
        <v>3.64</v>
      </c>
      <c r="D368" s="4">
        <f t="shared" si="25"/>
        <v>3.3714774209997467E-2</v>
      </c>
      <c r="E368" s="4">
        <f t="shared" si="26"/>
        <v>2.2873233316562227</v>
      </c>
      <c r="F368" s="4">
        <f t="shared" si="27"/>
        <v>3.3408977032501896</v>
      </c>
      <c r="G368" s="4">
        <f t="shared" si="28"/>
        <v>3.7952534158763376</v>
      </c>
      <c r="I368" s="4">
        <f t="shared" si="29"/>
        <v>1.0337147742099975</v>
      </c>
    </row>
    <row r="369" spans="1:9" x14ac:dyDescent="0.2">
      <c r="A369" s="4">
        <f>IF('True_Odds_Calculator_3-way'!A370="","",'True_Odds_Calculator_3-way'!A370)</f>
        <v>2.37</v>
      </c>
      <c r="B369" s="4">
        <f>IF('True_Odds_Calculator_3-way'!B370="","",'True_Odds_Calculator_3-way'!B370)</f>
        <v>3.33</v>
      </c>
      <c r="C369" s="4">
        <f>IF('True_Odds_Calculator_3-way'!C370="","",'True_Odds_Calculator_3-way'!C370)</f>
        <v>3.21</v>
      </c>
      <c r="D369" s="4">
        <f t="shared" si="25"/>
        <v>3.3767708321121193E-2</v>
      </c>
      <c r="E369" s="4">
        <f t="shared" si="26"/>
        <v>2.4349560804936723</v>
      </c>
      <c r="F369" s="4">
        <f t="shared" si="27"/>
        <v>3.4596761208907223</v>
      </c>
      <c r="G369" s="4">
        <f t="shared" si="28"/>
        <v>3.3303296315854434</v>
      </c>
      <c r="I369" s="4">
        <f t="shared" si="29"/>
        <v>1.0337677083211212</v>
      </c>
    </row>
    <row r="370" spans="1:9" x14ac:dyDescent="0.2">
      <c r="A370" s="4">
        <f>IF('True_Odds_Calculator_3-way'!A371="","",'True_Odds_Calculator_3-way'!A371)</f>
        <v>3.64</v>
      </c>
      <c r="B370" s="4">
        <f>IF('True_Odds_Calculator_3-way'!B371="","",'True_Odds_Calculator_3-way'!B371)</f>
        <v>3.23</v>
      </c>
      <c r="C370" s="4">
        <f>IF('True_Odds_Calculator_3-way'!C371="","",'True_Odds_Calculator_3-way'!C371)</f>
        <v>2.2799999999999998</v>
      </c>
      <c r="D370" s="4">
        <f t="shared" si="25"/>
        <v>2.2919289173159108E-2</v>
      </c>
      <c r="E370" s="4">
        <f t="shared" si="26"/>
        <v>3.7441192289183913</v>
      </c>
      <c r="F370" s="4">
        <f t="shared" si="27"/>
        <v>3.3117214787365885</v>
      </c>
      <c r="G370" s="4">
        <f t="shared" si="28"/>
        <v>2.3204185818041472</v>
      </c>
      <c r="I370" s="4">
        <f t="shared" si="29"/>
        <v>1.0229192891731591</v>
      </c>
    </row>
    <row r="371" spans="1:9" x14ac:dyDescent="0.2">
      <c r="A371" s="4">
        <f>IF('True_Odds_Calculator_3-way'!A372="","",'True_Odds_Calculator_3-way'!A372)</f>
        <v>2.77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2.87</v>
      </c>
      <c r="D371" s="4">
        <f t="shared" si="25"/>
        <v>2.0969365824817565E-2</v>
      </c>
      <c r="E371" s="4">
        <f t="shared" si="26"/>
        <v>2.8246908577835672</v>
      </c>
      <c r="F371" s="4">
        <f t="shared" si="27"/>
        <v>3.2836765785048061</v>
      </c>
      <c r="G371" s="4">
        <f t="shared" si="28"/>
        <v>2.9287528119284256</v>
      </c>
      <c r="I371" s="4">
        <f t="shared" si="29"/>
        <v>1.0209693658248176</v>
      </c>
    </row>
    <row r="372" spans="1:9" x14ac:dyDescent="0.2">
      <c r="A372" s="4">
        <f>IF('True_Odds_Calculator_3-way'!A373="","",'True_Odds_Calculator_3-way'!A373)</f>
        <v>2.16</v>
      </c>
      <c r="B372" s="4">
        <f>IF('True_Odds_Calculator_3-way'!B373="","",'True_Odds_Calculator_3-way'!B373)</f>
        <v>3.04</v>
      </c>
      <c r="C372" s="4">
        <f>IF('True_Odds_Calculator_3-way'!C373="","",'True_Odds_Calculator_3-way'!C373)</f>
        <v>4.13</v>
      </c>
      <c r="D372" s="4">
        <f t="shared" si="25"/>
        <v>3.4041081989342414E-2</v>
      </c>
      <c r="E372" s="4">
        <f t="shared" si="26"/>
        <v>2.2142708463065266</v>
      </c>
      <c r="F372" s="4">
        <f t="shared" si="27"/>
        <v>3.1486112280736518</v>
      </c>
      <c r="G372" s="4">
        <f t="shared" si="28"/>
        <v>4.3330612133596702</v>
      </c>
      <c r="I372" s="4">
        <f t="shared" si="29"/>
        <v>1.0340410819893424</v>
      </c>
    </row>
    <row r="373" spans="1:9" x14ac:dyDescent="0.2">
      <c r="A373" s="4">
        <f>IF('True_Odds_Calculator_3-way'!A374="","",'True_Odds_Calculator_3-way'!A374)</f>
        <v>1.79</v>
      </c>
      <c r="B373" s="4">
        <f>IF('True_Odds_Calculator_3-way'!B374="","",'True_Odds_Calculator_3-way'!B374)</f>
        <v>3.36</v>
      </c>
      <c r="C373" s="4">
        <f>IF('True_Odds_Calculator_3-way'!C374="","",'True_Odds_Calculator_3-way'!C374)</f>
        <v>5.52</v>
      </c>
      <c r="D373" s="4">
        <f t="shared" si="25"/>
        <v>3.7437685785997488E-2</v>
      </c>
      <c r="E373" s="4">
        <f t="shared" si="26"/>
        <v>1.8308982746054463</v>
      </c>
      <c r="F373" s="4">
        <f t="shared" si="27"/>
        <v>3.5070513947293693</v>
      </c>
      <c r="G373" s="4">
        <f t="shared" si="28"/>
        <v>5.9283783706565005</v>
      </c>
      <c r="I373" s="4">
        <f t="shared" si="29"/>
        <v>1.0374376857859975</v>
      </c>
    </row>
    <row r="374" spans="1: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3.71</v>
      </c>
      <c r="C374" s="4">
        <f>IF('True_Odds_Calculator_3-way'!C375="","",'True_Odds_Calculator_3-way'!C375)</f>
        <v>4.3499999999999996</v>
      </c>
      <c r="D374" s="4">
        <f t="shared" si="25"/>
        <v>3.4186194735775555E-2</v>
      </c>
      <c r="E374" s="4">
        <f t="shared" si="26"/>
        <v>1.9107162058252192</v>
      </c>
      <c r="F374" s="4">
        <f t="shared" si="27"/>
        <v>3.8737711416688354</v>
      </c>
      <c r="G374" s="4">
        <f t="shared" si="28"/>
        <v>4.5768756450189674</v>
      </c>
      <c r="I374" s="4">
        <f t="shared" si="29"/>
        <v>1.0341861947357756</v>
      </c>
    </row>
    <row r="375" spans="1:9" x14ac:dyDescent="0.2">
      <c r="A375" s="4">
        <f>IF('True_Odds_Calculator_3-way'!A376="","",'True_Odds_Calculator_3-way'!A376)</f>
        <v>1.48</v>
      </c>
      <c r="B375" s="4">
        <f>IF('True_Odds_Calculator_3-way'!B376="","",'True_Odds_Calculator_3-way'!B376)</f>
        <v>4.7699999999999996</v>
      </c>
      <c r="C375" s="4">
        <f>IF('True_Odds_Calculator_3-way'!C376="","",'True_Odds_Calculator_3-way'!C376)</f>
        <v>6.47</v>
      </c>
      <c r="D375" s="4">
        <f t="shared" si="25"/>
        <v>3.9878786955279244E-2</v>
      </c>
      <c r="E375" s="4">
        <f t="shared" si="26"/>
        <v>1.5097011584257458</v>
      </c>
      <c r="F375" s="4">
        <f t="shared" si="27"/>
        <v>5.0929287123672813</v>
      </c>
      <c r="G375" s="4">
        <f t="shared" si="28"/>
        <v>7.0788152817911891</v>
      </c>
      <c r="I375" s="4">
        <f t="shared" si="29"/>
        <v>1.0398787869552792</v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2.27</v>
      </c>
      <c r="B2" s="4">
        <f>IF('True_Odds_Calculator_2-way'!B3="","",'True_Odds_Calculator_2-way'!B3)</f>
        <v>1.66</v>
      </c>
      <c r="C2" s="4">
        <f>1/A2</f>
        <v>0.44052863436123346</v>
      </c>
      <c r="D2">
        <f>1/B2</f>
        <v>0.60240963855421692</v>
      </c>
      <c r="E2">
        <f>C2+D2-1</f>
        <v>4.2938272915450382E-2</v>
      </c>
      <c r="F2">
        <f>C2+D2-(C2*D2)-1</f>
        <v>-0.22244042248288309</v>
      </c>
      <c r="G2">
        <v>0</v>
      </c>
      <c r="H2">
        <f>C2*D2</f>
        <v>0.26537869539833342</v>
      </c>
      <c r="I2">
        <f>((-4*F2*H2)^0.5)/(2*F2)</f>
        <v>-1.0922603577424574</v>
      </c>
      <c r="J2">
        <f>(-((-4*F2*H2)^0.5))/(2*F2)</f>
        <v>1.0922603577424574</v>
      </c>
      <c r="K2">
        <f>IF(A2="","",(C2/($J2+C2-($J2*C2))))</f>
        <v>0.41890595386840634</v>
      </c>
      <c r="L2">
        <f>IF(B2="","",(D2/($J2+D2-($J2*D2))))</f>
        <v>0.58109404613159377</v>
      </c>
      <c r="M2">
        <f>IF(A2="","",1/K2)</f>
        <v>2.387170654332921</v>
      </c>
      <c r="N2">
        <f>IF(B2="","",1/L2)</f>
        <v>1.7208918361100216</v>
      </c>
    </row>
    <row r="3" spans="1:14" x14ac:dyDescent="0.25">
      <c r="A3" s="4">
        <f>IF('True_Odds_Calculator_2-way'!A4="","",'True_Odds_Calculator_2-way'!A4)</f>
        <v>1.82</v>
      </c>
      <c r="B3" s="4">
        <f>IF('True_Odds_Calculator_2-way'!B4="","",'True_Odds_Calculator_2-way'!B4)</f>
        <v>2.0499999999999998</v>
      </c>
      <c r="C3" s="4">
        <f t="shared" ref="C3:C66" si="0">1/A3</f>
        <v>0.54945054945054939</v>
      </c>
      <c r="D3">
        <f t="shared" ref="D3:D66" si="1">1/B3</f>
        <v>0.48780487804878053</v>
      </c>
      <c r="E3">
        <f t="shared" ref="E3:E66" si="2">C3+D3-1</f>
        <v>3.7255427499329974E-2</v>
      </c>
      <c r="F3">
        <f t="shared" ref="F3:F66" si="3">C3+D3-(C3*D3)-1</f>
        <v>-0.23076923076923073</v>
      </c>
      <c r="G3">
        <v>0</v>
      </c>
      <c r="H3">
        <f t="shared" ref="H3:H66" si="4">C3*D3</f>
        <v>0.2680246582685607</v>
      </c>
      <c r="I3">
        <f t="shared" ref="I3:I66" si="5">((-4*F3*H3)^0.5)/(2*F3)</f>
        <v>-1.0777013435226059</v>
      </c>
      <c r="J3">
        <f t="shared" ref="J3:J66" si="6">(-((-4*F3*H3)^0.5))/(2*F3)</f>
        <v>1.0777013435226059</v>
      </c>
      <c r="K3">
        <f t="shared" ref="K3:K66" si="7">IF(A3="","",(C3/($J3+C3-($J3*C3))))</f>
        <v>0.53086584011754934</v>
      </c>
      <c r="L3">
        <f t="shared" ref="L3:L66" si="8">IF(B3="","",(D3/($J3+D3-($J3*D3))))</f>
        <v>0.46913415988245072</v>
      </c>
      <c r="M3">
        <f t="shared" ref="M3:M66" si="9">IF(A3="","",1/K3)</f>
        <v>1.883715101688537</v>
      </c>
      <c r="N3">
        <f t="shared" ref="N3:N66" si="10">IF(B3="","",1/L3)</f>
        <v>2.1315864106987359</v>
      </c>
    </row>
    <row r="4" spans="1:14" x14ac:dyDescent="0.25">
      <c r="A4" s="4">
        <f>IF('True_Odds_Calculator_2-way'!A5="","",'True_Odds_Calculator_2-way'!A5)</f>
        <v>1.42</v>
      </c>
      <c r="B4" s="4">
        <f>IF('True_Odds_Calculator_2-way'!B5="","",'True_Odds_Calculator_2-way'!B5)</f>
        <v>3.01</v>
      </c>
      <c r="C4" s="4">
        <f t="shared" si="0"/>
        <v>0.70422535211267612</v>
      </c>
      <c r="D4">
        <f t="shared" si="1"/>
        <v>0.33222591362126247</v>
      </c>
      <c r="E4">
        <f t="shared" si="2"/>
        <v>3.6451265733938643E-2</v>
      </c>
      <c r="F4">
        <f t="shared" si="3"/>
        <v>-0.19751064526695039</v>
      </c>
      <c r="G4">
        <v>0</v>
      </c>
      <c r="H4">
        <f t="shared" si="4"/>
        <v>0.23396191100088909</v>
      </c>
      <c r="I4">
        <f t="shared" si="5"/>
        <v>-1.0883719140805659</v>
      </c>
      <c r="J4">
        <f t="shared" si="6"/>
        <v>1.0883719140805659</v>
      </c>
      <c r="K4">
        <f t="shared" si="7"/>
        <v>0.68628706297684694</v>
      </c>
      <c r="L4">
        <f t="shared" si="8"/>
        <v>0.31371293702315289</v>
      </c>
      <c r="M4">
        <f t="shared" si="9"/>
        <v>1.4571162039138377</v>
      </c>
      <c r="N4">
        <f t="shared" si="10"/>
        <v>3.1876275473019375</v>
      </c>
    </row>
    <row r="5" spans="1:14" x14ac:dyDescent="0.25">
      <c r="A5" s="4">
        <f>IF('True_Odds_Calculator_2-way'!A6="","",'True_Odds_Calculator_2-way'!A6)</f>
        <v>1.76</v>
      </c>
      <c r="B5" s="4">
        <f>IF('True_Odds_Calculator_2-way'!B6="","",'True_Odds_Calculator_2-way'!B6)</f>
        <v>2.14</v>
      </c>
      <c r="C5" s="4">
        <f t="shared" si="0"/>
        <v>0.56818181818181823</v>
      </c>
      <c r="D5">
        <f t="shared" si="1"/>
        <v>0.46728971962616822</v>
      </c>
      <c r="E5">
        <f t="shared" si="2"/>
        <v>3.5471537807986397E-2</v>
      </c>
      <c r="F5">
        <f t="shared" si="3"/>
        <v>-0.23003398470688197</v>
      </c>
      <c r="G5">
        <v>0</v>
      </c>
      <c r="H5">
        <f t="shared" si="4"/>
        <v>0.26550552251486831</v>
      </c>
      <c r="I5">
        <f t="shared" si="5"/>
        <v>-1.0743376064838499</v>
      </c>
      <c r="J5">
        <f t="shared" si="6"/>
        <v>1.0743376064838499</v>
      </c>
      <c r="K5">
        <f t="shared" si="7"/>
        <v>0.55051025721682212</v>
      </c>
      <c r="L5">
        <f t="shared" si="8"/>
        <v>0.4494897427831781</v>
      </c>
      <c r="M5">
        <f t="shared" si="9"/>
        <v>1.8164965809277254</v>
      </c>
      <c r="N5">
        <f t="shared" si="10"/>
        <v>2.2247448713915889</v>
      </c>
    </row>
    <row r="6" spans="1:14" x14ac:dyDescent="0.25">
      <c r="A6" s="4">
        <f>IF('True_Odds_Calculator_2-way'!A7="","",'True_Odds_Calculator_2-way'!A7)</f>
        <v>1.66</v>
      </c>
      <c r="B6" s="4">
        <f>IF('True_Odds_Calculator_2-way'!B7="","",'True_Odds_Calculator_2-way'!B7)</f>
        <v>2.33</v>
      </c>
      <c r="C6" s="4">
        <f t="shared" si="0"/>
        <v>0.60240963855421692</v>
      </c>
      <c r="D6">
        <f t="shared" si="1"/>
        <v>0.42918454935622319</v>
      </c>
      <c r="E6">
        <f t="shared" si="2"/>
        <v>3.1594187910440219E-2</v>
      </c>
      <c r="F6">
        <f t="shared" si="3"/>
        <v>-0.22695072134029659</v>
      </c>
      <c r="G6">
        <v>0</v>
      </c>
      <c r="H6">
        <f t="shared" si="4"/>
        <v>0.25854490925073687</v>
      </c>
      <c r="I6">
        <f t="shared" si="5"/>
        <v>-1.0673385899176775</v>
      </c>
      <c r="J6">
        <f t="shared" si="6"/>
        <v>1.0673385899176775</v>
      </c>
      <c r="K6">
        <f t="shared" si="7"/>
        <v>0.58670176980636279</v>
      </c>
      <c r="L6">
        <f t="shared" si="8"/>
        <v>0.41329823019363698</v>
      </c>
      <c r="M6">
        <f t="shared" si="9"/>
        <v>1.7044434693456672</v>
      </c>
      <c r="N6">
        <f t="shared" si="10"/>
        <v>2.4195603245905111</v>
      </c>
    </row>
    <row r="7" spans="1:14" x14ac:dyDescent="0.25">
      <c r="A7" s="4">
        <f>IF('True_Odds_Calculator_2-way'!A8="","",'True_Odds_Calculator_2-way'!A8)</f>
        <v>2.2200000000000002</v>
      </c>
      <c r="B7" s="4">
        <f>IF('True_Odds_Calculator_2-way'!B8="","",'True_Odds_Calculator_2-way'!B8)</f>
        <v>1.73</v>
      </c>
      <c r="C7" s="4">
        <f t="shared" si="0"/>
        <v>0.4504504504504504</v>
      </c>
      <c r="D7">
        <f t="shared" si="1"/>
        <v>0.5780346820809249</v>
      </c>
      <c r="E7">
        <f t="shared" si="2"/>
        <v>2.8485132531375301E-2</v>
      </c>
      <c r="F7">
        <f t="shared" si="3"/>
        <v>-0.2318908503879602</v>
      </c>
      <c r="G7">
        <v>0</v>
      </c>
      <c r="H7">
        <f t="shared" si="4"/>
        <v>0.2603759829193355</v>
      </c>
      <c r="I7">
        <f t="shared" si="5"/>
        <v>-1.0596407579073905</v>
      </c>
      <c r="J7">
        <f t="shared" si="6"/>
        <v>1.0596407579073905</v>
      </c>
      <c r="K7">
        <f t="shared" si="7"/>
        <v>0.43615522243331045</v>
      </c>
      <c r="L7">
        <f t="shared" si="8"/>
        <v>0.56384477756668971</v>
      </c>
      <c r="M7">
        <f t="shared" si="9"/>
        <v>2.2927617246470167</v>
      </c>
      <c r="N7">
        <f t="shared" si="10"/>
        <v>1.7735377532723946</v>
      </c>
    </row>
    <row r="8" spans="1:14" x14ac:dyDescent="0.25">
      <c r="A8" s="4">
        <f>IF('True_Odds_Calculator_2-way'!A9="","",'True_Odds_Calculator_2-way'!A9)</f>
        <v>1.99</v>
      </c>
      <c r="B8" s="4">
        <f>IF('True_Odds_Calculator_2-way'!B9="","",'True_Odds_Calculator_2-way'!B9)</f>
        <v>1.92</v>
      </c>
      <c r="C8" s="4">
        <f t="shared" si="0"/>
        <v>0.50251256281407031</v>
      </c>
      <c r="D8">
        <f t="shared" si="1"/>
        <v>0.52083333333333337</v>
      </c>
      <c r="E8">
        <f t="shared" si="2"/>
        <v>2.3345896147403788E-2</v>
      </c>
      <c r="F8">
        <f t="shared" si="3"/>
        <v>-0.2383793969849245</v>
      </c>
      <c r="G8">
        <v>0</v>
      </c>
      <c r="H8">
        <f t="shared" si="4"/>
        <v>0.26172529313232828</v>
      </c>
      <c r="I8">
        <f t="shared" si="5"/>
        <v>-1.0478243557698861</v>
      </c>
      <c r="J8">
        <f t="shared" si="6"/>
        <v>1.0478243557698861</v>
      </c>
      <c r="K8">
        <f t="shared" si="7"/>
        <v>0.49083461764588526</v>
      </c>
      <c r="L8">
        <f t="shared" si="8"/>
        <v>0.50916538235411457</v>
      </c>
      <c r="M8">
        <f t="shared" si="9"/>
        <v>2.0373461122121879</v>
      </c>
      <c r="N8">
        <f t="shared" si="10"/>
        <v>1.9639984073082948</v>
      </c>
    </row>
    <row r="9" spans="1:14" x14ac:dyDescent="0.25">
      <c r="A9" s="4">
        <f>IF('True_Odds_Calculator_2-way'!A10="","",'True_Odds_Calculator_2-way'!A10)</f>
        <v>2.08</v>
      </c>
      <c r="B9" s="4">
        <f>IF('True_Odds_Calculator_2-way'!B10="","",'True_Odds_Calculator_2-way'!B10)</f>
        <v>1.83</v>
      </c>
      <c r="C9" s="4">
        <f t="shared" si="0"/>
        <v>0.48076923076923073</v>
      </c>
      <c r="D9">
        <f t="shared" si="1"/>
        <v>0.54644808743169393</v>
      </c>
      <c r="E9">
        <f t="shared" si="2"/>
        <v>2.7217318200924545E-2</v>
      </c>
      <c r="F9">
        <f t="shared" si="3"/>
        <v>-0.23549810844892827</v>
      </c>
      <c r="G9">
        <v>0</v>
      </c>
      <c r="H9">
        <f t="shared" si="4"/>
        <v>0.26271542664985281</v>
      </c>
      <c r="I9">
        <f t="shared" si="5"/>
        <v>-1.0562070842074627</v>
      </c>
      <c r="J9">
        <f t="shared" si="6"/>
        <v>1.0562070842074627</v>
      </c>
      <c r="K9">
        <f t="shared" si="7"/>
        <v>0.46713612113428016</v>
      </c>
      <c r="L9">
        <f t="shared" si="8"/>
        <v>0.53286387886572006</v>
      </c>
      <c r="M9">
        <f t="shared" si="9"/>
        <v>2.1407036509440598</v>
      </c>
      <c r="N9">
        <f t="shared" si="10"/>
        <v>1.8766518798921943</v>
      </c>
    </row>
    <row r="10" spans="1:14" x14ac:dyDescent="0.25">
      <c r="A10" s="4">
        <f>IF('True_Odds_Calculator_2-way'!A11="","",'True_Odds_Calculator_2-way'!A11)</f>
        <v>2.27</v>
      </c>
      <c r="B10" s="4">
        <f>IF('True_Odds_Calculator_2-way'!B11="","",'True_Odds_Calculator_2-way'!B11)</f>
        <v>1.68</v>
      </c>
      <c r="C10" s="4">
        <f t="shared" si="0"/>
        <v>0.44052863436123346</v>
      </c>
      <c r="D10">
        <f t="shared" si="1"/>
        <v>0.59523809523809523</v>
      </c>
      <c r="E10">
        <f t="shared" si="2"/>
        <v>3.5766729599328695E-2</v>
      </c>
      <c r="F10">
        <f t="shared" si="3"/>
        <v>-0.22645269561569115</v>
      </c>
      <c r="G10">
        <v>0</v>
      </c>
      <c r="H10">
        <f t="shared" si="4"/>
        <v>0.2622194252150199</v>
      </c>
      <c r="I10">
        <f t="shared" si="5"/>
        <v>-1.0760778282064791</v>
      </c>
      <c r="J10">
        <f t="shared" si="6"/>
        <v>1.0760778282064791</v>
      </c>
      <c r="K10">
        <f t="shared" si="7"/>
        <v>0.42254374989680582</v>
      </c>
      <c r="L10">
        <f t="shared" si="8"/>
        <v>0.57745625010319412</v>
      </c>
      <c r="M10">
        <f t="shared" si="9"/>
        <v>2.3666188418222287</v>
      </c>
      <c r="N10">
        <f t="shared" si="10"/>
        <v>1.7317329231804059</v>
      </c>
    </row>
    <row r="11" spans="1:14" x14ac:dyDescent="0.25">
      <c r="A11" s="4">
        <f>IF('True_Odds_Calculator_2-way'!A12="","",'True_Odds_Calculator_2-way'!A12)</f>
        <v>1.78</v>
      </c>
      <c r="B11" s="4">
        <f>IF('True_Odds_Calculator_2-way'!B12="","",'True_Odds_Calculator_2-way'!B12)</f>
        <v>2.02</v>
      </c>
      <c r="C11" s="4">
        <f t="shared" si="0"/>
        <v>0.5617977528089888</v>
      </c>
      <c r="D11">
        <f t="shared" si="1"/>
        <v>0.49504950495049505</v>
      </c>
      <c r="E11">
        <f t="shared" si="2"/>
        <v>5.6847257759483849E-2</v>
      </c>
      <c r="F11">
        <f t="shared" si="3"/>
        <v>-0.22127044165090659</v>
      </c>
      <c r="G11">
        <v>0</v>
      </c>
      <c r="H11">
        <f t="shared" si="4"/>
        <v>0.2781176994103905</v>
      </c>
      <c r="I11">
        <f t="shared" si="5"/>
        <v>-1.1211213233271877</v>
      </c>
      <c r="J11">
        <f t="shared" si="6"/>
        <v>1.1211213233271877</v>
      </c>
      <c r="K11">
        <f t="shared" si="7"/>
        <v>0.5334828131703736</v>
      </c>
      <c r="L11">
        <f t="shared" si="8"/>
        <v>0.46651718682962634</v>
      </c>
      <c r="M11">
        <f t="shared" si="9"/>
        <v>1.8744746321952062</v>
      </c>
      <c r="N11">
        <f t="shared" si="10"/>
        <v>2.1435437497937313</v>
      </c>
    </row>
    <row r="12" spans="1:14" x14ac:dyDescent="0.25">
      <c r="A12" s="4">
        <f>IF('True_Odds_Calculator_2-way'!A13="","",'True_Odds_Calculator_2-way'!A13)</f>
        <v>2.75</v>
      </c>
      <c r="B12" s="4">
        <f>IF('True_Odds_Calculator_2-way'!B13="","",'True_Odds_Calculator_2-way'!B13)</f>
        <v>1.5</v>
      </c>
      <c r="C12" s="4">
        <f t="shared" si="0"/>
        <v>0.36363636363636365</v>
      </c>
      <c r="D12">
        <f t="shared" si="1"/>
        <v>0.66666666666666663</v>
      </c>
      <c r="E12">
        <f t="shared" si="2"/>
        <v>3.0303030303030276E-2</v>
      </c>
      <c r="F12">
        <f t="shared" si="3"/>
        <v>-0.21212121212121215</v>
      </c>
      <c r="G12">
        <v>0</v>
      </c>
      <c r="H12">
        <f t="shared" si="4"/>
        <v>0.24242424242424243</v>
      </c>
      <c r="I12">
        <f t="shared" si="5"/>
        <v>-1.0690449676496976</v>
      </c>
      <c r="J12">
        <f t="shared" si="6"/>
        <v>1.0690449676496976</v>
      </c>
      <c r="K12">
        <f t="shared" si="7"/>
        <v>0.34833147735478825</v>
      </c>
      <c r="L12">
        <f t="shared" si="8"/>
        <v>0.65166852264521169</v>
      </c>
      <c r="M12">
        <f t="shared" si="9"/>
        <v>2.8708286933869709</v>
      </c>
      <c r="N12">
        <f t="shared" si="10"/>
        <v>1.5345224838248488</v>
      </c>
    </row>
    <row r="13" spans="1:14" x14ac:dyDescent="0.25">
      <c r="A13" s="4">
        <f>IF('True_Odds_Calculator_2-way'!A14="","",'True_Odds_Calculator_2-way'!A14)</f>
        <v>2.52</v>
      </c>
      <c r="B13" s="4">
        <f>IF('True_Odds_Calculator_2-way'!B14="","",'True_Odds_Calculator_2-way'!B14)</f>
        <v>1.57</v>
      </c>
      <c r="C13" s="4">
        <f t="shared" si="0"/>
        <v>0.3968253968253968</v>
      </c>
      <c r="D13">
        <f t="shared" si="1"/>
        <v>0.63694267515923564</v>
      </c>
      <c r="E13">
        <f t="shared" si="2"/>
        <v>3.3768071984632497E-2</v>
      </c>
      <c r="F13">
        <f t="shared" si="3"/>
        <v>-0.21898695784046107</v>
      </c>
      <c r="G13">
        <v>0</v>
      </c>
      <c r="H13">
        <f t="shared" si="4"/>
        <v>0.25275502982509351</v>
      </c>
      <c r="I13">
        <f t="shared" si="5"/>
        <v>-1.0743376064838499</v>
      </c>
      <c r="J13">
        <f t="shared" si="6"/>
        <v>1.0743376064838499</v>
      </c>
      <c r="K13">
        <f t="shared" si="7"/>
        <v>0.37979589711327127</v>
      </c>
      <c r="L13">
        <f t="shared" si="8"/>
        <v>0.62020410288672867</v>
      </c>
      <c r="M13">
        <f t="shared" si="9"/>
        <v>2.6329931618554516</v>
      </c>
      <c r="N13">
        <f t="shared" si="10"/>
        <v>1.6123724356957947</v>
      </c>
    </row>
    <row r="14" spans="1:14" x14ac:dyDescent="0.25">
      <c r="A14" s="4">
        <f>IF('True_Odds_Calculator_2-way'!A15="","",'True_Odds_Calculator_2-way'!A15)</f>
        <v>2.79</v>
      </c>
      <c r="B14" s="4">
        <f>IF('True_Odds_Calculator_2-way'!B15="","",'True_Odds_Calculator_2-way'!B15)</f>
        <v>1.48</v>
      </c>
      <c r="C14" s="4">
        <f t="shared" si="0"/>
        <v>0.35842293906810035</v>
      </c>
      <c r="D14">
        <f t="shared" si="1"/>
        <v>0.67567567567567566</v>
      </c>
      <c r="E14">
        <f t="shared" si="2"/>
        <v>3.4098614743776068E-2</v>
      </c>
      <c r="F14">
        <f t="shared" si="3"/>
        <v>-0.20807904678872413</v>
      </c>
      <c r="G14">
        <v>0</v>
      </c>
      <c r="H14">
        <f t="shared" si="4"/>
        <v>0.24217766153250023</v>
      </c>
      <c r="I14">
        <f t="shared" si="5"/>
        <v>-1.0788296300052578</v>
      </c>
      <c r="J14">
        <f t="shared" si="6"/>
        <v>1.0788296300052578</v>
      </c>
      <c r="K14">
        <f t="shared" si="7"/>
        <v>0.34116825809199797</v>
      </c>
      <c r="L14">
        <f t="shared" si="8"/>
        <v>0.65883174190800187</v>
      </c>
      <c r="M14">
        <f t="shared" si="9"/>
        <v>2.9311050377094117</v>
      </c>
      <c r="N14">
        <f t="shared" si="10"/>
        <v>1.517838222402524</v>
      </c>
    </row>
    <row r="15" spans="1:14" x14ac:dyDescent="0.25">
      <c r="A15" s="4">
        <f>IF('True_Odds_Calculator_2-way'!A16="","",'True_Odds_Calculator_2-way'!A16)</f>
        <v>1.56</v>
      </c>
      <c r="B15" s="4">
        <f>IF('True_Odds_Calculator_2-way'!B16="","",'True_Odds_Calculator_2-way'!B16)</f>
        <v>2.56</v>
      </c>
      <c r="C15" s="4">
        <f t="shared" si="0"/>
        <v>0.64102564102564097</v>
      </c>
      <c r="D15">
        <f t="shared" si="1"/>
        <v>0.390625</v>
      </c>
      <c r="E15">
        <f t="shared" si="2"/>
        <v>3.1650641025640969E-2</v>
      </c>
      <c r="F15">
        <f t="shared" si="3"/>
        <v>-0.21875</v>
      </c>
      <c r="G15">
        <v>0</v>
      </c>
      <c r="H15">
        <f t="shared" si="4"/>
        <v>0.25040064102564102</v>
      </c>
      <c r="I15">
        <f t="shared" si="5"/>
        <v>-1.0699012312772822</v>
      </c>
      <c r="J15">
        <f t="shared" si="6"/>
        <v>1.0699012312772822</v>
      </c>
      <c r="K15">
        <f t="shared" si="7"/>
        <v>0.62533428435616611</v>
      </c>
      <c r="L15">
        <f t="shared" si="8"/>
        <v>0.37466571564383383</v>
      </c>
      <c r="M15">
        <f t="shared" si="9"/>
        <v>1.5991446895152783</v>
      </c>
      <c r="N15">
        <f t="shared" si="10"/>
        <v>2.6690459207925601</v>
      </c>
    </row>
    <row r="16" spans="1:14" x14ac:dyDescent="0.25">
      <c r="A16" s="4">
        <f>IF('True_Odds_Calculator_2-way'!A17="","",'True_Odds_Calculator_2-way'!A17)</f>
        <v>1.84</v>
      </c>
      <c r="B16" s="4">
        <f>IF('True_Odds_Calculator_2-way'!B17="","",'True_Odds_Calculator_2-way'!B17)</f>
        <v>2.02</v>
      </c>
      <c r="C16" s="4">
        <f t="shared" si="0"/>
        <v>0.54347826086956519</v>
      </c>
      <c r="D16">
        <f t="shared" si="1"/>
        <v>0.49504950495049505</v>
      </c>
      <c r="E16">
        <f t="shared" si="2"/>
        <v>3.8527765820060234E-2</v>
      </c>
      <c r="F16">
        <f t="shared" si="3"/>
        <v>-0.23052087817477407</v>
      </c>
      <c r="G16">
        <v>0</v>
      </c>
      <c r="H16">
        <f t="shared" si="4"/>
        <v>0.26904864399483425</v>
      </c>
      <c r="I16">
        <f t="shared" si="5"/>
        <v>-1.080339539253607</v>
      </c>
      <c r="J16">
        <f t="shared" si="6"/>
        <v>1.080339539253607</v>
      </c>
      <c r="K16">
        <f t="shared" si="7"/>
        <v>0.52425045981949592</v>
      </c>
      <c r="L16">
        <f t="shared" si="8"/>
        <v>0.4757495401805043</v>
      </c>
      <c r="M16">
        <f t="shared" si="9"/>
        <v>1.9074852129730298</v>
      </c>
      <c r="N16">
        <f t="shared" si="10"/>
        <v>2.1019463300386789</v>
      </c>
    </row>
    <row r="17" spans="1:14" x14ac:dyDescent="0.25">
      <c r="A17" s="4">
        <f>IF('True_Odds_Calculator_2-way'!A18="","",'True_Odds_Calculator_2-way'!A18)</f>
        <v>1.79</v>
      </c>
      <c r="B17" s="4">
        <f>IF('True_Odds_Calculator_2-way'!B18="","",'True_Odds_Calculator_2-way'!B18)</f>
        <v>2.0699999999999998</v>
      </c>
      <c r="C17" s="4">
        <f t="shared" si="0"/>
        <v>0.55865921787709494</v>
      </c>
      <c r="D17">
        <f t="shared" si="1"/>
        <v>0.48309178743961356</v>
      </c>
      <c r="E17">
        <f t="shared" si="2"/>
        <v>4.17510053167085E-2</v>
      </c>
      <c r="F17">
        <f t="shared" si="3"/>
        <v>-0.22813267481715382</v>
      </c>
      <c r="G17">
        <v>0</v>
      </c>
      <c r="H17">
        <f t="shared" si="4"/>
        <v>0.26988368013386232</v>
      </c>
      <c r="I17">
        <f t="shared" si="5"/>
        <v>-1.0876635272089796</v>
      </c>
      <c r="J17">
        <f t="shared" si="6"/>
        <v>1.0876635272089796</v>
      </c>
      <c r="K17">
        <f t="shared" si="7"/>
        <v>0.53785007303660493</v>
      </c>
      <c r="L17">
        <f t="shared" si="8"/>
        <v>0.46214992696339507</v>
      </c>
      <c r="M17">
        <f t="shared" si="9"/>
        <v>1.8592541864950944</v>
      </c>
      <c r="N17">
        <f t="shared" si="10"/>
        <v>2.1637999741136076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2.23</v>
      </c>
      <c r="C18" s="4">
        <f t="shared" si="0"/>
        <v>0.59523809523809523</v>
      </c>
      <c r="D18">
        <f t="shared" si="1"/>
        <v>0.44843049327354262</v>
      </c>
      <c r="E18">
        <f t="shared" si="2"/>
        <v>4.3668588511637907E-2</v>
      </c>
      <c r="F18">
        <f t="shared" si="3"/>
        <v>-0.22325432415118507</v>
      </c>
      <c r="G18">
        <v>0</v>
      </c>
      <c r="H18">
        <f t="shared" si="4"/>
        <v>0.26692291266282298</v>
      </c>
      <c r="I18">
        <f t="shared" si="5"/>
        <v>-1.0934350421017387</v>
      </c>
      <c r="J18">
        <f t="shared" si="6"/>
        <v>1.0934350421017387</v>
      </c>
      <c r="K18">
        <f t="shared" si="7"/>
        <v>0.57354714688382902</v>
      </c>
      <c r="L18">
        <f t="shared" si="8"/>
        <v>0.42645285311617104</v>
      </c>
      <c r="M18">
        <f t="shared" si="9"/>
        <v>1.743535828629182</v>
      </c>
      <c r="N18">
        <f t="shared" si="10"/>
        <v>2.3449251017851385</v>
      </c>
    </row>
    <row r="19" spans="1:14" x14ac:dyDescent="0.25">
      <c r="A19" s="4">
        <f>IF('True_Odds_Calculator_2-way'!A20="","",'True_Odds_Calculator_2-way'!A20)</f>
        <v>1.48</v>
      </c>
      <c r="B19" s="4">
        <f>IF('True_Odds_Calculator_2-way'!B20="","",'True_Odds_Calculator_2-way'!B20)</f>
        <v>2.69</v>
      </c>
      <c r="C19" s="4">
        <f t="shared" si="0"/>
        <v>0.67567567567567566</v>
      </c>
      <c r="D19">
        <f t="shared" si="1"/>
        <v>0.37174721189591081</v>
      </c>
      <c r="E19">
        <f t="shared" si="2"/>
        <v>4.7422887571586525E-2</v>
      </c>
      <c r="F19">
        <f t="shared" si="3"/>
        <v>-0.20375766100673154</v>
      </c>
      <c r="G19">
        <v>0</v>
      </c>
      <c r="H19">
        <f t="shared" si="4"/>
        <v>0.25118054857831812</v>
      </c>
      <c r="I19">
        <f t="shared" si="5"/>
        <v>-1.1102889792108193</v>
      </c>
      <c r="J19">
        <f t="shared" si="6"/>
        <v>1.1102889792108193</v>
      </c>
      <c r="K19">
        <f t="shared" si="7"/>
        <v>0.65234180170593681</v>
      </c>
      <c r="L19">
        <f t="shared" si="8"/>
        <v>0.34765819829406286</v>
      </c>
      <c r="M19">
        <f t="shared" si="9"/>
        <v>1.5329387100211935</v>
      </c>
      <c r="N19">
        <f t="shared" si="10"/>
        <v>2.8763883748662846</v>
      </c>
    </row>
    <row r="20" spans="1:14" x14ac:dyDescent="0.25">
      <c r="A20" s="4">
        <f>IF('True_Odds_Calculator_2-way'!A21="","",'True_Odds_Calculator_2-way'!A21)</f>
        <v>1.64</v>
      </c>
      <c r="B20" s="4">
        <f>IF('True_Odds_Calculator_2-way'!B21="","",'True_Odds_Calculator_2-way'!B21)</f>
        <v>2.38</v>
      </c>
      <c r="C20" s="4">
        <f t="shared" si="0"/>
        <v>0.6097560975609756</v>
      </c>
      <c r="D20">
        <f t="shared" si="1"/>
        <v>0.42016806722689076</v>
      </c>
      <c r="E20">
        <f t="shared" si="2"/>
        <v>2.9924164787866303E-2</v>
      </c>
      <c r="F20">
        <f t="shared" si="3"/>
        <v>-0.22627587620414025</v>
      </c>
      <c r="G20">
        <v>0</v>
      </c>
      <c r="H20">
        <f t="shared" si="4"/>
        <v>0.25620004099200655</v>
      </c>
      <c r="I20">
        <f t="shared" si="5"/>
        <v>-1.0640706634484356</v>
      </c>
      <c r="J20">
        <f t="shared" si="6"/>
        <v>1.0640706634484356</v>
      </c>
      <c r="K20">
        <f t="shared" si="7"/>
        <v>0.59488214870586709</v>
      </c>
      <c r="L20">
        <f t="shared" si="8"/>
        <v>0.40511785129413308</v>
      </c>
      <c r="M20">
        <f t="shared" si="9"/>
        <v>1.6810052246069986</v>
      </c>
      <c r="N20">
        <f t="shared" si="10"/>
        <v>2.468417515558841</v>
      </c>
    </row>
    <row r="21" spans="1:14" x14ac:dyDescent="0.25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1.85</v>
      </c>
      <c r="C21" s="4">
        <f t="shared" si="0"/>
        <v>0.48309178743961356</v>
      </c>
      <c r="D21">
        <f t="shared" si="1"/>
        <v>0.54054054054054046</v>
      </c>
      <c r="E21">
        <f t="shared" si="2"/>
        <v>2.3632327980154022E-2</v>
      </c>
      <c r="F21">
        <f t="shared" si="3"/>
        <v>-0.2374983679331506</v>
      </c>
      <c r="G21">
        <v>0</v>
      </c>
      <c r="H21">
        <f t="shared" si="4"/>
        <v>0.26113069591330457</v>
      </c>
      <c r="I21">
        <f t="shared" si="5"/>
        <v>-1.0485729457933801</v>
      </c>
      <c r="J21">
        <f t="shared" si="6"/>
        <v>1.0485729457933801</v>
      </c>
      <c r="K21">
        <f t="shared" si="7"/>
        <v>0.47125951908672531</v>
      </c>
      <c r="L21">
        <f t="shared" si="8"/>
        <v>0.52874048091327497</v>
      </c>
      <c r="M21">
        <f t="shared" si="9"/>
        <v>2.1219730519989164</v>
      </c>
      <c r="N21">
        <f t="shared" si="10"/>
        <v>1.8912870039243732</v>
      </c>
    </row>
    <row r="22" spans="1:14" x14ac:dyDescent="0.25">
      <c r="A22" s="4">
        <f>IF('True_Odds_Calculator_2-way'!A23="","",'True_Odds_Calculator_2-way'!A23)</f>
        <v>1.65</v>
      </c>
      <c r="B22" s="4">
        <f>IF('True_Odds_Calculator_2-way'!B23="","",'True_Odds_Calculator_2-way'!B23)</f>
        <v>2.37</v>
      </c>
      <c r="C22" s="4">
        <f t="shared" si="0"/>
        <v>0.60606060606060608</v>
      </c>
      <c r="D22">
        <f t="shared" si="1"/>
        <v>0.42194092827004215</v>
      </c>
      <c r="E22">
        <f t="shared" si="2"/>
        <v>2.8001534330648337E-2</v>
      </c>
      <c r="F22">
        <f t="shared" si="3"/>
        <v>-0.22772024037846816</v>
      </c>
      <c r="G22">
        <v>0</v>
      </c>
      <c r="H22">
        <f t="shared" si="4"/>
        <v>0.25572177470911645</v>
      </c>
      <c r="I22">
        <f t="shared" si="5"/>
        <v>-1.0597002531915625</v>
      </c>
      <c r="J22">
        <f t="shared" si="6"/>
        <v>1.0597002531915625</v>
      </c>
      <c r="K22">
        <f t="shared" si="7"/>
        <v>0.59213461740682438</v>
      </c>
      <c r="L22">
        <f t="shared" si="8"/>
        <v>0.40786538259317556</v>
      </c>
      <c r="M22">
        <f t="shared" si="9"/>
        <v>1.6888051645745159</v>
      </c>
      <c r="N22">
        <f t="shared" si="10"/>
        <v>2.4517893468724408</v>
      </c>
    </row>
    <row r="23" spans="1:14" x14ac:dyDescent="0.25">
      <c r="A23" s="4">
        <f>IF('True_Odds_Calculator_2-way'!A24="","",'True_Odds_Calculator_2-way'!A24)</f>
        <v>1.91</v>
      </c>
      <c r="B23" s="4">
        <f>IF('True_Odds_Calculator_2-way'!B24="","",'True_Odds_Calculator_2-way'!B24)</f>
        <v>2</v>
      </c>
      <c r="C23" s="4">
        <f t="shared" si="0"/>
        <v>0.52356020942408377</v>
      </c>
      <c r="D23">
        <f t="shared" si="1"/>
        <v>0.5</v>
      </c>
      <c r="E23">
        <f t="shared" si="2"/>
        <v>2.3560209424083656E-2</v>
      </c>
      <c r="F23">
        <f t="shared" si="3"/>
        <v>-0.23821989528795817</v>
      </c>
      <c r="G23">
        <v>0</v>
      </c>
      <c r="H23">
        <f t="shared" si="4"/>
        <v>0.26178010471204188</v>
      </c>
      <c r="I23">
        <f t="shared" si="5"/>
        <v>-1.0482848367219182</v>
      </c>
      <c r="J23">
        <f t="shared" si="6"/>
        <v>1.0482848367219182</v>
      </c>
      <c r="K23">
        <f t="shared" si="7"/>
        <v>0.51178665092282616</v>
      </c>
      <c r="L23">
        <f t="shared" si="8"/>
        <v>0.4882133490771739</v>
      </c>
      <c r="M23">
        <f t="shared" si="9"/>
        <v>1.9539392014169454</v>
      </c>
      <c r="N23">
        <f t="shared" si="10"/>
        <v>2.0482848367219182</v>
      </c>
    </row>
    <row r="24" spans="1:14" x14ac:dyDescent="0.25">
      <c r="A24" s="4">
        <f>IF('True_Odds_Calculator_2-way'!A25="","",'True_Odds_Calculator_2-way'!A25)</f>
        <v>1.62</v>
      </c>
      <c r="B24" s="4">
        <f>IF('True_Odds_Calculator_2-way'!B25="","",'True_Odds_Calculator_2-way'!B25)</f>
        <v>2.4300000000000002</v>
      </c>
      <c r="C24" s="4">
        <f t="shared" si="0"/>
        <v>0.61728395061728392</v>
      </c>
      <c r="D24">
        <f t="shared" si="1"/>
        <v>0.41152263374485593</v>
      </c>
      <c r="E24">
        <f t="shared" si="2"/>
        <v>2.8806584362139898E-2</v>
      </c>
      <c r="F24">
        <f t="shared" si="3"/>
        <v>-0.2252197327643144</v>
      </c>
      <c r="G24">
        <v>0</v>
      </c>
      <c r="H24">
        <f t="shared" si="4"/>
        <v>0.25402631712645424</v>
      </c>
      <c r="I24">
        <f t="shared" si="5"/>
        <v>-1.0620284147379508</v>
      </c>
      <c r="J24">
        <f t="shared" si="6"/>
        <v>1.0620284147379508</v>
      </c>
      <c r="K24">
        <f t="shared" si="7"/>
        <v>0.60296988579423783</v>
      </c>
      <c r="L24">
        <f t="shared" si="8"/>
        <v>0.39703011420576217</v>
      </c>
      <c r="M24">
        <f t="shared" si="9"/>
        <v>1.6584576171375296</v>
      </c>
      <c r="N24">
        <f t="shared" si="10"/>
        <v>2.5187006330752704</v>
      </c>
    </row>
    <row r="25" spans="1:14" x14ac:dyDescent="0.25">
      <c r="A25" s="4">
        <f>IF('True_Odds_Calculator_2-way'!A26="","",'True_Odds_Calculator_2-way'!A26)</f>
        <v>1.37</v>
      </c>
      <c r="B25" s="4">
        <f>IF('True_Odds_Calculator_2-way'!B26="","",'True_Odds_Calculator_2-way'!B26)</f>
        <v>3.29</v>
      </c>
      <c r="C25" s="4">
        <f t="shared" si="0"/>
        <v>0.72992700729927007</v>
      </c>
      <c r="D25">
        <f t="shared" si="1"/>
        <v>0.303951367781155</v>
      </c>
      <c r="E25">
        <f t="shared" si="2"/>
        <v>3.3878375080425016E-2</v>
      </c>
      <c r="F25">
        <f t="shared" si="3"/>
        <v>-0.18798393716859318</v>
      </c>
      <c r="G25">
        <v>0</v>
      </c>
      <c r="H25">
        <f t="shared" si="4"/>
        <v>0.22186231224901826</v>
      </c>
      <c r="I25">
        <f t="shared" si="5"/>
        <v>-1.0863790870736028</v>
      </c>
      <c r="J25">
        <f t="shared" si="6"/>
        <v>1.0863790870736028</v>
      </c>
      <c r="K25">
        <f t="shared" si="7"/>
        <v>0.71328697891798776</v>
      </c>
      <c r="L25">
        <f t="shared" si="8"/>
        <v>0.2867130210820123</v>
      </c>
      <c r="M25">
        <f t="shared" si="9"/>
        <v>1.4019602622172329</v>
      </c>
      <c r="N25">
        <f t="shared" si="10"/>
        <v>3.4878081093985505</v>
      </c>
    </row>
    <row r="26" spans="1:14" x14ac:dyDescent="0.25">
      <c r="A26" s="4">
        <f>IF('True_Odds_Calculator_2-way'!A27="","",'True_Odds_Calculator_2-way'!A27)</f>
        <v>1.8</v>
      </c>
      <c r="B26" s="4">
        <f>IF('True_Odds_Calculator_2-way'!B27="","",'True_Odds_Calculator_2-way'!B27)</f>
        <v>2.0699999999999998</v>
      </c>
      <c r="C26" s="4">
        <f t="shared" si="0"/>
        <v>0.55555555555555558</v>
      </c>
      <c r="D26">
        <f t="shared" si="1"/>
        <v>0.48309178743961356</v>
      </c>
      <c r="E26">
        <f t="shared" si="2"/>
        <v>3.8647342995169254E-2</v>
      </c>
      <c r="F26">
        <f t="shared" si="3"/>
        <v>-0.22973698336017168</v>
      </c>
      <c r="G26">
        <v>0</v>
      </c>
      <c r="H26">
        <f t="shared" si="4"/>
        <v>0.26838432635534087</v>
      </c>
      <c r="I26">
        <f t="shared" si="5"/>
        <v>-1.0808442529177926</v>
      </c>
      <c r="J26">
        <f t="shared" si="6"/>
        <v>1.0808442529177926</v>
      </c>
      <c r="K26">
        <f t="shared" si="7"/>
        <v>0.53628636852729539</v>
      </c>
      <c r="L26">
        <f t="shared" si="8"/>
        <v>0.46371363147270434</v>
      </c>
      <c r="M26">
        <f t="shared" si="9"/>
        <v>1.8646754023342345</v>
      </c>
      <c r="N26">
        <f t="shared" si="10"/>
        <v>2.1565033506220384</v>
      </c>
    </row>
    <row r="27" spans="1:14" x14ac:dyDescent="0.25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0.53191489361702127</v>
      </c>
      <c r="D27">
        <f t="shared" si="1"/>
        <v>0.49504950495049505</v>
      </c>
      <c r="E27">
        <f t="shared" si="2"/>
        <v>2.6964398567516312E-2</v>
      </c>
      <c r="F27">
        <f t="shared" si="3"/>
        <v>-0.23635980619338537</v>
      </c>
      <c r="G27">
        <v>0</v>
      </c>
      <c r="H27">
        <f t="shared" si="4"/>
        <v>0.26332420476090163</v>
      </c>
      <c r="I27">
        <f t="shared" si="5"/>
        <v>-1.0555008273018724</v>
      </c>
      <c r="J27">
        <f t="shared" si="6"/>
        <v>1.0555008273018724</v>
      </c>
      <c r="K27">
        <f t="shared" si="7"/>
        <v>0.51844612438456505</v>
      </c>
      <c r="L27">
        <f t="shared" si="8"/>
        <v>0.48155387561543506</v>
      </c>
      <c r="M27">
        <f t="shared" si="9"/>
        <v>1.9288407280256479</v>
      </c>
      <c r="N27">
        <f t="shared" si="10"/>
        <v>2.0766108438479098</v>
      </c>
    </row>
    <row r="28" spans="1:14" x14ac:dyDescent="0.25">
      <c r="A28" s="4">
        <f>IF('True_Odds_Calculator_2-way'!A29="","",'True_Odds_Calculator_2-way'!A29)</f>
        <v>1.85</v>
      </c>
      <c r="B28" s="4">
        <f>IF('True_Odds_Calculator_2-way'!B29="","",'True_Odds_Calculator_2-way'!B29)</f>
        <v>2.0499999999999998</v>
      </c>
      <c r="C28" s="4">
        <f t="shared" si="0"/>
        <v>0.54054054054054046</v>
      </c>
      <c r="D28">
        <f t="shared" si="1"/>
        <v>0.48780487804878053</v>
      </c>
      <c r="E28">
        <f t="shared" si="2"/>
        <v>2.8345418589321048E-2</v>
      </c>
      <c r="F28">
        <f t="shared" si="3"/>
        <v>-0.2353328938694792</v>
      </c>
      <c r="G28">
        <v>0</v>
      </c>
      <c r="H28">
        <f t="shared" si="4"/>
        <v>0.26367831245880025</v>
      </c>
      <c r="I28">
        <f t="shared" si="5"/>
        <v>-1.0585122480499263</v>
      </c>
      <c r="J28">
        <f t="shared" si="6"/>
        <v>1.0585122480499263</v>
      </c>
      <c r="K28">
        <f t="shared" si="7"/>
        <v>0.52638909307720383</v>
      </c>
      <c r="L28">
        <f t="shared" si="8"/>
        <v>0.47361090692279612</v>
      </c>
      <c r="M28">
        <f t="shared" si="9"/>
        <v>1.8997354108424378</v>
      </c>
      <c r="N28">
        <f t="shared" si="10"/>
        <v>2.1114378604524222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2.15</v>
      </c>
      <c r="C29" s="4">
        <f t="shared" si="0"/>
        <v>0.5714285714285714</v>
      </c>
      <c r="D29">
        <f t="shared" si="1"/>
        <v>0.46511627906976744</v>
      </c>
      <c r="E29">
        <f t="shared" si="2"/>
        <v>3.6544850498338777E-2</v>
      </c>
      <c r="F29">
        <f t="shared" si="3"/>
        <v>-0.22923588039867115</v>
      </c>
      <c r="G29">
        <v>0</v>
      </c>
      <c r="H29">
        <f t="shared" si="4"/>
        <v>0.26578073089700993</v>
      </c>
      <c r="I29">
        <f t="shared" si="5"/>
        <v>-1.0767638041163308</v>
      </c>
      <c r="J29">
        <f t="shared" si="6"/>
        <v>1.0767638041163308</v>
      </c>
      <c r="K29">
        <f t="shared" si="7"/>
        <v>0.5532280473741612</v>
      </c>
      <c r="L29">
        <f t="shared" si="8"/>
        <v>0.44677195262583885</v>
      </c>
      <c r="M29">
        <f t="shared" si="9"/>
        <v>1.8075728530872484</v>
      </c>
      <c r="N29">
        <f t="shared" si="10"/>
        <v>2.2382783747337802</v>
      </c>
    </row>
    <row r="30" spans="1:14" x14ac:dyDescent="0.25">
      <c r="A30" s="4">
        <f>IF('True_Odds_Calculator_2-way'!A31="","",'True_Odds_Calculator_2-way'!A31)</f>
        <v>1.67</v>
      </c>
      <c r="B30" s="4">
        <f>IF('True_Odds_Calculator_2-way'!B31="","",'True_Odds_Calculator_2-way'!B31)</f>
        <v>2.3199999999999998</v>
      </c>
      <c r="C30" s="4">
        <f t="shared" si="0"/>
        <v>0.5988023952095809</v>
      </c>
      <c r="D30">
        <f t="shared" si="1"/>
        <v>0.43103448275862072</v>
      </c>
      <c r="E30">
        <f t="shared" si="2"/>
        <v>2.9836877968201669E-2</v>
      </c>
      <c r="F30">
        <f t="shared" si="3"/>
        <v>-0.22826760272558322</v>
      </c>
      <c r="G30">
        <v>0</v>
      </c>
      <c r="H30">
        <f t="shared" si="4"/>
        <v>0.25810448069378489</v>
      </c>
      <c r="I30">
        <f t="shared" si="5"/>
        <v>-1.0633485251477839</v>
      </c>
      <c r="J30">
        <f t="shared" si="6"/>
        <v>1.0633485251477839</v>
      </c>
      <c r="K30">
        <f t="shared" si="7"/>
        <v>0.5839608682450772</v>
      </c>
      <c r="L30">
        <f t="shared" si="8"/>
        <v>0.41603913175492269</v>
      </c>
      <c r="M30">
        <f t="shared" si="9"/>
        <v>1.7124435118490151</v>
      </c>
      <c r="N30">
        <f t="shared" si="10"/>
        <v>2.4036200531950747</v>
      </c>
    </row>
    <row r="31" spans="1:14" x14ac:dyDescent="0.25">
      <c r="A31" s="4">
        <f>IF('True_Odds_Calculator_2-way'!A32="","",'True_Odds_Calculator_2-way'!A32)</f>
        <v>2.56</v>
      </c>
      <c r="B31" s="4">
        <f>IF('True_Odds_Calculator_2-way'!B32="","",'True_Odds_Calculator_2-way'!B32)</f>
        <v>1.56</v>
      </c>
      <c r="C31" s="4">
        <f t="shared" si="0"/>
        <v>0.390625</v>
      </c>
      <c r="D31">
        <f t="shared" si="1"/>
        <v>0.64102564102564097</v>
      </c>
      <c r="E31">
        <f t="shared" si="2"/>
        <v>3.1650641025640969E-2</v>
      </c>
      <c r="F31">
        <f t="shared" si="3"/>
        <v>-0.21875</v>
      </c>
      <c r="G31">
        <v>0</v>
      </c>
      <c r="H31">
        <f t="shared" si="4"/>
        <v>0.25040064102564102</v>
      </c>
      <c r="I31">
        <f t="shared" si="5"/>
        <v>-1.0699012312772822</v>
      </c>
      <c r="J31">
        <f t="shared" si="6"/>
        <v>1.0699012312772822</v>
      </c>
      <c r="K31">
        <f t="shared" si="7"/>
        <v>0.37466571564383383</v>
      </c>
      <c r="L31">
        <f t="shared" si="8"/>
        <v>0.62533428435616611</v>
      </c>
      <c r="M31">
        <f t="shared" si="9"/>
        <v>2.6690459207925601</v>
      </c>
      <c r="N31">
        <f t="shared" si="10"/>
        <v>1.5991446895152783</v>
      </c>
    </row>
    <row r="32" spans="1:14" x14ac:dyDescent="0.25">
      <c r="A32" s="4">
        <f>IF('True_Odds_Calculator_2-way'!A33="","",'True_Odds_Calculator_2-way'!A33)</f>
        <v>1.8</v>
      </c>
      <c r="B32" s="4">
        <f>IF('True_Odds_Calculator_2-way'!B33="","",'True_Odds_Calculator_2-way'!B33)</f>
        <v>2.09</v>
      </c>
      <c r="C32" s="4">
        <f t="shared" si="0"/>
        <v>0.55555555555555558</v>
      </c>
      <c r="D32">
        <f t="shared" si="1"/>
        <v>0.47846889952153115</v>
      </c>
      <c r="E32">
        <f t="shared" si="2"/>
        <v>3.4024455077086735E-2</v>
      </c>
      <c r="F32">
        <f t="shared" si="3"/>
        <v>-0.23179160021265277</v>
      </c>
      <c r="G32">
        <v>0</v>
      </c>
      <c r="H32">
        <f t="shared" si="4"/>
        <v>0.26581605528973956</v>
      </c>
      <c r="I32">
        <f t="shared" si="5"/>
        <v>-1.0708823421952987</v>
      </c>
      <c r="J32">
        <f t="shared" si="6"/>
        <v>1.0708823421952987</v>
      </c>
      <c r="K32">
        <f t="shared" si="7"/>
        <v>0.53858826760586154</v>
      </c>
      <c r="L32">
        <f t="shared" si="8"/>
        <v>0.46141173239413841</v>
      </c>
      <c r="M32">
        <f t="shared" si="9"/>
        <v>1.8567058737562385</v>
      </c>
      <c r="N32">
        <f t="shared" si="10"/>
        <v>2.1672617529928755</v>
      </c>
    </row>
    <row r="33" spans="1:14" x14ac:dyDescent="0.25">
      <c r="A33" s="4">
        <f>IF('True_Odds_Calculator_2-way'!A34="","",'True_Odds_Calculator_2-way'!A34)</f>
        <v>2.14</v>
      </c>
      <c r="B33" s="4">
        <f>IF('True_Odds_Calculator_2-way'!B34="","",'True_Odds_Calculator_2-way'!B34)</f>
        <v>1.78</v>
      </c>
      <c r="C33" s="4">
        <f t="shared" si="0"/>
        <v>0.46728971962616822</v>
      </c>
      <c r="D33">
        <f t="shared" si="1"/>
        <v>0.5617977528089888</v>
      </c>
      <c r="E33">
        <f t="shared" si="2"/>
        <v>2.908747243515708E-2</v>
      </c>
      <c r="F33">
        <f t="shared" si="3"/>
        <v>-0.23343484196156661</v>
      </c>
      <c r="G33">
        <v>0</v>
      </c>
      <c r="H33">
        <f t="shared" si="4"/>
        <v>0.26252231439672374</v>
      </c>
      <c r="I33">
        <f t="shared" si="5"/>
        <v>-1.0604746049596299</v>
      </c>
      <c r="J33">
        <f t="shared" si="6"/>
        <v>1.0604746049596299</v>
      </c>
      <c r="K33">
        <f t="shared" si="7"/>
        <v>0.45270560758361844</v>
      </c>
      <c r="L33">
        <f t="shared" si="8"/>
        <v>0.54729439241638145</v>
      </c>
      <c r="M33">
        <f t="shared" si="9"/>
        <v>2.2089410496539781</v>
      </c>
      <c r="N33">
        <f t="shared" si="10"/>
        <v>1.8271701918685113</v>
      </c>
    </row>
    <row r="34" spans="1:14" x14ac:dyDescent="0.25">
      <c r="A34" s="4">
        <f>IF('True_Odds_Calculator_2-way'!A35="","",'True_Odds_Calculator_2-way'!A35)</f>
        <v>2.08</v>
      </c>
      <c r="B34" s="4">
        <f>IF('True_Odds_Calculator_2-way'!B35="","",'True_Odds_Calculator_2-way'!B35)</f>
        <v>1.84</v>
      </c>
      <c r="C34" s="4">
        <f t="shared" si="0"/>
        <v>0.48076923076923073</v>
      </c>
      <c r="D34">
        <f t="shared" si="1"/>
        <v>0.54347826086956519</v>
      </c>
      <c r="E34">
        <f t="shared" si="2"/>
        <v>2.4247491638795804E-2</v>
      </c>
      <c r="F34">
        <f t="shared" si="3"/>
        <v>-0.23704013377926436</v>
      </c>
      <c r="G34">
        <v>0</v>
      </c>
      <c r="H34">
        <f t="shared" si="4"/>
        <v>0.26128762541806017</v>
      </c>
      <c r="I34">
        <f t="shared" si="5"/>
        <v>-1.0499013139145197</v>
      </c>
      <c r="J34">
        <f t="shared" si="6"/>
        <v>1.0499013139145197</v>
      </c>
      <c r="K34">
        <f t="shared" si="7"/>
        <v>0.46862696659688596</v>
      </c>
      <c r="L34">
        <f t="shared" si="8"/>
        <v>0.53137303340311415</v>
      </c>
      <c r="M34">
        <f t="shared" si="9"/>
        <v>2.1338934190276815</v>
      </c>
      <c r="N34">
        <f t="shared" si="10"/>
        <v>1.8819171036881968</v>
      </c>
    </row>
    <row r="35" spans="1:14" x14ac:dyDescent="0.25">
      <c r="A35" s="4">
        <f>IF('True_Odds_Calculator_2-way'!A36="","",'True_Odds_Calculator_2-way'!A36)</f>
        <v>2.1</v>
      </c>
      <c r="B35" s="4">
        <f>IF('True_Odds_Calculator_2-way'!B36="","",'True_Odds_Calculator_2-way'!B36)</f>
        <v>1.83</v>
      </c>
      <c r="C35" s="4">
        <f t="shared" si="0"/>
        <v>0.47619047619047616</v>
      </c>
      <c r="D35">
        <f t="shared" si="1"/>
        <v>0.54644808743169393</v>
      </c>
      <c r="E35">
        <f t="shared" si="2"/>
        <v>2.2638563622169983E-2</v>
      </c>
      <c r="F35">
        <f t="shared" si="3"/>
        <v>-0.23757481134530334</v>
      </c>
      <c r="G35">
        <v>0</v>
      </c>
      <c r="H35">
        <f t="shared" si="4"/>
        <v>0.26021337496747327</v>
      </c>
      <c r="I35">
        <f t="shared" si="5"/>
        <v>-1.0465611553639647</v>
      </c>
      <c r="J35">
        <f t="shared" si="6"/>
        <v>1.0465611553639647</v>
      </c>
      <c r="K35">
        <f t="shared" si="7"/>
        <v>0.46485309202703845</v>
      </c>
      <c r="L35">
        <f t="shared" si="8"/>
        <v>0.53514690797296183</v>
      </c>
      <c r="M35">
        <f t="shared" si="9"/>
        <v>2.1512172709003607</v>
      </c>
      <c r="N35">
        <f t="shared" si="10"/>
        <v>1.8686457589520908</v>
      </c>
    </row>
    <row r="36" spans="1:14" x14ac:dyDescent="0.25">
      <c r="A36" s="4">
        <f>IF('True_Odds_Calculator_2-way'!A37="","",'True_Odds_Calculator_2-way'!A37)</f>
        <v>1.56</v>
      </c>
      <c r="B36" s="4">
        <f>IF('True_Odds_Calculator_2-way'!B37="","",'True_Odds_Calculator_2-way'!B37)</f>
        <v>2.59</v>
      </c>
      <c r="C36" s="4">
        <f t="shared" si="0"/>
        <v>0.64102564102564097</v>
      </c>
      <c r="D36">
        <f t="shared" si="1"/>
        <v>0.38610038610038611</v>
      </c>
      <c r="E36">
        <f t="shared" si="2"/>
        <v>2.7126027126027186E-2</v>
      </c>
      <c r="F36">
        <f t="shared" si="3"/>
        <v>-0.22037422037422028</v>
      </c>
      <c r="G36">
        <v>0</v>
      </c>
      <c r="H36">
        <f t="shared" si="4"/>
        <v>0.24750024750024749</v>
      </c>
      <c r="I36">
        <f t="shared" si="5"/>
        <v>-1.0597597584982437</v>
      </c>
      <c r="J36">
        <f t="shared" si="6"/>
        <v>1.0597597584982437</v>
      </c>
      <c r="K36">
        <f t="shared" si="7"/>
        <v>0.62756302042054757</v>
      </c>
      <c r="L36">
        <f t="shared" si="8"/>
        <v>0.37243697957945238</v>
      </c>
      <c r="M36">
        <f t="shared" si="9"/>
        <v>1.5934654647590165</v>
      </c>
      <c r="N36">
        <f t="shared" si="10"/>
        <v>2.685018016012207</v>
      </c>
    </row>
    <row r="37" spans="1:14" x14ac:dyDescent="0.25">
      <c r="A37" s="4">
        <f>IF('True_Odds_Calculator_2-way'!A38="","",'True_Odds_Calculator_2-way'!A38)</f>
        <v>2.2000000000000002</v>
      </c>
      <c r="B37" s="4">
        <f>IF('True_Odds_Calculator_2-way'!B38="","",'True_Odds_Calculator_2-way'!B38)</f>
        <v>1.71</v>
      </c>
      <c r="C37" s="4">
        <f t="shared" si="0"/>
        <v>0.45454545454545453</v>
      </c>
      <c r="D37">
        <f t="shared" si="1"/>
        <v>0.58479532163742687</v>
      </c>
      <c r="E37">
        <f t="shared" si="2"/>
        <v>3.9340776182881454E-2</v>
      </c>
      <c r="F37">
        <f t="shared" si="3"/>
        <v>-0.22647527910685805</v>
      </c>
      <c r="G37">
        <v>0</v>
      </c>
      <c r="H37">
        <f t="shared" si="4"/>
        <v>0.26581605528973945</v>
      </c>
      <c r="I37">
        <f t="shared" si="5"/>
        <v>-1.0833784750435986</v>
      </c>
      <c r="J37">
        <f t="shared" si="6"/>
        <v>1.0833784750435986</v>
      </c>
      <c r="K37">
        <f t="shared" si="7"/>
        <v>0.43477236885131854</v>
      </c>
      <c r="L37">
        <f t="shared" si="8"/>
        <v>0.56522763114868146</v>
      </c>
      <c r="M37">
        <f t="shared" si="9"/>
        <v>2.3000541700523187</v>
      </c>
      <c r="N37">
        <f t="shared" si="10"/>
        <v>1.7691987172809549</v>
      </c>
    </row>
    <row r="38" spans="1:14" x14ac:dyDescent="0.25">
      <c r="A38" s="4">
        <f>IF('True_Odds_Calculator_2-way'!A39="","",'True_Odds_Calculator_2-way'!A39)</f>
        <v>2.2799999999999998</v>
      </c>
      <c r="B38" s="4">
        <f>IF('True_Odds_Calculator_2-way'!B39="","",'True_Odds_Calculator_2-way'!B39)</f>
        <v>1.67</v>
      </c>
      <c r="C38" s="4">
        <f t="shared" si="0"/>
        <v>0.43859649122807021</v>
      </c>
      <c r="D38">
        <f t="shared" si="1"/>
        <v>0.5988023952095809</v>
      </c>
      <c r="E38">
        <f t="shared" si="2"/>
        <v>3.7398886437651102E-2</v>
      </c>
      <c r="F38">
        <f t="shared" si="3"/>
        <v>-0.22523374304023536</v>
      </c>
      <c r="G38">
        <v>0</v>
      </c>
      <c r="H38">
        <f t="shared" si="4"/>
        <v>0.2626326294778864</v>
      </c>
      <c r="I38">
        <f t="shared" si="5"/>
        <v>-1.0798355319767001</v>
      </c>
      <c r="J38">
        <f t="shared" si="6"/>
        <v>1.0798355319767001</v>
      </c>
      <c r="K38">
        <f t="shared" si="7"/>
        <v>0.41978188889052137</v>
      </c>
      <c r="L38">
        <f t="shared" si="8"/>
        <v>0.58021811110947863</v>
      </c>
      <c r="M38">
        <f t="shared" si="9"/>
        <v>2.382189480930176</v>
      </c>
      <c r="N38">
        <f t="shared" si="10"/>
        <v>1.7234898064243891</v>
      </c>
    </row>
    <row r="39" spans="1:14" x14ac:dyDescent="0.25">
      <c r="A39" s="4">
        <f>IF('True_Odds_Calculator_2-way'!A40="","",'True_Odds_Calculator_2-way'!A40)</f>
        <v>2.54</v>
      </c>
      <c r="B39" s="4">
        <f>IF('True_Odds_Calculator_2-way'!B40="","",'True_Odds_Calculator_2-way'!B40)</f>
        <v>1.55</v>
      </c>
      <c r="C39" s="4">
        <f t="shared" si="0"/>
        <v>0.39370078740157477</v>
      </c>
      <c r="D39">
        <f t="shared" si="1"/>
        <v>0.64516129032258063</v>
      </c>
      <c r="E39">
        <f t="shared" si="2"/>
        <v>3.8862077724155508E-2</v>
      </c>
      <c r="F39">
        <f t="shared" si="3"/>
        <v>-0.21513843027686042</v>
      </c>
      <c r="G39">
        <v>0</v>
      </c>
      <c r="H39">
        <f t="shared" si="4"/>
        <v>0.25400050800101598</v>
      </c>
      <c r="I39">
        <f t="shared" si="5"/>
        <v>-1.0865714630312673</v>
      </c>
      <c r="J39">
        <f t="shared" si="6"/>
        <v>1.0865714630312673</v>
      </c>
      <c r="K39">
        <f t="shared" si="7"/>
        <v>0.3740666961489727</v>
      </c>
      <c r="L39">
        <f t="shared" si="8"/>
        <v>0.62593330385102708</v>
      </c>
      <c r="M39">
        <f t="shared" si="9"/>
        <v>2.673320053068152</v>
      </c>
      <c r="N39">
        <f t="shared" si="10"/>
        <v>1.5976143046671971</v>
      </c>
    </row>
    <row r="40" spans="1:14" x14ac:dyDescent="0.25">
      <c r="A40" s="4">
        <f>IF('True_Odds_Calculator_2-way'!A41="","",'True_Odds_Calculator_2-way'!A41)</f>
        <v>2.27</v>
      </c>
      <c r="B40" s="4">
        <f>IF('True_Odds_Calculator_2-way'!B41="","",'True_Odds_Calculator_2-way'!B41)</f>
        <v>1.68</v>
      </c>
      <c r="C40" s="4">
        <f t="shared" si="0"/>
        <v>0.44052863436123346</v>
      </c>
      <c r="D40">
        <f t="shared" si="1"/>
        <v>0.59523809523809523</v>
      </c>
      <c r="E40">
        <f t="shared" si="2"/>
        <v>3.5766729599328695E-2</v>
      </c>
      <c r="F40">
        <f t="shared" si="3"/>
        <v>-0.22645269561569115</v>
      </c>
      <c r="G40">
        <v>0</v>
      </c>
      <c r="H40">
        <f t="shared" si="4"/>
        <v>0.2622194252150199</v>
      </c>
      <c r="I40">
        <f t="shared" si="5"/>
        <v>-1.0760778282064791</v>
      </c>
      <c r="J40">
        <f t="shared" si="6"/>
        <v>1.0760778282064791</v>
      </c>
      <c r="K40">
        <f t="shared" si="7"/>
        <v>0.42254374989680582</v>
      </c>
      <c r="L40">
        <f t="shared" si="8"/>
        <v>0.57745625010319412</v>
      </c>
      <c r="M40">
        <f t="shared" si="9"/>
        <v>2.3666188418222287</v>
      </c>
      <c r="N40">
        <f t="shared" si="10"/>
        <v>1.7317329231804059</v>
      </c>
    </row>
    <row r="41" spans="1:14" x14ac:dyDescent="0.25">
      <c r="A41" s="4">
        <f>IF('True_Odds_Calculator_2-way'!A42="","",'True_Odds_Calculator_2-way'!A42)</f>
        <v>2.19</v>
      </c>
      <c r="B41" s="4">
        <f>IF('True_Odds_Calculator_2-way'!B42="","",'True_Odds_Calculator_2-way'!B42)</f>
        <v>1.72</v>
      </c>
      <c r="C41" s="4">
        <f t="shared" si="0"/>
        <v>0.45662100456621008</v>
      </c>
      <c r="D41">
        <f t="shared" si="1"/>
        <v>0.58139534883720934</v>
      </c>
      <c r="E41">
        <f t="shared" si="2"/>
        <v>3.8016353403419467E-2</v>
      </c>
      <c r="F41">
        <f t="shared" si="3"/>
        <v>-0.22746097483274919</v>
      </c>
      <c r="G41">
        <v>0</v>
      </c>
      <c r="H41">
        <f t="shared" si="4"/>
        <v>0.26547732823616865</v>
      </c>
      <c r="I41">
        <f t="shared" si="5"/>
        <v>-1.0803395392536077</v>
      </c>
      <c r="J41">
        <f t="shared" si="6"/>
        <v>1.0803395392536077</v>
      </c>
      <c r="K41">
        <f t="shared" si="7"/>
        <v>0.43752110049466114</v>
      </c>
      <c r="L41">
        <f t="shared" si="8"/>
        <v>0.5624788995053388</v>
      </c>
      <c r="M41">
        <f t="shared" si="9"/>
        <v>2.2856040517117928</v>
      </c>
      <c r="N41">
        <f t="shared" si="10"/>
        <v>1.7778444682625973</v>
      </c>
    </row>
    <row r="42" spans="1:14" x14ac:dyDescent="0.25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0.49261083743842371</v>
      </c>
      <c r="D42">
        <f t="shared" si="1"/>
        <v>0.54054054054054046</v>
      </c>
      <c r="E42">
        <f t="shared" si="2"/>
        <v>3.315137797896428E-2</v>
      </c>
      <c r="F42">
        <f t="shared" si="3"/>
        <v>-0.23312475036612956</v>
      </c>
      <c r="G42">
        <v>0</v>
      </c>
      <c r="H42">
        <f t="shared" si="4"/>
        <v>0.26627612834509384</v>
      </c>
      <c r="I42">
        <f t="shared" si="5"/>
        <v>-1.0687396570715308</v>
      </c>
      <c r="J42">
        <f t="shared" si="6"/>
        <v>1.0687396570715308</v>
      </c>
      <c r="K42">
        <f t="shared" si="7"/>
        <v>0.47600872092291718</v>
      </c>
      <c r="L42">
        <f t="shared" si="8"/>
        <v>0.52399127907708287</v>
      </c>
      <c r="M42">
        <f t="shared" si="9"/>
        <v>2.1008018467836762</v>
      </c>
      <c r="N42">
        <f t="shared" si="10"/>
        <v>1.9084287085108012</v>
      </c>
    </row>
    <row r="43" spans="1:14" x14ac:dyDescent="0.25">
      <c r="A43" s="4">
        <f>IF('True_Odds_Calculator_2-way'!A44="","",'True_Odds_Calculator_2-way'!A44)</f>
        <v>2.23</v>
      </c>
      <c r="B43" s="4">
        <f>IF('True_Odds_Calculator_2-way'!B44="","",'True_Odds_Calculator_2-way'!B44)</f>
        <v>1.69</v>
      </c>
      <c r="C43" s="4">
        <f t="shared" si="0"/>
        <v>0.44843049327354262</v>
      </c>
      <c r="D43">
        <f t="shared" si="1"/>
        <v>0.59171597633136097</v>
      </c>
      <c r="E43">
        <f t="shared" si="2"/>
        <v>4.0146469604903645E-2</v>
      </c>
      <c r="F43">
        <f t="shared" si="3"/>
        <v>-0.2251970175392044</v>
      </c>
      <c r="G43">
        <v>0</v>
      </c>
      <c r="H43">
        <f t="shared" si="4"/>
        <v>0.26534348714410805</v>
      </c>
      <c r="I43">
        <f t="shared" si="5"/>
        <v>-1.0854826817097272</v>
      </c>
      <c r="J43">
        <f t="shared" si="6"/>
        <v>1.0854826817097272</v>
      </c>
      <c r="K43">
        <f t="shared" si="7"/>
        <v>0.42823917030934305</v>
      </c>
      <c r="L43">
        <f t="shared" si="8"/>
        <v>0.571760829690657</v>
      </c>
      <c r="M43">
        <f t="shared" si="9"/>
        <v>2.3351436985029639</v>
      </c>
      <c r="N43">
        <f t="shared" si="10"/>
        <v>1.7489830503797115</v>
      </c>
    </row>
    <row r="44" spans="1:14" x14ac:dyDescent="0.25">
      <c r="A44" s="4">
        <f>IF('True_Odds_Calculator_2-way'!A45="","",'True_Odds_Calculator_2-way'!A45)</f>
        <v>2.29</v>
      </c>
      <c r="B44" s="4">
        <f>IF('True_Odds_Calculator_2-way'!B45="","",'True_Odds_Calculator_2-way'!B45)</f>
        <v>1.67</v>
      </c>
      <c r="C44" s="4">
        <f t="shared" si="0"/>
        <v>0.4366812227074236</v>
      </c>
      <c r="D44">
        <f t="shared" si="1"/>
        <v>0.5988023952095809</v>
      </c>
      <c r="E44">
        <f t="shared" si="2"/>
        <v>3.5483617917004384E-2</v>
      </c>
      <c r="F44">
        <f t="shared" si="3"/>
        <v>-0.22600214418324938</v>
      </c>
      <c r="G44">
        <v>0</v>
      </c>
      <c r="H44">
        <f t="shared" si="4"/>
        <v>0.2614857621002537</v>
      </c>
      <c r="I44">
        <f t="shared" si="5"/>
        <v>-1.0756419800880679</v>
      </c>
      <c r="J44">
        <f t="shared" si="6"/>
        <v>1.0756419800880679</v>
      </c>
      <c r="K44">
        <f t="shared" si="7"/>
        <v>0.41883445708083428</v>
      </c>
      <c r="L44">
        <f t="shared" si="8"/>
        <v>0.58116554291916578</v>
      </c>
      <c r="M44">
        <f t="shared" si="9"/>
        <v>2.3875781543136072</v>
      </c>
      <c r="N44">
        <f t="shared" si="10"/>
        <v>1.7206801266590057</v>
      </c>
    </row>
    <row r="45" spans="1:14" x14ac:dyDescent="0.25">
      <c r="A45" s="4">
        <f>IF('True_Odds_Calculator_2-way'!A46="","",'True_Odds_Calculator_2-way'!A46)</f>
        <v>2.21</v>
      </c>
      <c r="B45" s="4">
        <f>IF('True_Odds_Calculator_2-way'!B46="","",'True_Odds_Calculator_2-way'!B46)</f>
        <v>1.71</v>
      </c>
      <c r="C45" s="4">
        <f t="shared" si="0"/>
        <v>0.45248868778280543</v>
      </c>
      <c r="D45">
        <f t="shared" si="1"/>
        <v>0.58479532163742687</v>
      </c>
      <c r="E45">
        <f t="shared" si="2"/>
        <v>3.7284009420232245E-2</v>
      </c>
      <c r="F45">
        <f t="shared" si="3"/>
        <v>-0.22732925828901074</v>
      </c>
      <c r="G45">
        <v>0</v>
      </c>
      <c r="H45">
        <f t="shared" si="4"/>
        <v>0.26461326770924293</v>
      </c>
      <c r="I45">
        <f t="shared" si="5"/>
        <v>-1.0788924165398663</v>
      </c>
      <c r="J45">
        <f t="shared" si="6"/>
        <v>1.0788924165398663</v>
      </c>
      <c r="K45">
        <f t="shared" si="7"/>
        <v>0.43375295009879905</v>
      </c>
      <c r="L45">
        <f t="shared" si="8"/>
        <v>0.56624704990120123</v>
      </c>
      <c r="M45">
        <f t="shared" si="9"/>
        <v>2.305459824013238</v>
      </c>
      <c r="N45">
        <f t="shared" si="10"/>
        <v>1.7660136157433048</v>
      </c>
    </row>
    <row r="46" spans="1:14" x14ac:dyDescent="0.25">
      <c r="A46" s="4">
        <f>IF('True_Odds_Calculator_2-way'!A47="","",'True_Odds_Calculator_2-way'!A47)</f>
        <v>2.13</v>
      </c>
      <c r="B46" s="4">
        <f>IF('True_Odds_Calculator_2-way'!B47="","",'True_Odds_Calculator_2-way'!B47)</f>
        <v>1.76</v>
      </c>
      <c r="C46" s="4">
        <f t="shared" si="0"/>
        <v>0.46948356807511737</v>
      </c>
      <c r="D46">
        <f t="shared" si="1"/>
        <v>0.56818181818181823</v>
      </c>
      <c r="E46">
        <f t="shared" si="2"/>
        <v>3.7665386256935607E-2</v>
      </c>
      <c r="F46">
        <f t="shared" si="3"/>
        <v>-0.22908664105847198</v>
      </c>
      <c r="G46">
        <v>0</v>
      </c>
      <c r="H46">
        <f t="shared" si="4"/>
        <v>0.26675202731540765</v>
      </c>
      <c r="I46">
        <f t="shared" si="5"/>
        <v>-1.0790808419378759</v>
      </c>
      <c r="J46">
        <f t="shared" si="6"/>
        <v>1.0790808419378759</v>
      </c>
      <c r="K46">
        <f t="shared" si="7"/>
        <v>0.45058007312499337</v>
      </c>
      <c r="L46">
        <f t="shared" si="8"/>
        <v>0.54941992687500663</v>
      </c>
      <c r="M46">
        <f t="shared" si="9"/>
        <v>2.2193613513897996</v>
      </c>
      <c r="N46">
        <f t="shared" si="10"/>
        <v>1.8201014398727853</v>
      </c>
    </row>
    <row r="47" spans="1:14" x14ac:dyDescent="0.25">
      <c r="A47" s="4">
        <f>IF('True_Odds_Calculator_2-way'!A48="","",'True_Odds_Calculator_2-way'!A48)</f>
        <v>1.94</v>
      </c>
      <c r="B47" s="4">
        <f>IF('True_Odds_Calculator_2-way'!B48="","",'True_Odds_Calculator_2-way'!B48)</f>
        <v>1.93</v>
      </c>
      <c r="C47" s="4">
        <f t="shared" si="0"/>
        <v>0.51546391752577325</v>
      </c>
      <c r="D47">
        <f t="shared" si="1"/>
        <v>0.5181347150259068</v>
      </c>
      <c r="E47">
        <f t="shared" si="2"/>
        <v>3.3598632551679941E-2</v>
      </c>
      <c r="F47">
        <f t="shared" si="3"/>
        <v>-0.2334811174616741</v>
      </c>
      <c r="G47">
        <v>0</v>
      </c>
      <c r="H47">
        <f t="shared" si="4"/>
        <v>0.26707975001335404</v>
      </c>
      <c r="I47">
        <f t="shared" si="5"/>
        <v>-1.0695340092890231</v>
      </c>
      <c r="J47">
        <f t="shared" si="6"/>
        <v>1.0695340092890231</v>
      </c>
      <c r="K47">
        <f t="shared" si="7"/>
        <v>0.49866309204640175</v>
      </c>
      <c r="L47">
        <f t="shared" si="8"/>
        <v>0.50133690795359842</v>
      </c>
      <c r="M47">
        <f t="shared" si="9"/>
        <v>2.0053619687316817</v>
      </c>
      <c r="N47">
        <f t="shared" si="10"/>
        <v>1.9946666286387909</v>
      </c>
    </row>
    <row r="48" spans="1:14" x14ac:dyDescent="0.25">
      <c r="A48" s="4">
        <f>IF('True_Odds_Calculator_2-way'!A49="","",'True_Odds_Calculator_2-way'!A49)</f>
        <v>2.29</v>
      </c>
      <c r="B48" s="4">
        <f>IF('True_Odds_Calculator_2-way'!B49="","",'True_Odds_Calculator_2-way'!B49)</f>
        <v>1.66</v>
      </c>
      <c r="C48" s="4">
        <f t="shared" si="0"/>
        <v>0.4366812227074236</v>
      </c>
      <c r="D48">
        <f t="shared" si="1"/>
        <v>0.60240963855421692</v>
      </c>
      <c r="E48">
        <f t="shared" si="2"/>
        <v>3.9090861261640519E-2</v>
      </c>
      <c r="F48">
        <f t="shared" si="3"/>
        <v>-0.22397011627295205</v>
      </c>
      <c r="G48">
        <v>0</v>
      </c>
      <c r="H48">
        <f t="shared" si="4"/>
        <v>0.26306097753459257</v>
      </c>
      <c r="I48">
        <f t="shared" si="5"/>
        <v>-1.0837601479372587</v>
      </c>
      <c r="J48">
        <f t="shared" si="6"/>
        <v>1.0837601479372587</v>
      </c>
      <c r="K48">
        <f t="shared" si="7"/>
        <v>0.41700538087901889</v>
      </c>
      <c r="L48">
        <f t="shared" si="8"/>
        <v>0.58299461912098116</v>
      </c>
      <c r="M48">
        <f t="shared" si="9"/>
        <v>2.3980505908390635</v>
      </c>
      <c r="N48">
        <f t="shared" si="10"/>
        <v>1.7152816976385905</v>
      </c>
    </row>
    <row r="49" spans="1:14" x14ac:dyDescent="0.25">
      <c r="A49" s="4">
        <f>IF('True_Odds_Calculator_2-way'!A50="","",'True_Odds_Calculator_2-way'!A50)</f>
        <v>2.02</v>
      </c>
      <c r="B49" s="4">
        <f>IF('True_Odds_Calculator_2-way'!B50="","",'True_Odds_Calculator_2-way'!B50)</f>
        <v>1.84</v>
      </c>
      <c r="C49" s="4">
        <f t="shared" si="0"/>
        <v>0.49504950495049505</v>
      </c>
      <c r="D49">
        <f t="shared" si="1"/>
        <v>0.54347826086956519</v>
      </c>
      <c r="E49">
        <f t="shared" si="2"/>
        <v>3.8527765820060234E-2</v>
      </c>
      <c r="F49">
        <f t="shared" si="3"/>
        <v>-0.23052087817477407</v>
      </c>
      <c r="G49">
        <v>0</v>
      </c>
      <c r="H49">
        <f t="shared" si="4"/>
        <v>0.26904864399483425</v>
      </c>
      <c r="I49">
        <f t="shared" si="5"/>
        <v>-1.080339539253607</v>
      </c>
      <c r="J49">
        <f t="shared" si="6"/>
        <v>1.080339539253607</v>
      </c>
      <c r="K49">
        <f t="shared" si="7"/>
        <v>0.4757495401805043</v>
      </c>
      <c r="L49">
        <f t="shared" si="8"/>
        <v>0.52425045981949592</v>
      </c>
      <c r="M49">
        <f t="shared" si="9"/>
        <v>2.1019463300386789</v>
      </c>
      <c r="N49">
        <f t="shared" si="10"/>
        <v>1.9074852129730298</v>
      </c>
    </row>
    <row r="50" spans="1:14" x14ac:dyDescent="0.25">
      <c r="A50" s="4">
        <f>IF('True_Odds_Calculator_2-way'!A51="","",'True_Odds_Calculator_2-way'!A51)</f>
        <v>2.14</v>
      </c>
      <c r="B50" s="4">
        <f>IF('True_Odds_Calculator_2-way'!B51="","",'True_Odds_Calculator_2-way'!B51)</f>
        <v>1.74</v>
      </c>
      <c r="C50" s="4">
        <f t="shared" si="0"/>
        <v>0.46728971962616822</v>
      </c>
      <c r="D50">
        <f t="shared" si="1"/>
        <v>0.57471264367816088</v>
      </c>
      <c r="E50">
        <f t="shared" si="2"/>
        <v>4.200236330432916E-2</v>
      </c>
      <c r="F50">
        <f t="shared" si="3"/>
        <v>-0.22655494682565258</v>
      </c>
      <c r="G50">
        <v>0</v>
      </c>
      <c r="H50">
        <f t="shared" si="4"/>
        <v>0.26855731012998174</v>
      </c>
      <c r="I50">
        <f t="shared" si="5"/>
        <v>-1.0887588907733556</v>
      </c>
      <c r="J50">
        <f t="shared" si="6"/>
        <v>1.0887588907733556</v>
      </c>
      <c r="K50">
        <f t="shared" si="7"/>
        <v>0.44619250064100674</v>
      </c>
      <c r="L50">
        <f t="shared" si="8"/>
        <v>0.55380749935899309</v>
      </c>
      <c r="M50">
        <f t="shared" si="9"/>
        <v>2.2411851354816257</v>
      </c>
      <c r="N50">
        <f t="shared" si="10"/>
        <v>1.8056815791722833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1.68</v>
      </c>
      <c r="C51" s="4">
        <f t="shared" si="0"/>
        <v>0.44843049327354262</v>
      </c>
      <c r="D51">
        <f t="shared" si="1"/>
        <v>0.59523809523809523</v>
      </c>
      <c r="E51">
        <f t="shared" si="2"/>
        <v>4.3668588511637907E-2</v>
      </c>
      <c r="F51">
        <f t="shared" si="3"/>
        <v>-0.22325432415118507</v>
      </c>
      <c r="G51">
        <v>0</v>
      </c>
      <c r="H51">
        <f t="shared" si="4"/>
        <v>0.26692291266282298</v>
      </c>
      <c r="I51">
        <f t="shared" si="5"/>
        <v>-1.0934350421017387</v>
      </c>
      <c r="J51">
        <f t="shared" si="6"/>
        <v>1.0934350421017387</v>
      </c>
      <c r="K51">
        <f t="shared" si="7"/>
        <v>0.42645285311617104</v>
      </c>
      <c r="L51">
        <f t="shared" si="8"/>
        <v>0.57354714688382902</v>
      </c>
      <c r="M51">
        <f t="shared" si="9"/>
        <v>2.3449251017851385</v>
      </c>
      <c r="N51">
        <f t="shared" si="10"/>
        <v>1.743535828629182</v>
      </c>
    </row>
    <row r="52" spans="1:14" x14ac:dyDescent="0.25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</v>
      </c>
      <c r="C52" s="4">
        <f t="shared" si="0"/>
        <v>0.45454545454545453</v>
      </c>
      <c r="D52">
        <f t="shared" si="1"/>
        <v>0.58823529411764708</v>
      </c>
      <c r="E52">
        <f t="shared" si="2"/>
        <v>4.2780748663101553E-2</v>
      </c>
      <c r="F52">
        <f t="shared" si="3"/>
        <v>-0.22459893048128343</v>
      </c>
      <c r="G52">
        <v>0</v>
      </c>
      <c r="H52">
        <f t="shared" si="4"/>
        <v>0.26737967914438504</v>
      </c>
      <c r="I52">
        <f t="shared" si="5"/>
        <v>-1.091089451179962</v>
      </c>
      <c r="J52">
        <f t="shared" si="6"/>
        <v>1.091089451179962</v>
      </c>
      <c r="K52">
        <f t="shared" si="7"/>
        <v>0.43303027798233595</v>
      </c>
      <c r="L52">
        <f t="shared" si="8"/>
        <v>0.56696972201766405</v>
      </c>
      <c r="M52">
        <f t="shared" si="9"/>
        <v>2.3093073414159546</v>
      </c>
      <c r="N52">
        <f t="shared" si="10"/>
        <v>1.7637626158259732</v>
      </c>
    </row>
    <row r="53" spans="1:14" x14ac:dyDescent="0.25">
      <c r="A53" s="4">
        <f>IF('True_Odds_Calculator_2-way'!A54="","",'True_Odds_Calculator_2-way'!A54)</f>
        <v>2.16</v>
      </c>
      <c r="B53" s="4">
        <f>IF('True_Odds_Calculator_2-way'!B54="","",'True_Odds_Calculator_2-way'!B54)</f>
        <v>1.72</v>
      </c>
      <c r="C53" s="4">
        <f t="shared" si="0"/>
        <v>0.46296296296296291</v>
      </c>
      <c r="D53">
        <f t="shared" si="1"/>
        <v>0.58139534883720934</v>
      </c>
      <c r="E53">
        <f t="shared" si="2"/>
        <v>4.4358311800172245E-2</v>
      </c>
      <c r="F53">
        <f t="shared" si="3"/>
        <v>-0.22480620155038755</v>
      </c>
      <c r="G53">
        <v>0</v>
      </c>
      <c r="H53">
        <f t="shared" si="4"/>
        <v>0.26916451335055985</v>
      </c>
      <c r="I53">
        <f t="shared" si="5"/>
        <v>-1.0942202738310214</v>
      </c>
      <c r="J53">
        <f t="shared" si="6"/>
        <v>1.0942202738310214</v>
      </c>
      <c r="K53">
        <f t="shared" si="7"/>
        <v>0.44066539250833864</v>
      </c>
      <c r="L53">
        <f t="shared" si="8"/>
        <v>0.55933460749166131</v>
      </c>
      <c r="M53">
        <f t="shared" si="9"/>
        <v>2.2692955176439846</v>
      </c>
      <c r="N53">
        <f t="shared" si="10"/>
        <v>1.7878385971583355</v>
      </c>
    </row>
    <row r="54" spans="1:14" x14ac:dyDescent="0.25">
      <c r="A54" s="4">
        <f>IF('True_Odds_Calculator_2-way'!A55="","",'True_Odds_Calculator_2-way'!A55)</f>
        <v>1.99</v>
      </c>
      <c r="B54" s="4">
        <f>IF('True_Odds_Calculator_2-way'!B55="","",'True_Odds_Calculator_2-way'!B55)</f>
        <v>1.87</v>
      </c>
      <c r="C54" s="4">
        <f t="shared" si="0"/>
        <v>0.50251256281407031</v>
      </c>
      <c r="D54">
        <f t="shared" si="1"/>
        <v>0.53475935828876997</v>
      </c>
      <c r="E54">
        <f t="shared" si="2"/>
        <v>3.7271921102840277E-2</v>
      </c>
      <c r="F54">
        <f t="shared" si="3"/>
        <v>-0.23145137451965714</v>
      </c>
      <c r="G54">
        <v>0</v>
      </c>
      <c r="H54">
        <f t="shared" si="4"/>
        <v>0.26872329562249747</v>
      </c>
      <c r="I54">
        <f t="shared" si="5"/>
        <v>-1.077513639725393</v>
      </c>
      <c r="J54">
        <f t="shared" si="6"/>
        <v>1.077513639725393</v>
      </c>
      <c r="K54">
        <f t="shared" si="7"/>
        <v>0.48385414912900976</v>
      </c>
      <c r="L54">
        <f t="shared" si="8"/>
        <v>0.51614585087099007</v>
      </c>
      <c r="M54">
        <f t="shared" si="9"/>
        <v>2.0667385033281396</v>
      </c>
      <c r="N54">
        <f t="shared" si="10"/>
        <v>1.9374368665610926</v>
      </c>
    </row>
    <row r="55" spans="1:14" x14ac:dyDescent="0.25">
      <c r="A55" s="4">
        <f>IF('True_Odds_Calculator_2-way'!A56="","",'True_Odds_Calculator_2-way'!A56)</f>
        <v>2.11</v>
      </c>
      <c r="B55" s="4">
        <f>IF('True_Odds_Calculator_2-way'!B56="","",'True_Odds_Calculator_2-way'!B56)</f>
        <v>1.76</v>
      </c>
      <c r="C55" s="4">
        <f t="shared" si="0"/>
        <v>0.47393364928909953</v>
      </c>
      <c r="D55">
        <f t="shared" si="1"/>
        <v>0.56818181818181823</v>
      </c>
      <c r="E55">
        <f t="shared" si="2"/>
        <v>4.2115467470917878E-2</v>
      </c>
      <c r="F55">
        <f t="shared" si="3"/>
        <v>-0.22716501507970688</v>
      </c>
      <c r="G55">
        <v>0</v>
      </c>
      <c r="H55">
        <f t="shared" si="4"/>
        <v>0.26928048255062476</v>
      </c>
      <c r="I55">
        <f t="shared" si="5"/>
        <v>-1.0887588907733561</v>
      </c>
      <c r="J55">
        <f t="shared" si="6"/>
        <v>1.0887588907733561</v>
      </c>
      <c r="K55">
        <f t="shared" si="7"/>
        <v>0.45279142930400768</v>
      </c>
      <c r="L55">
        <f t="shared" si="8"/>
        <v>0.54720857069599227</v>
      </c>
      <c r="M55">
        <f t="shared" si="9"/>
        <v>2.208522368758425</v>
      </c>
      <c r="N55">
        <f t="shared" si="10"/>
        <v>1.82745675698775</v>
      </c>
    </row>
    <row r="56" spans="1:14" x14ac:dyDescent="0.25">
      <c r="A56" s="4">
        <f>IF('True_Odds_Calculator_2-way'!A57="","",'True_Odds_Calculator_2-way'!A57)</f>
        <v>1.98</v>
      </c>
      <c r="B56" s="4">
        <f>IF('True_Odds_Calculator_2-way'!B57="","",'True_Odds_Calculator_2-way'!B57)</f>
        <v>1.88</v>
      </c>
      <c r="C56" s="4">
        <f t="shared" si="0"/>
        <v>0.50505050505050508</v>
      </c>
      <c r="D56">
        <f t="shared" si="1"/>
        <v>0.53191489361702127</v>
      </c>
      <c r="E56">
        <f t="shared" si="2"/>
        <v>3.6965398667526461E-2</v>
      </c>
      <c r="F56">
        <f t="shared" si="3"/>
        <v>-0.23167848699763582</v>
      </c>
      <c r="G56">
        <v>0</v>
      </c>
      <c r="H56">
        <f t="shared" si="4"/>
        <v>0.26864388566516229</v>
      </c>
      <c r="I56">
        <f t="shared" si="5"/>
        <v>-1.0768262306348704</v>
      </c>
      <c r="J56">
        <f t="shared" si="6"/>
        <v>1.0768262306348704</v>
      </c>
      <c r="K56">
        <f t="shared" si="7"/>
        <v>0.4865494129951195</v>
      </c>
      <c r="L56">
        <f t="shared" si="8"/>
        <v>0.51345058700488033</v>
      </c>
      <c r="M56">
        <f t="shared" si="9"/>
        <v>2.0552897060221729</v>
      </c>
      <c r="N56">
        <f t="shared" si="10"/>
        <v>1.947607082958686</v>
      </c>
    </row>
    <row r="57" spans="1:14" x14ac:dyDescent="0.25">
      <c r="A57" s="4">
        <f>IF('True_Odds_Calculator_2-way'!A58="","",'True_Odds_Calculator_2-way'!A58)</f>
        <v>1.83</v>
      </c>
      <c r="B57" s="4">
        <f>IF('True_Odds_Calculator_2-way'!B58="","",'True_Odds_Calculator_2-way'!B58)</f>
        <v>2.0299999999999998</v>
      </c>
      <c r="C57" s="4">
        <f t="shared" si="0"/>
        <v>0.54644808743169393</v>
      </c>
      <c r="D57">
        <f t="shared" si="1"/>
        <v>0.49261083743842371</v>
      </c>
      <c r="E57">
        <f t="shared" si="2"/>
        <v>3.9058924870117639E-2</v>
      </c>
      <c r="F57">
        <f t="shared" si="3"/>
        <v>-0.23012732509623413</v>
      </c>
      <c r="G57">
        <v>0</v>
      </c>
      <c r="H57">
        <f t="shared" si="4"/>
        <v>0.26918624996635171</v>
      </c>
      <c r="I57">
        <f t="shared" si="5"/>
        <v>-1.0815393906387938</v>
      </c>
      <c r="J57">
        <f t="shared" si="6"/>
        <v>1.0815393906387938</v>
      </c>
      <c r="K57">
        <f t="shared" si="7"/>
        <v>0.52695987471447536</v>
      </c>
      <c r="L57">
        <f t="shared" si="8"/>
        <v>0.47304012528552486</v>
      </c>
      <c r="M57">
        <f t="shared" si="9"/>
        <v>1.8976776942301987</v>
      </c>
      <c r="N57">
        <f t="shared" si="10"/>
        <v>2.113985572357957</v>
      </c>
    </row>
    <row r="58" spans="1:14" x14ac:dyDescent="0.25">
      <c r="A58" s="4">
        <f>IF('True_Odds_Calculator_2-way'!A59="","",'True_Odds_Calculator_2-way'!A59)</f>
        <v>2.0699999999999998</v>
      </c>
      <c r="B58" s="4">
        <f>IF('True_Odds_Calculator_2-way'!B59="","",'True_Odds_Calculator_2-way'!B59)</f>
        <v>1.78</v>
      </c>
      <c r="C58" s="4">
        <f t="shared" si="0"/>
        <v>0.48309178743961356</v>
      </c>
      <c r="D58">
        <f t="shared" si="1"/>
        <v>0.5617977528089888</v>
      </c>
      <c r="E58">
        <f t="shared" si="2"/>
        <v>4.4889540248602255E-2</v>
      </c>
      <c r="F58">
        <f t="shared" si="3"/>
        <v>-0.22651034033545026</v>
      </c>
      <c r="G58">
        <v>0</v>
      </c>
      <c r="H58">
        <f t="shared" si="4"/>
        <v>0.27139988058405257</v>
      </c>
      <c r="I58">
        <f t="shared" si="5"/>
        <v>-1.0946135246159836</v>
      </c>
      <c r="J58">
        <f t="shared" si="6"/>
        <v>1.0946135246159836</v>
      </c>
      <c r="K58">
        <f t="shared" si="7"/>
        <v>0.46056706084310273</v>
      </c>
      <c r="L58">
        <f t="shared" si="8"/>
        <v>0.53943293915689727</v>
      </c>
      <c r="M58">
        <f t="shared" si="9"/>
        <v>2.1712364713391024</v>
      </c>
      <c r="N58">
        <f t="shared" si="10"/>
        <v>1.8537985492004672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1.88</v>
      </c>
      <c r="C59" s="4">
        <f t="shared" si="0"/>
        <v>0.50761421319796951</v>
      </c>
      <c r="D59">
        <f t="shared" si="1"/>
        <v>0.53191489361702127</v>
      </c>
      <c r="E59">
        <f t="shared" si="2"/>
        <v>3.9529106814990778E-2</v>
      </c>
      <c r="F59">
        <f t="shared" si="3"/>
        <v>-0.23047845339669515</v>
      </c>
      <c r="G59">
        <v>0</v>
      </c>
      <c r="H59">
        <f t="shared" si="4"/>
        <v>0.27000756021168593</v>
      </c>
      <c r="I59">
        <f t="shared" si="5"/>
        <v>-1.0823626487770475</v>
      </c>
      <c r="J59">
        <f t="shared" si="6"/>
        <v>1.0823626487770475</v>
      </c>
      <c r="K59">
        <f t="shared" si="7"/>
        <v>0.48783063328986415</v>
      </c>
      <c r="L59">
        <f t="shared" si="8"/>
        <v>0.5121693667101358</v>
      </c>
      <c r="M59">
        <f t="shared" si="9"/>
        <v>2.049891769313736</v>
      </c>
      <c r="N59">
        <f t="shared" si="10"/>
        <v>1.9524791309238021</v>
      </c>
    </row>
    <row r="60" spans="1:14" x14ac:dyDescent="0.25">
      <c r="A60" s="4">
        <f>IF('True_Odds_Calculator_2-way'!A61="","",'True_Odds_Calculator_2-way'!A61)</f>
        <v>1.96</v>
      </c>
      <c r="B60" s="4">
        <f>IF('True_Odds_Calculator_2-way'!B61="","",'True_Odds_Calculator_2-way'!B61)</f>
        <v>1.89</v>
      </c>
      <c r="C60" s="4">
        <f t="shared" si="0"/>
        <v>0.51020408163265307</v>
      </c>
      <c r="D60">
        <f t="shared" si="1"/>
        <v>0.52910052910052918</v>
      </c>
      <c r="E60">
        <f t="shared" si="2"/>
        <v>3.9304610733182255E-2</v>
      </c>
      <c r="F60">
        <f t="shared" si="3"/>
        <v>-0.23064463880790409</v>
      </c>
      <c r="G60">
        <v>0</v>
      </c>
      <c r="H60">
        <f t="shared" si="4"/>
        <v>0.26994924954108634</v>
      </c>
      <c r="I60">
        <f t="shared" si="5"/>
        <v>-1.0818558060197889</v>
      </c>
      <c r="J60">
        <f t="shared" si="6"/>
        <v>1.0818558060197889</v>
      </c>
      <c r="K60">
        <f t="shared" si="7"/>
        <v>0.49053715233296324</v>
      </c>
      <c r="L60">
        <f t="shared" si="8"/>
        <v>0.50946284766703676</v>
      </c>
      <c r="M60">
        <f t="shared" si="9"/>
        <v>2.0385815737789974</v>
      </c>
      <c r="N60">
        <f t="shared" si="10"/>
        <v>1.9628516673576117</v>
      </c>
    </row>
    <row r="61" spans="1:14" x14ac:dyDescent="0.25">
      <c r="A61" s="4">
        <f>IF('True_Odds_Calculator_2-way'!A62="","",'True_Odds_Calculator_2-way'!A62)</f>
        <v>2.2599999999999998</v>
      </c>
      <c r="B61" s="4">
        <f>IF('True_Odds_Calculator_2-way'!B62="","",'True_Odds_Calculator_2-way'!B62)</f>
        <v>1.67</v>
      </c>
      <c r="C61" s="4">
        <f t="shared" si="0"/>
        <v>0.44247787610619471</v>
      </c>
      <c r="D61">
        <f t="shared" si="1"/>
        <v>0.5988023952095809</v>
      </c>
      <c r="E61">
        <f t="shared" si="2"/>
        <v>4.1280271315775607E-2</v>
      </c>
      <c r="F61">
        <f t="shared" si="3"/>
        <v>-0.22367654072386189</v>
      </c>
      <c r="G61">
        <v>0</v>
      </c>
      <c r="H61">
        <f t="shared" si="4"/>
        <v>0.26495681203963756</v>
      </c>
      <c r="I61">
        <f t="shared" si="5"/>
        <v>-1.0883719140805657</v>
      </c>
      <c r="J61">
        <f t="shared" si="6"/>
        <v>1.0883719140805657</v>
      </c>
      <c r="K61">
        <f t="shared" si="7"/>
        <v>0.42170096587595468</v>
      </c>
      <c r="L61">
        <f t="shared" si="8"/>
        <v>0.57829903412404526</v>
      </c>
      <c r="M61">
        <f t="shared" si="9"/>
        <v>2.3713486117415123</v>
      </c>
      <c r="N61">
        <f t="shared" si="10"/>
        <v>1.729209182433979</v>
      </c>
    </row>
    <row r="62" spans="1:14" x14ac:dyDescent="0.25">
      <c r="A62" s="4">
        <f>IF('True_Odds_Calculator_2-way'!A63="","",'True_Odds_Calculator_2-way'!A63)</f>
        <v>1.85</v>
      </c>
      <c r="B62" s="4">
        <f>IF('True_Odds_Calculator_2-way'!B63="","",'True_Odds_Calculator_2-way'!B63)</f>
        <v>2</v>
      </c>
      <c r="C62" s="4">
        <f t="shared" si="0"/>
        <v>0.54054054054054046</v>
      </c>
      <c r="D62">
        <f t="shared" si="1"/>
        <v>0.5</v>
      </c>
      <c r="E62">
        <f t="shared" si="2"/>
        <v>4.0540540540540349E-2</v>
      </c>
      <c r="F62">
        <f t="shared" si="3"/>
        <v>-0.22972972972972983</v>
      </c>
      <c r="G62">
        <v>0</v>
      </c>
      <c r="H62">
        <f t="shared" si="4"/>
        <v>0.27027027027027023</v>
      </c>
      <c r="I62">
        <f t="shared" si="5"/>
        <v>-1.0846522890932806</v>
      </c>
      <c r="J62">
        <f t="shared" si="6"/>
        <v>1.0846522890932806</v>
      </c>
      <c r="K62">
        <f t="shared" si="7"/>
        <v>0.52030369513807517</v>
      </c>
      <c r="L62">
        <f t="shared" si="8"/>
        <v>0.47969630486192494</v>
      </c>
      <c r="M62">
        <f t="shared" si="9"/>
        <v>1.9219544457292885</v>
      </c>
      <c r="N62">
        <f t="shared" si="10"/>
        <v>2.0846522890932806</v>
      </c>
    </row>
    <row r="63" spans="1:14" x14ac:dyDescent="0.25">
      <c r="A63" s="4">
        <f>IF('True_Odds_Calculator_2-way'!A64="","",'True_Odds_Calculator_2-way'!A64)</f>
        <v>2.19</v>
      </c>
      <c r="B63" s="4">
        <f>IF('True_Odds_Calculator_2-way'!B64="","",'True_Odds_Calculator_2-way'!B64)</f>
        <v>1.7</v>
      </c>
      <c r="C63" s="4">
        <f t="shared" si="0"/>
        <v>0.45662100456621008</v>
      </c>
      <c r="D63">
        <f t="shared" si="1"/>
        <v>0.58823529411764708</v>
      </c>
      <c r="E63">
        <f t="shared" si="2"/>
        <v>4.485629868385721E-2</v>
      </c>
      <c r="F63">
        <f t="shared" si="3"/>
        <v>-0.22374429223744285</v>
      </c>
      <c r="G63">
        <v>0</v>
      </c>
      <c r="H63">
        <f t="shared" si="4"/>
        <v>0.26860059092130006</v>
      </c>
      <c r="I63">
        <f t="shared" si="5"/>
        <v>-1.0956642697819581</v>
      </c>
      <c r="J63">
        <f t="shared" si="6"/>
        <v>1.0956642697819581</v>
      </c>
      <c r="K63">
        <f t="shared" si="7"/>
        <v>0.43405783005789961</v>
      </c>
      <c r="L63">
        <f t="shared" si="8"/>
        <v>0.56594216994210034</v>
      </c>
      <c r="M63">
        <f t="shared" si="9"/>
        <v>2.3038404810405297</v>
      </c>
      <c r="N63">
        <f t="shared" si="10"/>
        <v>1.7669649888473706</v>
      </c>
    </row>
    <row r="64" spans="1:14" x14ac:dyDescent="0.25">
      <c r="A64" s="4">
        <f>IF('True_Odds_Calculator_2-way'!A65="","",'True_Odds_Calculator_2-way'!A65)</f>
        <v>2.19</v>
      </c>
      <c r="B64" s="4">
        <f>IF('True_Odds_Calculator_2-way'!B65="","",'True_Odds_Calculator_2-way'!B65)</f>
        <v>1.7</v>
      </c>
      <c r="C64" s="4">
        <f t="shared" si="0"/>
        <v>0.45662100456621008</v>
      </c>
      <c r="D64">
        <f t="shared" si="1"/>
        <v>0.58823529411764708</v>
      </c>
      <c r="E64">
        <f t="shared" si="2"/>
        <v>4.485629868385721E-2</v>
      </c>
      <c r="F64">
        <f t="shared" si="3"/>
        <v>-0.22374429223744285</v>
      </c>
      <c r="G64">
        <v>0</v>
      </c>
      <c r="H64">
        <f t="shared" si="4"/>
        <v>0.26860059092130006</v>
      </c>
      <c r="I64">
        <f t="shared" si="5"/>
        <v>-1.0956642697819581</v>
      </c>
      <c r="J64">
        <f t="shared" si="6"/>
        <v>1.0956642697819581</v>
      </c>
      <c r="K64">
        <f t="shared" si="7"/>
        <v>0.43405783005789961</v>
      </c>
      <c r="L64">
        <f t="shared" si="8"/>
        <v>0.56594216994210034</v>
      </c>
      <c r="M64">
        <f t="shared" si="9"/>
        <v>2.3038404810405297</v>
      </c>
      <c r="N64">
        <f t="shared" si="10"/>
        <v>1.7669649888473706</v>
      </c>
    </row>
    <row r="65" spans="1:14" x14ac:dyDescent="0.25">
      <c r="A65" s="4">
        <f>IF('True_Odds_Calculator_2-way'!A66="","",'True_Odds_Calculator_2-way'!A66)</f>
        <v>1.93</v>
      </c>
      <c r="B65" s="4">
        <f>IF('True_Odds_Calculator_2-way'!B66="","",'True_Odds_Calculator_2-way'!B66)</f>
        <v>1.93</v>
      </c>
      <c r="C65" s="4">
        <f t="shared" si="0"/>
        <v>0.5181347150259068</v>
      </c>
      <c r="D65">
        <f t="shared" si="1"/>
        <v>0.5181347150259068</v>
      </c>
      <c r="E65">
        <f t="shared" si="2"/>
        <v>3.62694300518136E-2</v>
      </c>
      <c r="F65">
        <f t="shared" si="3"/>
        <v>-0.23219415286316403</v>
      </c>
      <c r="G65">
        <v>0</v>
      </c>
      <c r="H65">
        <f t="shared" si="4"/>
        <v>0.26846358291497763</v>
      </c>
      <c r="I65">
        <f t="shared" si="5"/>
        <v>-1.0752688172043015</v>
      </c>
      <c r="J65">
        <f t="shared" si="6"/>
        <v>1.0752688172043015</v>
      </c>
      <c r="K65">
        <f t="shared" si="7"/>
        <v>0.5</v>
      </c>
      <c r="L65">
        <f t="shared" si="8"/>
        <v>0.5</v>
      </c>
      <c r="M65">
        <f t="shared" si="9"/>
        <v>2</v>
      </c>
      <c r="N65">
        <f t="shared" si="10"/>
        <v>2</v>
      </c>
    </row>
    <row r="66" spans="1:14" x14ac:dyDescent="0.25">
      <c r="A66" s="4">
        <f>IF('True_Odds_Calculator_2-way'!A67="","",'True_Odds_Calculator_2-way'!A67)</f>
        <v>2.16</v>
      </c>
      <c r="B66" s="4">
        <f>IF('True_Odds_Calculator_2-way'!B67="","",'True_Odds_Calculator_2-way'!B67)</f>
        <v>1.72</v>
      </c>
      <c r="C66" s="4">
        <f t="shared" si="0"/>
        <v>0.46296296296296291</v>
      </c>
      <c r="D66">
        <f t="shared" si="1"/>
        <v>0.58139534883720934</v>
      </c>
      <c r="E66">
        <f t="shared" si="2"/>
        <v>4.4358311800172245E-2</v>
      </c>
      <c r="F66">
        <f t="shared" si="3"/>
        <v>-0.22480620155038755</v>
      </c>
      <c r="G66">
        <v>0</v>
      </c>
      <c r="H66">
        <f t="shared" si="4"/>
        <v>0.26916451335055985</v>
      </c>
      <c r="I66">
        <f t="shared" si="5"/>
        <v>-1.0942202738310214</v>
      </c>
      <c r="J66">
        <f t="shared" si="6"/>
        <v>1.0942202738310214</v>
      </c>
      <c r="K66">
        <f t="shared" si="7"/>
        <v>0.44066539250833864</v>
      </c>
      <c r="L66">
        <f t="shared" si="8"/>
        <v>0.55933460749166131</v>
      </c>
      <c r="M66">
        <f t="shared" si="9"/>
        <v>2.2692955176439846</v>
      </c>
      <c r="N66">
        <f t="shared" si="10"/>
        <v>1.7878385971583355</v>
      </c>
    </row>
    <row r="67" spans="1:14" x14ac:dyDescent="0.25">
      <c r="A67" s="4">
        <f>IF('True_Odds_Calculator_2-way'!A68="","",'True_Odds_Calculator_2-way'!A68)</f>
        <v>2.2200000000000002</v>
      </c>
      <c r="B67" s="4">
        <f>IF('True_Odds_Calculator_2-way'!B68="","",'True_Odds_Calculator_2-way'!B68)</f>
        <v>1.69</v>
      </c>
      <c r="C67" s="4">
        <f t="shared" ref="C67:C130" si="11">1/A67</f>
        <v>0.4504504504504504</v>
      </c>
      <c r="D67">
        <f t="shared" ref="D67:D130" si="12">1/B67</f>
        <v>0.59171597633136097</v>
      </c>
      <c r="E67">
        <f t="shared" ref="E67:E130" si="13">C67+D67-1</f>
        <v>4.2166426781811372E-2</v>
      </c>
      <c r="F67">
        <f t="shared" ref="F67:F130" si="14">C67+D67-(C67*D67)-1</f>
        <v>-0.22437230129537822</v>
      </c>
      <c r="G67">
        <v>0</v>
      </c>
      <c r="H67">
        <f t="shared" ref="H67:H130" si="15">C67*D67</f>
        <v>0.26653872807718959</v>
      </c>
      <c r="I67">
        <f t="shared" ref="I67:I130" si="16">((-4*F67*H67)^0.5)/(2*F67)</f>
        <v>-1.0899223022085147</v>
      </c>
      <c r="J67">
        <f t="shared" ref="J67:J130" si="17">(-((-4*F67*H67)^0.5))/(2*F67)</f>
        <v>1.0899223022085147</v>
      </c>
      <c r="K67">
        <f t="shared" ref="K67:K130" si="18">IF(A67="","",(C67/($J67+C67-($J67*C67))))</f>
        <v>0.42923885660212757</v>
      </c>
      <c r="L67">
        <f t="shared" ref="L67:L130" si="19">IF(B67="","",(D67/($J67+D67-($J67*D67))))</f>
        <v>0.57076114339787254</v>
      </c>
      <c r="M67">
        <f t="shared" ref="M67:M130" si="20">IF(A67="","",1/K67)</f>
        <v>2.3297052086943877</v>
      </c>
      <c r="N67">
        <f t="shared" ref="N67:N130" si="21">IF(B67="","",1/L67)</f>
        <v>1.7520463885238748</v>
      </c>
    </row>
    <row r="68" spans="1:14" x14ac:dyDescent="0.25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11"/>
        <v>0.47393364928909953</v>
      </c>
      <c r="D68">
        <f t="shared" si="12"/>
        <v>0.5714285714285714</v>
      </c>
      <c r="E68">
        <f t="shared" si="13"/>
        <v>4.5362220717670931E-2</v>
      </c>
      <c r="F68">
        <f t="shared" si="14"/>
        <v>-0.22545700744752883</v>
      </c>
      <c r="G68">
        <v>0</v>
      </c>
      <c r="H68">
        <f t="shared" si="15"/>
        <v>0.27081922816519971</v>
      </c>
      <c r="I68">
        <f t="shared" si="16"/>
        <v>-1.0959932487023818</v>
      </c>
      <c r="J68">
        <f t="shared" si="17"/>
        <v>1.0959932487023818</v>
      </c>
      <c r="K68">
        <f t="shared" si="18"/>
        <v>0.45115105429092489</v>
      </c>
      <c r="L68">
        <f t="shared" si="19"/>
        <v>0.54884894570907516</v>
      </c>
      <c r="M68">
        <f t="shared" si="20"/>
        <v>2.216552506059644</v>
      </c>
      <c r="N68">
        <f t="shared" si="21"/>
        <v>1.8219949365267862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1.72</v>
      </c>
      <c r="C69" s="4">
        <f t="shared" si="11"/>
        <v>0.46296296296296291</v>
      </c>
      <c r="D69">
        <f t="shared" si="12"/>
        <v>0.58139534883720934</v>
      </c>
      <c r="E69">
        <f t="shared" si="13"/>
        <v>4.4358311800172245E-2</v>
      </c>
      <c r="F69">
        <f t="shared" si="14"/>
        <v>-0.22480620155038755</v>
      </c>
      <c r="G69">
        <v>0</v>
      </c>
      <c r="H69">
        <f t="shared" si="15"/>
        <v>0.26916451335055985</v>
      </c>
      <c r="I69">
        <f t="shared" si="16"/>
        <v>-1.0942202738310214</v>
      </c>
      <c r="J69">
        <f t="shared" si="17"/>
        <v>1.0942202738310214</v>
      </c>
      <c r="K69">
        <f t="shared" si="18"/>
        <v>0.44066539250833864</v>
      </c>
      <c r="L69">
        <f t="shared" si="19"/>
        <v>0.55933460749166131</v>
      </c>
      <c r="M69">
        <f t="shared" si="20"/>
        <v>2.2692955176439846</v>
      </c>
      <c r="N69">
        <f t="shared" si="21"/>
        <v>1.7878385971583355</v>
      </c>
    </row>
    <row r="70" spans="1:14" x14ac:dyDescent="0.25">
      <c r="A70" s="4">
        <f>IF('True_Odds_Calculator_2-way'!A71="","",'True_Odds_Calculator_2-way'!A71)</f>
        <v>2.12</v>
      </c>
      <c r="B70" s="4">
        <f>IF('True_Odds_Calculator_2-way'!B71="","",'True_Odds_Calculator_2-way'!B71)</f>
        <v>1.75</v>
      </c>
      <c r="C70" s="4">
        <f t="shared" si="11"/>
        <v>0.47169811320754712</v>
      </c>
      <c r="D70">
        <f t="shared" si="12"/>
        <v>0.5714285714285714</v>
      </c>
      <c r="E70">
        <f t="shared" si="13"/>
        <v>4.3126684636118462E-2</v>
      </c>
      <c r="F70">
        <f t="shared" si="14"/>
        <v>-0.22641509433962281</v>
      </c>
      <c r="G70">
        <v>0</v>
      </c>
      <c r="H70">
        <f t="shared" si="15"/>
        <v>0.26954177897574122</v>
      </c>
      <c r="I70">
        <f t="shared" si="16"/>
        <v>-1.0910894511799614</v>
      </c>
      <c r="J70">
        <f t="shared" si="17"/>
        <v>1.0910894511799614</v>
      </c>
      <c r="K70">
        <f t="shared" si="18"/>
        <v>0.45004091619234604</v>
      </c>
      <c r="L70">
        <f t="shared" si="19"/>
        <v>0.54995908380765413</v>
      </c>
      <c r="M70">
        <f t="shared" si="20"/>
        <v>2.2220201853215569</v>
      </c>
      <c r="N70">
        <f t="shared" si="21"/>
        <v>1.8183170883849711</v>
      </c>
    </row>
    <row r="71" spans="1:14" x14ac:dyDescent="0.25">
      <c r="A71" s="4">
        <f>IF('True_Odds_Calculator_2-way'!A72="","",'True_Odds_Calculator_2-way'!A72)</f>
        <v>2.3199999999999998</v>
      </c>
      <c r="B71" s="4">
        <f>IF('True_Odds_Calculator_2-way'!B72="","",'True_Odds_Calculator_2-way'!B72)</f>
        <v>1.64</v>
      </c>
      <c r="C71" s="4">
        <f t="shared" si="11"/>
        <v>0.43103448275862072</v>
      </c>
      <c r="D71">
        <f t="shared" si="12"/>
        <v>0.6097560975609756</v>
      </c>
      <c r="E71">
        <f t="shared" si="13"/>
        <v>4.0790580319596259E-2</v>
      </c>
      <c r="F71">
        <f t="shared" si="14"/>
        <v>-0.22203532380151392</v>
      </c>
      <c r="G71">
        <v>0</v>
      </c>
      <c r="H71">
        <f t="shared" si="15"/>
        <v>0.26282590412111018</v>
      </c>
      <c r="I71">
        <f t="shared" si="16"/>
        <v>-1.0879853497231113</v>
      </c>
      <c r="J71">
        <f t="shared" si="17"/>
        <v>1.0879853497231113</v>
      </c>
      <c r="K71">
        <f t="shared" si="18"/>
        <v>0.41048532859718323</v>
      </c>
      <c r="L71">
        <f t="shared" si="19"/>
        <v>0.58951467140281677</v>
      </c>
      <c r="M71">
        <f t="shared" si="20"/>
        <v>2.4361406616345072</v>
      </c>
      <c r="N71">
        <f t="shared" si="21"/>
        <v>1.6963106238227914</v>
      </c>
    </row>
    <row r="72" spans="1:14" x14ac:dyDescent="0.25">
      <c r="A72" s="4">
        <f>IF('True_Odds_Calculator_2-way'!A73="","",'True_Odds_Calculator_2-way'!A73)</f>
        <v>2.17</v>
      </c>
      <c r="B72" s="4">
        <f>IF('True_Odds_Calculator_2-way'!B73="","",'True_Odds_Calculator_2-way'!B73)</f>
        <v>1.76</v>
      </c>
      <c r="C72" s="4">
        <f t="shared" si="11"/>
        <v>0.46082949308755761</v>
      </c>
      <c r="D72">
        <f t="shared" si="12"/>
        <v>0.56818181818181823</v>
      </c>
      <c r="E72">
        <f t="shared" si="13"/>
        <v>2.9011311269375728E-2</v>
      </c>
      <c r="F72">
        <f t="shared" si="14"/>
        <v>-0.2328236279849184</v>
      </c>
      <c r="G72">
        <v>0</v>
      </c>
      <c r="H72">
        <f t="shared" si="15"/>
        <v>0.26183493925429413</v>
      </c>
      <c r="I72">
        <f t="shared" si="16"/>
        <v>-1.0604746049596294</v>
      </c>
      <c r="J72">
        <f t="shared" si="17"/>
        <v>1.0604746049596294</v>
      </c>
      <c r="K72">
        <f t="shared" si="18"/>
        <v>0.44627809446366512</v>
      </c>
      <c r="L72">
        <f t="shared" si="19"/>
        <v>0.55372190553633505</v>
      </c>
      <c r="M72">
        <f t="shared" si="20"/>
        <v>2.2407552878027661</v>
      </c>
      <c r="N72">
        <f t="shared" si="21"/>
        <v>1.8059606997693183</v>
      </c>
    </row>
    <row r="73" spans="1:14" x14ac:dyDescent="0.25">
      <c r="A73" s="4">
        <f>IF('True_Odds_Calculator_2-way'!A74="","",'True_Odds_Calculator_2-way'!A74)</f>
        <v>1.39</v>
      </c>
      <c r="B73" s="4">
        <f>IF('True_Odds_Calculator_2-way'!B74="","",'True_Odds_Calculator_2-way'!B74)</f>
        <v>3.13</v>
      </c>
      <c r="C73" s="4">
        <f t="shared" si="11"/>
        <v>0.71942446043165476</v>
      </c>
      <c r="D73">
        <f t="shared" si="12"/>
        <v>0.31948881789137379</v>
      </c>
      <c r="E73">
        <f t="shared" si="13"/>
        <v>3.8913278323028599E-2</v>
      </c>
      <c r="F73">
        <f t="shared" si="14"/>
        <v>-0.19093479210242026</v>
      </c>
      <c r="G73">
        <v>0</v>
      </c>
      <c r="H73">
        <f t="shared" si="15"/>
        <v>0.2298480704254488</v>
      </c>
      <c r="I73">
        <f t="shared" si="16"/>
        <v>-1.0971800311277222</v>
      </c>
      <c r="J73">
        <f t="shared" si="17"/>
        <v>1.0971800311277222</v>
      </c>
      <c r="K73">
        <f t="shared" si="18"/>
        <v>0.70032905065643747</v>
      </c>
      <c r="L73">
        <f t="shared" si="19"/>
        <v>0.29967094934356248</v>
      </c>
      <c r="M73">
        <f t="shared" si="20"/>
        <v>1.4279002121398117</v>
      </c>
      <c r="N73">
        <f t="shared" si="21"/>
        <v>3.3369934663020482</v>
      </c>
    </row>
    <row r="74" spans="1:14" x14ac:dyDescent="0.25">
      <c r="A74" s="4">
        <f>IF('True_Odds_Calculator_2-way'!A75="","",'True_Odds_Calculator_2-way'!A75)</f>
        <v>1.93</v>
      </c>
      <c r="B74" s="4">
        <f>IF('True_Odds_Calculator_2-way'!B75="","",'True_Odds_Calculator_2-way'!B75)</f>
        <v>1.92</v>
      </c>
      <c r="C74" s="4">
        <f t="shared" si="11"/>
        <v>0.5181347150259068</v>
      </c>
      <c r="D74">
        <f t="shared" si="12"/>
        <v>0.52083333333333337</v>
      </c>
      <c r="E74">
        <f t="shared" si="13"/>
        <v>3.8968048359240282E-2</v>
      </c>
      <c r="F74">
        <f t="shared" si="14"/>
        <v>-0.23089378238341951</v>
      </c>
      <c r="G74">
        <v>0</v>
      </c>
      <c r="H74">
        <f t="shared" si="15"/>
        <v>0.26986183074265979</v>
      </c>
      <c r="I74">
        <f t="shared" si="16"/>
        <v>-1.0810968751610268</v>
      </c>
      <c r="J74">
        <f t="shared" si="17"/>
        <v>1.0810968751610268</v>
      </c>
      <c r="K74">
        <f t="shared" si="18"/>
        <v>0.49864863877742077</v>
      </c>
      <c r="L74">
        <f t="shared" si="19"/>
        <v>0.50135136122257906</v>
      </c>
      <c r="M74">
        <f t="shared" si="20"/>
        <v>2.0054200938997546</v>
      </c>
      <c r="N74">
        <f t="shared" si="21"/>
        <v>1.9946091251481448</v>
      </c>
    </row>
    <row r="75" spans="1:14" x14ac:dyDescent="0.25">
      <c r="A75" s="4">
        <f>IF('True_Odds_Calculator_2-way'!A76="","",'True_Odds_Calculator_2-way'!A76)</f>
        <v>2.2999999999999998</v>
      </c>
      <c r="B75" s="4">
        <f>IF('True_Odds_Calculator_2-way'!B76="","",'True_Odds_Calculator_2-way'!B76)</f>
        <v>1.65</v>
      </c>
      <c r="C75" s="4">
        <f t="shared" si="11"/>
        <v>0.43478260869565222</v>
      </c>
      <c r="D75">
        <f t="shared" si="12"/>
        <v>0.60606060606060608</v>
      </c>
      <c r="E75">
        <f t="shared" si="13"/>
        <v>4.0843214756258295E-2</v>
      </c>
      <c r="F75">
        <f t="shared" si="14"/>
        <v>-0.22266139657443995</v>
      </c>
      <c r="G75">
        <v>0</v>
      </c>
      <c r="H75">
        <f t="shared" si="15"/>
        <v>0.2635046113306983</v>
      </c>
      <c r="I75">
        <f t="shared" si="16"/>
        <v>-1.0878565864408427</v>
      </c>
      <c r="J75">
        <f t="shared" si="17"/>
        <v>1.0878565864408427</v>
      </c>
      <c r="K75">
        <f t="shared" si="18"/>
        <v>0.41421356237309503</v>
      </c>
      <c r="L75">
        <f t="shared" si="19"/>
        <v>0.58578643762690474</v>
      </c>
      <c r="M75">
        <f t="shared" si="20"/>
        <v>2.4142135623730949</v>
      </c>
      <c r="N75">
        <f t="shared" si="21"/>
        <v>1.7071067811865481</v>
      </c>
    </row>
    <row r="76" spans="1:14" x14ac:dyDescent="0.25">
      <c r="A76" s="4">
        <f>IF('True_Odds_Calculator_2-way'!A77="","",'True_Odds_Calculator_2-way'!A77)</f>
        <v>2.4300000000000002</v>
      </c>
      <c r="B76" s="4">
        <f>IF('True_Odds_Calculator_2-way'!B77="","",'True_Odds_Calculator_2-way'!B77)</f>
        <v>1.58</v>
      </c>
      <c r="C76" s="4">
        <f t="shared" si="11"/>
        <v>0.41152263374485593</v>
      </c>
      <c r="D76">
        <f t="shared" si="12"/>
        <v>0.63291139240506322</v>
      </c>
      <c r="E76">
        <f t="shared" si="13"/>
        <v>4.4434026149919204E-2</v>
      </c>
      <c r="F76">
        <f t="shared" si="14"/>
        <v>-0.21602333697973641</v>
      </c>
      <c r="G76">
        <v>0</v>
      </c>
      <c r="H76">
        <f t="shared" si="15"/>
        <v>0.26045736312965562</v>
      </c>
      <c r="I76">
        <f t="shared" si="16"/>
        <v>-1.0980395534147549</v>
      </c>
      <c r="J76">
        <f t="shared" si="17"/>
        <v>1.0980395534147549</v>
      </c>
      <c r="K76">
        <f t="shared" si="18"/>
        <v>0.38907530070846807</v>
      </c>
      <c r="L76">
        <f t="shared" si="19"/>
        <v>0.61092469929153193</v>
      </c>
      <c r="M76">
        <f t="shared" si="20"/>
        <v>2.5701965613830993</v>
      </c>
      <c r="N76">
        <f t="shared" si="21"/>
        <v>1.636862940980558</v>
      </c>
    </row>
    <row r="77" spans="1:14" x14ac:dyDescent="0.25">
      <c r="A77" s="4">
        <f>IF('True_Odds_Calculator_2-way'!A78="","",'True_Odds_Calculator_2-way'!A78)</f>
        <v>2.14</v>
      </c>
      <c r="B77" s="4">
        <f>IF('True_Odds_Calculator_2-way'!B78="","",'True_Odds_Calculator_2-way'!B78)</f>
        <v>1.74</v>
      </c>
      <c r="C77" s="4">
        <f t="shared" si="11"/>
        <v>0.46728971962616822</v>
      </c>
      <c r="D77">
        <f t="shared" si="12"/>
        <v>0.57471264367816088</v>
      </c>
      <c r="E77">
        <f t="shared" si="13"/>
        <v>4.200236330432916E-2</v>
      </c>
      <c r="F77">
        <f t="shared" si="14"/>
        <v>-0.22655494682565258</v>
      </c>
      <c r="G77">
        <v>0</v>
      </c>
      <c r="H77">
        <f t="shared" si="15"/>
        <v>0.26855731012998174</v>
      </c>
      <c r="I77">
        <f t="shared" si="16"/>
        <v>-1.0887588907733556</v>
      </c>
      <c r="J77">
        <f t="shared" si="17"/>
        <v>1.0887588907733556</v>
      </c>
      <c r="K77">
        <f t="shared" si="18"/>
        <v>0.44619250064100674</v>
      </c>
      <c r="L77">
        <f t="shared" si="19"/>
        <v>0.55380749935899309</v>
      </c>
      <c r="M77">
        <f t="shared" si="20"/>
        <v>2.2411851354816257</v>
      </c>
      <c r="N77">
        <f t="shared" si="21"/>
        <v>1.8056815791722833</v>
      </c>
    </row>
    <row r="78" spans="1:14" x14ac:dyDescent="0.25">
      <c r="A78" s="4">
        <f>IF('True_Odds_Calculator_2-way'!A79="","",'True_Odds_Calculator_2-way'!A79)</f>
        <v>2.17</v>
      </c>
      <c r="B78" s="4">
        <f>IF('True_Odds_Calculator_2-way'!B79="","",'True_Odds_Calculator_2-way'!B79)</f>
        <v>1.72</v>
      </c>
      <c r="C78" s="4">
        <f t="shared" si="11"/>
        <v>0.46082949308755761</v>
      </c>
      <c r="D78">
        <f t="shared" si="12"/>
        <v>0.58139534883720934</v>
      </c>
      <c r="E78">
        <f t="shared" si="13"/>
        <v>4.2224841924766832E-2</v>
      </c>
      <c r="F78">
        <f t="shared" si="14"/>
        <v>-0.2256992819633481</v>
      </c>
      <c r="G78">
        <v>0</v>
      </c>
      <c r="H78">
        <f t="shared" si="15"/>
        <v>0.26792412388811493</v>
      </c>
      <c r="I78">
        <f t="shared" si="16"/>
        <v>-1.0895340841010224</v>
      </c>
      <c r="J78">
        <f t="shared" si="17"/>
        <v>1.0895340841010224</v>
      </c>
      <c r="K78">
        <f t="shared" si="18"/>
        <v>0.43960780543711397</v>
      </c>
      <c r="L78">
        <f t="shared" si="19"/>
        <v>0.56039219456288614</v>
      </c>
      <c r="M78">
        <f t="shared" si="20"/>
        <v>2.2747548783981961</v>
      </c>
      <c r="N78">
        <f t="shared" si="21"/>
        <v>1.784464540552736</v>
      </c>
    </row>
    <row r="79" spans="1:14" x14ac:dyDescent="0.25">
      <c r="A79" s="4">
        <f>IF('True_Odds_Calculator_2-way'!A80="","",'True_Odds_Calculator_2-way'!A80)</f>
        <v>2.2400000000000002</v>
      </c>
      <c r="B79" s="4">
        <f>IF('True_Odds_Calculator_2-way'!B80="","",'True_Odds_Calculator_2-way'!B80)</f>
        <v>1.68</v>
      </c>
      <c r="C79" s="4">
        <f t="shared" si="11"/>
        <v>0.4464285714285714</v>
      </c>
      <c r="D79">
        <f t="shared" si="12"/>
        <v>0.59523809523809523</v>
      </c>
      <c r="E79">
        <f t="shared" si="13"/>
        <v>4.1666666666666519E-2</v>
      </c>
      <c r="F79">
        <f t="shared" si="14"/>
        <v>-0.22406462585034026</v>
      </c>
      <c r="G79">
        <v>0</v>
      </c>
      <c r="H79">
        <f t="shared" si="15"/>
        <v>0.26573129251700678</v>
      </c>
      <c r="I79">
        <f t="shared" si="16"/>
        <v>-1.0890171046725801</v>
      </c>
      <c r="J79">
        <f t="shared" si="17"/>
        <v>1.0890171046725801</v>
      </c>
      <c r="K79">
        <f t="shared" si="18"/>
        <v>0.42546289760699951</v>
      </c>
      <c r="L79">
        <f t="shared" si="19"/>
        <v>0.5745371023930006</v>
      </c>
      <c r="M79">
        <f t="shared" si="20"/>
        <v>2.3503812097939996</v>
      </c>
      <c r="N79">
        <f t="shared" si="21"/>
        <v>1.7405316311773544</v>
      </c>
    </row>
    <row r="80" spans="1:14" x14ac:dyDescent="0.25">
      <c r="A80" s="4">
        <f>IF('True_Odds_Calculator_2-way'!A81="","",'True_Odds_Calculator_2-way'!A81)</f>
        <v>2.21</v>
      </c>
      <c r="B80" s="4">
        <f>IF('True_Odds_Calculator_2-way'!B81="","",'True_Odds_Calculator_2-way'!B81)</f>
        <v>1.69</v>
      </c>
      <c r="C80" s="4">
        <f t="shared" si="11"/>
        <v>0.45248868778280543</v>
      </c>
      <c r="D80">
        <f t="shared" si="12"/>
        <v>0.59171597633136097</v>
      </c>
      <c r="E80">
        <f t="shared" si="13"/>
        <v>4.4204664114166459E-2</v>
      </c>
      <c r="F80">
        <f t="shared" si="14"/>
        <v>-0.22354012155613256</v>
      </c>
      <c r="G80">
        <v>0</v>
      </c>
      <c r="H80">
        <f t="shared" si="15"/>
        <v>0.26774478567029908</v>
      </c>
      <c r="I80">
        <f t="shared" si="16"/>
        <v>-1.0944168462342658</v>
      </c>
      <c r="J80">
        <f t="shared" si="17"/>
        <v>1.0944168462342658</v>
      </c>
      <c r="K80">
        <f t="shared" si="18"/>
        <v>0.430247355617285</v>
      </c>
      <c r="L80">
        <f t="shared" si="19"/>
        <v>0.56975264438271478</v>
      </c>
      <c r="M80">
        <f t="shared" si="20"/>
        <v>2.3242443839434617</v>
      </c>
      <c r="N80">
        <f t="shared" si="21"/>
        <v>1.7551476239016437</v>
      </c>
    </row>
    <row r="81" spans="1:14" x14ac:dyDescent="0.25">
      <c r="A81" s="4">
        <f>IF('True_Odds_Calculator_2-way'!A82="","",'True_Odds_Calculator_2-way'!A82)</f>
        <v>2.31</v>
      </c>
      <c r="B81" s="4">
        <f>IF('True_Odds_Calculator_2-way'!B82="","",'True_Odds_Calculator_2-way'!B82)</f>
        <v>1.64</v>
      </c>
      <c r="C81" s="4">
        <f t="shared" si="11"/>
        <v>0.4329004329004329</v>
      </c>
      <c r="D81">
        <f t="shared" si="12"/>
        <v>0.6097560975609756</v>
      </c>
      <c r="E81">
        <f t="shared" si="13"/>
        <v>4.2656530461408604E-2</v>
      </c>
      <c r="F81">
        <f t="shared" si="14"/>
        <v>-0.22130714813641639</v>
      </c>
      <c r="G81">
        <v>0</v>
      </c>
      <c r="H81">
        <f t="shared" si="15"/>
        <v>0.26396367859782494</v>
      </c>
      <c r="I81">
        <f t="shared" si="16"/>
        <v>-1.0921300708262975</v>
      </c>
      <c r="J81">
        <f t="shared" si="17"/>
        <v>1.0921300708262975</v>
      </c>
      <c r="K81">
        <f t="shared" si="18"/>
        <v>0.41140574832950405</v>
      </c>
      <c r="L81">
        <f t="shared" si="19"/>
        <v>0.58859425167049584</v>
      </c>
      <c r="M81">
        <f t="shared" si="20"/>
        <v>2.4306903927824499</v>
      </c>
      <c r="N81">
        <f t="shared" si="21"/>
        <v>1.6989632453288304</v>
      </c>
    </row>
    <row r="82" spans="1:14" x14ac:dyDescent="0.25">
      <c r="A82" s="4">
        <f>IF('True_Odds_Calculator_2-way'!A83="","",'True_Odds_Calculator_2-way'!A83)</f>
        <v>2.2799999999999998</v>
      </c>
      <c r="B82" s="4">
        <f>IF('True_Odds_Calculator_2-way'!B83="","",'True_Odds_Calculator_2-way'!B83)</f>
        <v>1.66</v>
      </c>
      <c r="C82" s="4">
        <f t="shared" si="11"/>
        <v>0.43859649122807021</v>
      </c>
      <c r="D82">
        <f t="shared" si="12"/>
        <v>0.60240963855421692</v>
      </c>
      <c r="E82">
        <f t="shared" si="13"/>
        <v>4.1006129782287015E-2</v>
      </c>
      <c r="F82">
        <f t="shared" si="14"/>
        <v>-0.22320862396956254</v>
      </c>
      <c r="G82">
        <v>0</v>
      </c>
      <c r="H82">
        <f t="shared" si="15"/>
        <v>0.26421475375184955</v>
      </c>
      <c r="I82">
        <f t="shared" si="16"/>
        <v>-1.0879853497231113</v>
      </c>
      <c r="J82">
        <f t="shared" si="17"/>
        <v>1.0879853497231113</v>
      </c>
      <c r="K82">
        <f t="shared" si="18"/>
        <v>0.41795165071949136</v>
      </c>
      <c r="L82">
        <f t="shared" si="19"/>
        <v>0.58204834928050886</v>
      </c>
      <c r="M82">
        <f t="shared" si="20"/>
        <v>2.3926212476455824</v>
      </c>
      <c r="N82">
        <f t="shared" si="21"/>
        <v>1.7180703308172531</v>
      </c>
    </row>
    <row r="83" spans="1:14" x14ac:dyDescent="0.25">
      <c r="A83" s="4">
        <f>IF('True_Odds_Calculator_2-way'!A84="","",'True_Odds_Calculator_2-way'!A84)</f>
        <v>1.49</v>
      </c>
      <c r="B83" s="4">
        <f>IF('True_Odds_Calculator_2-way'!B84="","",'True_Odds_Calculator_2-way'!B84)</f>
        <v>2.69</v>
      </c>
      <c r="C83" s="4">
        <f t="shared" si="11"/>
        <v>0.67114093959731547</v>
      </c>
      <c r="D83">
        <f t="shared" si="12"/>
        <v>0.37174721189591081</v>
      </c>
      <c r="E83">
        <f t="shared" si="13"/>
        <v>4.2888151493226223E-2</v>
      </c>
      <c r="F83">
        <f t="shared" si="14"/>
        <v>-0.20660662159127763</v>
      </c>
      <c r="G83">
        <v>0</v>
      </c>
      <c r="H83">
        <f t="shared" si="15"/>
        <v>0.24949477308450391</v>
      </c>
      <c r="I83">
        <f t="shared" si="16"/>
        <v>-1.098901098901099</v>
      </c>
      <c r="J83">
        <f t="shared" si="17"/>
        <v>1.098901098901099</v>
      </c>
      <c r="K83">
        <f t="shared" si="18"/>
        <v>0.65</v>
      </c>
      <c r="L83">
        <f t="shared" si="19"/>
        <v>0.35000000000000003</v>
      </c>
      <c r="M83">
        <f t="shared" si="20"/>
        <v>1.5384615384615383</v>
      </c>
      <c r="N83">
        <f t="shared" si="21"/>
        <v>2.8571428571428568</v>
      </c>
    </row>
    <row r="84" spans="1:14" x14ac:dyDescent="0.25">
      <c r="A84" s="4">
        <f>IF('True_Odds_Calculator_2-way'!A85="","",'True_Odds_Calculator_2-way'!A85)</f>
        <v>1.55</v>
      </c>
      <c r="B84" s="4">
        <f>IF('True_Odds_Calculator_2-way'!B85="","",'True_Odds_Calculator_2-way'!B85)</f>
        <v>2.54</v>
      </c>
      <c r="C84" s="4">
        <f t="shared" si="11"/>
        <v>0.64516129032258063</v>
      </c>
      <c r="D84">
        <f t="shared" si="12"/>
        <v>0.39370078740157477</v>
      </c>
      <c r="E84">
        <f t="shared" si="13"/>
        <v>3.8862077724155508E-2</v>
      </c>
      <c r="F84">
        <f t="shared" si="14"/>
        <v>-0.21513843027686042</v>
      </c>
      <c r="G84">
        <v>0</v>
      </c>
      <c r="H84">
        <f t="shared" si="15"/>
        <v>0.25400050800101598</v>
      </c>
      <c r="I84">
        <f t="shared" si="16"/>
        <v>-1.0865714630312673</v>
      </c>
      <c r="J84">
        <f t="shared" si="17"/>
        <v>1.0865714630312673</v>
      </c>
      <c r="K84">
        <f t="shared" si="18"/>
        <v>0.62593330385102708</v>
      </c>
      <c r="L84">
        <f t="shared" si="19"/>
        <v>0.3740666961489727</v>
      </c>
      <c r="M84">
        <f t="shared" si="20"/>
        <v>1.5976143046671971</v>
      </c>
      <c r="N84">
        <f t="shared" si="21"/>
        <v>2.673320053068152</v>
      </c>
    </row>
    <row r="85" spans="1:14" x14ac:dyDescent="0.25">
      <c r="A85" s="4">
        <f>IF('True_Odds_Calculator_2-way'!A86="","",'True_Odds_Calculator_2-way'!A86)</f>
        <v>1.77</v>
      </c>
      <c r="B85" s="4">
        <f>IF('True_Odds_Calculator_2-way'!B86="","",'True_Odds_Calculator_2-way'!B86)</f>
        <v>2.12</v>
      </c>
      <c r="C85" s="4">
        <f t="shared" si="11"/>
        <v>0.56497175141242939</v>
      </c>
      <c r="D85">
        <f t="shared" si="12"/>
        <v>0.47169811320754712</v>
      </c>
      <c r="E85">
        <f t="shared" si="13"/>
        <v>3.6669864619976567E-2</v>
      </c>
      <c r="F85">
        <f t="shared" si="14"/>
        <v>-0.22982624453682976</v>
      </c>
      <c r="G85">
        <v>0</v>
      </c>
      <c r="H85">
        <f t="shared" si="15"/>
        <v>0.26649610915680627</v>
      </c>
      <c r="I85">
        <f t="shared" si="16"/>
        <v>-1.0768262306348702</v>
      </c>
      <c r="J85">
        <f t="shared" si="17"/>
        <v>1.0768262306348702</v>
      </c>
      <c r="K85">
        <f t="shared" si="18"/>
        <v>0.5467001677156802</v>
      </c>
      <c r="L85">
        <f t="shared" si="19"/>
        <v>0.45329983228431991</v>
      </c>
      <c r="M85">
        <f t="shared" si="20"/>
        <v>1.8291561975888497</v>
      </c>
      <c r="N85">
        <f t="shared" si="21"/>
        <v>2.2060453783110545</v>
      </c>
    </row>
    <row r="86" spans="1:14" x14ac:dyDescent="0.25">
      <c r="A86" s="4">
        <f>IF('True_Odds_Calculator_2-way'!A87="","",'True_Odds_Calculator_2-way'!A87)</f>
        <v>1.28</v>
      </c>
      <c r="B86" s="4">
        <f>IF('True_Odds_Calculator_2-way'!B87="","",'True_Odds_Calculator_2-way'!B87)</f>
        <v>3.78</v>
      </c>
      <c r="C86" s="4">
        <f t="shared" si="11"/>
        <v>0.78125</v>
      </c>
      <c r="D86">
        <f t="shared" si="12"/>
        <v>0.26455026455026459</v>
      </c>
      <c r="E86">
        <f t="shared" si="13"/>
        <v>4.5800264550264647E-2</v>
      </c>
      <c r="F86">
        <f t="shared" si="14"/>
        <v>-0.16087962962962954</v>
      </c>
      <c r="G86">
        <v>0</v>
      </c>
      <c r="H86">
        <f t="shared" si="15"/>
        <v>0.20667989417989421</v>
      </c>
      <c r="I86">
        <f t="shared" si="16"/>
        <v>-1.1334401336131956</v>
      </c>
      <c r="J86">
        <f t="shared" si="17"/>
        <v>1.1334401336131956</v>
      </c>
      <c r="K86">
        <f t="shared" si="18"/>
        <v>0.75909207999819539</v>
      </c>
      <c r="L86">
        <f t="shared" si="19"/>
        <v>0.24090792000180439</v>
      </c>
      <c r="M86">
        <f t="shared" si="20"/>
        <v>1.317363237411695</v>
      </c>
      <c r="N86">
        <f t="shared" si="21"/>
        <v>4.1509635714446835</v>
      </c>
    </row>
    <row r="87" spans="1:14" x14ac:dyDescent="0.25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11"/>
        <v>0.44052863436123346</v>
      </c>
      <c r="D87">
        <f t="shared" si="12"/>
        <v>0.5988023952095809</v>
      </c>
      <c r="E87">
        <f t="shared" si="13"/>
        <v>3.9331029570814469E-2</v>
      </c>
      <c r="F87">
        <f t="shared" si="14"/>
        <v>-0.22445857184309781</v>
      </c>
      <c r="G87">
        <v>0</v>
      </c>
      <c r="H87">
        <f t="shared" si="15"/>
        <v>0.26378960141391228</v>
      </c>
      <c r="I87">
        <f t="shared" si="16"/>
        <v>-1.0840785170131719</v>
      </c>
      <c r="J87">
        <f t="shared" si="17"/>
        <v>1.0840785170131719</v>
      </c>
      <c r="K87">
        <f t="shared" si="18"/>
        <v>0.42073735021084574</v>
      </c>
      <c r="L87">
        <f t="shared" si="19"/>
        <v>0.57926264978915398</v>
      </c>
      <c r="M87">
        <f t="shared" si="20"/>
        <v>2.376779716606729</v>
      </c>
      <c r="N87">
        <f t="shared" si="21"/>
        <v>1.7263326063988251</v>
      </c>
    </row>
    <row r="88" spans="1:14" x14ac:dyDescent="0.25">
      <c r="A88" s="4">
        <f>IF('True_Odds_Calculator_2-way'!A89="","",'True_Odds_Calculator_2-way'!A89)</f>
        <v>1.6</v>
      </c>
      <c r="B88" s="4">
        <f>IF('True_Odds_Calculator_2-way'!B89="","",'True_Odds_Calculator_2-way'!B89)</f>
        <v>2.4</v>
      </c>
      <c r="C88" s="4">
        <f t="shared" si="11"/>
        <v>0.625</v>
      </c>
      <c r="D88">
        <f t="shared" si="12"/>
        <v>0.41666666666666669</v>
      </c>
      <c r="E88">
        <f t="shared" si="13"/>
        <v>4.1666666666666741E-2</v>
      </c>
      <c r="F88">
        <f t="shared" si="14"/>
        <v>-0.21875</v>
      </c>
      <c r="G88">
        <v>0</v>
      </c>
      <c r="H88">
        <f t="shared" si="15"/>
        <v>0.26041666666666669</v>
      </c>
      <c r="I88">
        <f t="shared" si="16"/>
        <v>-1.0910894511799618</v>
      </c>
      <c r="J88">
        <f t="shared" si="17"/>
        <v>1.0910894511799618</v>
      </c>
      <c r="K88">
        <f t="shared" si="18"/>
        <v>0.60435607626104004</v>
      </c>
      <c r="L88">
        <f t="shared" si="19"/>
        <v>0.39564392373896001</v>
      </c>
      <c r="M88">
        <f t="shared" si="20"/>
        <v>1.6546536707079771</v>
      </c>
      <c r="N88">
        <f t="shared" si="21"/>
        <v>2.5275252316519468</v>
      </c>
    </row>
    <row r="89" spans="1:14" x14ac:dyDescent="0.25">
      <c r="A89" s="4">
        <f>IF('True_Odds_Calculator_2-way'!A90="","",'True_Odds_Calculator_2-way'!A90)</f>
        <v>2.11</v>
      </c>
      <c r="B89" s="4">
        <f>IF('True_Odds_Calculator_2-way'!B90="","",'True_Odds_Calculator_2-way'!B90)</f>
        <v>1.78</v>
      </c>
      <c r="C89" s="4">
        <f t="shared" si="11"/>
        <v>0.47393364928909953</v>
      </c>
      <c r="D89">
        <f t="shared" si="12"/>
        <v>0.5617977528089888</v>
      </c>
      <c r="E89">
        <f t="shared" si="13"/>
        <v>3.5731402098088338E-2</v>
      </c>
      <c r="F89">
        <f t="shared" si="14"/>
        <v>-0.23052345705309119</v>
      </c>
      <c r="G89">
        <v>0</v>
      </c>
      <c r="H89">
        <f t="shared" si="15"/>
        <v>0.26625485915117952</v>
      </c>
      <c r="I89">
        <f t="shared" si="16"/>
        <v>-1.0747098003652684</v>
      </c>
      <c r="J89">
        <f t="shared" si="17"/>
        <v>1.0747098003652684</v>
      </c>
      <c r="K89">
        <f t="shared" si="18"/>
        <v>0.45601134895833134</v>
      </c>
      <c r="L89">
        <f t="shared" si="19"/>
        <v>0.54398865104166871</v>
      </c>
      <c r="M89">
        <f t="shared" si="20"/>
        <v>2.192927878405448</v>
      </c>
      <c r="N89">
        <f t="shared" si="21"/>
        <v>1.838273644284909</v>
      </c>
    </row>
    <row r="90" spans="1:14" x14ac:dyDescent="0.25">
      <c r="A90" s="4">
        <f>IF('True_Odds_Calculator_2-way'!A91="","",'True_Odds_Calculator_2-way'!A91)</f>
        <v>1.88</v>
      </c>
      <c r="B90" s="4">
        <f>IF('True_Odds_Calculator_2-way'!B91="","",'True_Odds_Calculator_2-way'!B91)</f>
        <v>1.91</v>
      </c>
      <c r="C90" s="4">
        <f t="shared" si="11"/>
        <v>0.53191489361702127</v>
      </c>
      <c r="D90">
        <f t="shared" si="12"/>
        <v>0.52356020942408377</v>
      </c>
      <c r="E90">
        <f t="shared" si="13"/>
        <v>5.5475103041104923E-2</v>
      </c>
      <c r="F90">
        <f t="shared" si="14"/>
        <v>-0.22301437005681191</v>
      </c>
      <c r="G90">
        <v>0</v>
      </c>
      <c r="H90">
        <f t="shared" si="15"/>
        <v>0.27848947309791688</v>
      </c>
      <c r="I90">
        <f t="shared" si="16"/>
        <v>-1.1174753906691854</v>
      </c>
      <c r="J90">
        <f t="shared" si="17"/>
        <v>1.1174753906691854</v>
      </c>
      <c r="K90">
        <f t="shared" si="18"/>
        <v>0.50419023840387511</v>
      </c>
      <c r="L90">
        <f t="shared" si="19"/>
        <v>0.49580976159612478</v>
      </c>
      <c r="M90">
        <f t="shared" si="20"/>
        <v>1.9833783437888832</v>
      </c>
      <c r="N90">
        <f t="shared" si="21"/>
        <v>2.0169026055089594</v>
      </c>
    </row>
    <row r="91" spans="1:14" x14ac:dyDescent="0.25">
      <c r="A91" s="4">
        <f>IF('True_Odds_Calculator_2-way'!A92="","",'True_Odds_Calculator_2-way'!A92)</f>
        <v>1.97</v>
      </c>
      <c r="B91" s="4">
        <f>IF('True_Odds_Calculator_2-way'!B92="","",'True_Odds_Calculator_2-way'!B92)</f>
        <v>1.82</v>
      </c>
      <c r="C91" s="4">
        <f t="shared" si="11"/>
        <v>0.50761421319796951</v>
      </c>
      <c r="D91">
        <f t="shared" si="12"/>
        <v>0.54945054945054939</v>
      </c>
      <c r="E91">
        <f t="shared" si="13"/>
        <v>5.7064762648519007E-2</v>
      </c>
      <c r="F91">
        <f t="shared" si="14"/>
        <v>-0.22184414570201372</v>
      </c>
      <c r="G91">
        <v>0</v>
      </c>
      <c r="H91">
        <f t="shared" si="15"/>
        <v>0.27890890835053267</v>
      </c>
      <c r="I91">
        <f t="shared" si="16"/>
        <v>-1.1212622650994868</v>
      </c>
      <c r="J91">
        <f t="shared" si="17"/>
        <v>1.1212622650994868</v>
      </c>
      <c r="K91">
        <f t="shared" si="18"/>
        <v>0.47901337106754621</v>
      </c>
      <c r="L91">
        <f t="shared" si="19"/>
        <v>0.52098662893245373</v>
      </c>
      <c r="M91">
        <f t="shared" si="20"/>
        <v>2.0876243971465023</v>
      </c>
      <c r="N91">
        <f t="shared" si="21"/>
        <v>1.9194350573815795</v>
      </c>
    </row>
    <row r="92" spans="1:14" x14ac:dyDescent="0.25">
      <c r="A92" s="4">
        <f>IF('True_Odds_Calculator_2-way'!A93="","",'True_Odds_Calculator_2-way'!A93)</f>
        <v>1.79</v>
      </c>
      <c r="B92" s="4">
        <f>IF('True_Odds_Calculator_2-way'!B93="","",'True_Odds_Calculator_2-way'!B93)</f>
        <v>2</v>
      </c>
      <c r="C92" s="4">
        <f t="shared" si="11"/>
        <v>0.55865921787709494</v>
      </c>
      <c r="D92">
        <f t="shared" si="12"/>
        <v>0.5</v>
      </c>
      <c r="E92">
        <f t="shared" si="13"/>
        <v>5.8659217877095049E-2</v>
      </c>
      <c r="F92">
        <f t="shared" si="14"/>
        <v>-0.22067039106145248</v>
      </c>
      <c r="G92">
        <v>0</v>
      </c>
      <c r="H92">
        <f t="shared" si="15"/>
        <v>0.27932960893854747</v>
      </c>
      <c r="I92">
        <f t="shared" si="16"/>
        <v>-1.125087900926024</v>
      </c>
      <c r="J92">
        <f t="shared" si="17"/>
        <v>1.125087900926024</v>
      </c>
      <c r="K92">
        <f t="shared" si="18"/>
        <v>0.52943122984971958</v>
      </c>
      <c r="L92">
        <f t="shared" si="19"/>
        <v>0.47056877015028037</v>
      </c>
      <c r="M92">
        <f t="shared" si="20"/>
        <v>1.8888194417315589</v>
      </c>
      <c r="N92">
        <f t="shared" si="21"/>
        <v>2.1250879009260242</v>
      </c>
    </row>
    <row r="93" spans="1:14" x14ac:dyDescent="0.25">
      <c r="A93" s="4">
        <f>IF('True_Odds_Calculator_2-way'!A94="","",'True_Odds_Calculator_2-way'!A94)</f>
        <v>1.87</v>
      </c>
      <c r="B93" s="4">
        <f>IF('True_Odds_Calculator_2-way'!B94="","",'True_Odds_Calculator_2-way'!B94)</f>
        <v>1.92</v>
      </c>
      <c r="C93" s="4">
        <f t="shared" si="11"/>
        <v>0.53475935828876997</v>
      </c>
      <c r="D93">
        <f t="shared" si="12"/>
        <v>0.52083333333333337</v>
      </c>
      <c r="E93">
        <f t="shared" si="13"/>
        <v>5.5592691622103452E-2</v>
      </c>
      <c r="F93">
        <f t="shared" si="14"/>
        <v>-0.22292780748663099</v>
      </c>
      <c r="G93">
        <v>0</v>
      </c>
      <c r="H93">
        <f t="shared" si="15"/>
        <v>0.27852049910873439</v>
      </c>
      <c r="I93">
        <f t="shared" si="16"/>
        <v>-1.1177545850247397</v>
      </c>
      <c r="J93">
        <f t="shared" si="17"/>
        <v>1.1177545850247397</v>
      </c>
      <c r="K93">
        <f t="shared" si="18"/>
        <v>0.50698460292396652</v>
      </c>
      <c r="L93">
        <f t="shared" si="19"/>
        <v>0.49301539707603348</v>
      </c>
      <c r="M93">
        <f t="shared" si="20"/>
        <v>1.9724464889715241</v>
      </c>
      <c r="N93">
        <f t="shared" si="21"/>
        <v>2.0283342182227599</v>
      </c>
    </row>
    <row r="94" spans="1:14" x14ac:dyDescent="0.25">
      <c r="A94" s="4">
        <f>IF('True_Odds_Calculator_2-way'!A95="","",'True_Odds_Calculator_2-way'!A95)</f>
        <v>1.85</v>
      </c>
      <c r="B94" s="4">
        <f>IF('True_Odds_Calculator_2-way'!B95="","",'True_Odds_Calculator_2-way'!B95)</f>
        <v>1.94</v>
      </c>
      <c r="C94" s="4">
        <f t="shared" si="11"/>
        <v>0.54054054054054046</v>
      </c>
      <c r="D94">
        <f t="shared" si="12"/>
        <v>0.51546391752577325</v>
      </c>
      <c r="E94">
        <f t="shared" si="13"/>
        <v>5.6004458066313711E-2</v>
      </c>
      <c r="F94">
        <f t="shared" si="14"/>
        <v>-0.22262468654221235</v>
      </c>
      <c r="G94">
        <v>0</v>
      </c>
      <c r="H94">
        <f t="shared" si="15"/>
        <v>0.27862914460852606</v>
      </c>
      <c r="I94">
        <f t="shared" si="16"/>
        <v>-1.1187334157740447</v>
      </c>
      <c r="J94">
        <f t="shared" si="17"/>
        <v>1.1187334157740447</v>
      </c>
      <c r="K94">
        <f t="shared" si="18"/>
        <v>0.51257778662820208</v>
      </c>
      <c r="L94">
        <f t="shared" si="19"/>
        <v>0.48742221337179803</v>
      </c>
      <c r="M94">
        <f t="shared" si="20"/>
        <v>1.9509234034079384</v>
      </c>
      <c r="N94">
        <f t="shared" si="21"/>
        <v>2.0516094108276013</v>
      </c>
    </row>
    <row r="95" spans="1:14" x14ac:dyDescent="0.25">
      <c r="A95" s="4">
        <f>IF('True_Odds_Calculator_2-way'!A96="","",'True_Odds_Calculator_2-way'!A96)</f>
        <v>1.85</v>
      </c>
      <c r="B95" s="4">
        <f>IF('True_Odds_Calculator_2-way'!B96="","",'True_Odds_Calculator_2-way'!B96)</f>
        <v>1.93</v>
      </c>
      <c r="C95" s="4">
        <f t="shared" si="11"/>
        <v>0.54054054054054046</v>
      </c>
      <c r="D95">
        <f t="shared" si="12"/>
        <v>0.5181347150259068</v>
      </c>
      <c r="E95">
        <f t="shared" si="13"/>
        <v>5.8675255566447149E-2</v>
      </c>
      <c r="F95">
        <f t="shared" si="14"/>
        <v>-0.22139756336647543</v>
      </c>
      <c r="G95">
        <v>0</v>
      </c>
      <c r="H95">
        <f t="shared" si="15"/>
        <v>0.28007281893292257</v>
      </c>
      <c r="I95">
        <f t="shared" si="16"/>
        <v>-1.1247320293685124</v>
      </c>
      <c r="J95">
        <f t="shared" si="17"/>
        <v>1.1247320293685124</v>
      </c>
      <c r="K95">
        <f t="shared" si="18"/>
        <v>0.51124163480238349</v>
      </c>
      <c r="L95">
        <f t="shared" si="19"/>
        <v>0.48875836519761678</v>
      </c>
      <c r="M95">
        <f t="shared" si="20"/>
        <v>1.9560222249632353</v>
      </c>
      <c r="N95">
        <f t="shared" si="21"/>
        <v>2.0460007873127162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1.88</v>
      </c>
      <c r="C96" s="4">
        <f t="shared" si="11"/>
        <v>0.52356020942408377</v>
      </c>
      <c r="D96">
        <f t="shared" si="12"/>
        <v>0.53191489361702127</v>
      </c>
      <c r="E96">
        <f t="shared" si="13"/>
        <v>5.5475103041104923E-2</v>
      </c>
      <c r="F96">
        <f t="shared" si="14"/>
        <v>-0.22301437005681191</v>
      </c>
      <c r="G96">
        <v>0</v>
      </c>
      <c r="H96">
        <f t="shared" si="15"/>
        <v>0.27848947309791688</v>
      </c>
      <c r="I96">
        <f t="shared" si="16"/>
        <v>-1.1174753906691854</v>
      </c>
      <c r="J96">
        <f t="shared" si="17"/>
        <v>1.1174753906691854</v>
      </c>
      <c r="K96">
        <f t="shared" si="18"/>
        <v>0.49580976159612478</v>
      </c>
      <c r="L96">
        <f t="shared" si="19"/>
        <v>0.50419023840387511</v>
      </c>
      <c r="M96">
        <f t="shared" si="20"/>
        <v>2.0169026055089594</v>
      </c>
      <c r="N96">
        <f t="shared" si="21"/>
        <v>1.9833783437888832</v>
      </c>
    </row>
    <row r="97" spans="1:14" x14ac:dyDescent="0.25">
      <c r="A97" s="4">
        <f>IF('True_Odds_Calculator_2-way'!A98="","",'True_Odds_Calculator_2-way'!A98)</f>
        <v>1.64</v>
      </c>
      <c r="B97" s="4">
        <f>IF('True_Odds_Calculator_2-way'!B98="","",'True_Odds_Calculator_2-way'!B98)</f>
        <v>2.2000000000000002</v>
      </c>
      <c r="C97" s="4">
        <f t="shared" si="11"/>
        <v>0.6097560975609756</v>
      </c>
      <c r="D97">
        <f t="shared" si="12"/>
        <v>0.45454545454545453</v>
      </c>
      <c r="E97">
        <f t="shared" si="13"/>
        <v>6.4301552106430071E-2</v>
      </c>
      <c r="F97">
        <f t="shared" si="14"/>
        <v>-0.21286031042128606</v>
      </c>
      <c r="G97">
        <v>0</v>
      </c>
      <c r="H97">
        <f t="shared" si="15"/>
        <v>0.27716186252771619</v>
      </c>
      <c r="I97">
        <f t="shared" si="16"/>
        <v>-1.141088661469096</v>
      </c>
      <c r="J97">
        <f t="shared" si="17"/>
        <v>1.141088661469096</v>
      </c>
      <c r="K97">
        <f t="shared" si="18"/>
        <v>0.57793554998523977</v>
      </c>
      <c r="L97">
        <f t="shared" si="19"/>
        <v>0.42206445001476028</v>
      </c>
      <c r="M97">
        <f t="shared" si="20"/>
        <v>1.7302967433402212</v>
      </c>
      <c r="N97">
        <f t="shared" si="21"/>
        <v>2.3693063937629155</v>
      </c>
    </row>
    <row r="98" spans="1:14" x14ac:dyDescent="0.25">
      <c r="A98" s="4">
        <f>IF('True_Odds_Calculator_2-way'!A99="","",'True_Odds_Calculator_2-way'!A99)</f>
        <v>1.69</v>
      </c>
      <c r="B98" s="4">
        <f>IF('True_Odds_Calculator_2-way'!B99="","",'True_Odds_Calculator_2-way'!B99)</f>
        <v>2.11</v>
      </c>
      <c r="C98" s="4">
        <f t="shared" si="11"/>
        <v>0.59171597633136097</v>
      </c>
      <c r="D98">
        <f t="shared" si="12"/>
        <v>0.47393364928909953</v>
      </c>
      <c r="E98">
        <f t="shared" si="13"/>
        <v>6.5649625620460395E-2</v>
      </c>
      <c r="F98">
        <f t="shared" si="14"/>
        <v>-0.21478448638492398</v>
      </c>
      <c r="G98">
        <v>0</v>
      </c>
      <c r="H98">
        <f t="shared" si="15"/>
        <v>0.28043411200538437</v>
      </c>
      <c r="I98">
        <f t="shared" si="16"/>
        <v>-1.1426519503184347</v>
      </c>
      <c r="J98">
        <f t="shared" si="17"/>
        <v>1.1426519503184347</v>
      </c>
      <c r="K98">
        <f t="shared" si="18"/>
        <v>0.55914969345502552</v>
      </c>
      <c r="L98">
        <f t="shared" si="19"/>
        <v>0.44085030654497459</v>
      </c>
      <c r="M98">
        <f t="shared" si="20"/>
        <v>1.7884298457197199</v>
      </c>
      <c r="N98">
        <f t="shared" si="21"/>
        <v>2.2683436648534623</v>
      </c>
    </row>
    <row r="99" spans="1:14" x14ac:dyDescent="0.25">
      <c r="A99" s="4">
        <f>IF('True_Odds_Calculator_2-way'!A100="","",'True_Odds_Calculator_2-way'!A100)</f>
        <v>2.17</v>
      </c>
      <c r="B99" s="4">
        <f>IF('True_Odds_Calculator_2-way'!B100="","",'True_Odds_Calculator_2-way'!B100)</f>
        <v>1.76</v>
      </c>
      <c r="C99" s="4">
        <f t="shared" si="11"/>
        <v>0.46082949308755761</v>
      </c>
      <c r="D99">
        <f t="shared" si="12"/>
        <v>0.56818181818181823</v>
      </c>
      <c r="E99">
        <f t="shared" si="13"/>
        <v>2.9011311269375728E-2</v>
      </c>
      <c r="F99">
        <f t="shared" si="14"/>
        <v>-0.2328236279849184</v>
      </c>
      <c r="G99">
        <v>0</v>
      </c>
      <c r="H99">
        <f t="shared" si="15"/>
        <v>0.26183493925429413</v>
      </c>
      <c r="I99">
        <f t="shared" si="16"/>
        <v>-1.0604746049596294</v>
      </c>
      <c r="J99">
        <f t="shared" si="17"/>
        <v>1.0604746049596294</v>
      </c>
      <c r="K99">
        <f t="shared" si="18"/>
        <v>0.44627809446366512</v>
      </c>
      <c r="L99">
        <f t="shared" si="19"/>
        <v>0.55372190553633505</v>
      </c>
      <c r="M99">
        <f t="shared" si="20"/>
        <v>2.2407552878027661</v>
      </c>
      <c r="N99">
        <f t="shared" si="21"/>
        <v>1.8059606997693183</v>
      </c>
    </row>
    <row r="100" spans="1:14" x14ac:dyDescent="0.25">
      <c r="A100" s="4">
        <f>IF('True_Odds_Calculator_2-way'!A101="","",'True_Odds_Calculator_2-way'!A101)</f>
        <v>2.08</v>
      </c>
      <c r="B100" s="4">
        <f>IF('True_Odds_Calculator_2-way'!B101="","",'True_Odds_Calculator_2-way'!B101)</f>
        <v>1.84</v>
      </c>
      <c r="C100" s="4">
        <f t="shared" si="11"/>
        <v>0.48076923076923073</v>
      </c>
      <c r="D100">
        <f t="shared" si="12"/>
        <v>0.54347826086956519</v>
      </c>
      <c r="E100">
        <f t="shared" si="13"/>
        <v>2.4247491638795804E-2</v>
      </c>
      <c r="F100">
        <f t="shared" si="14"/>
        <v>-0.23704013377926436</v>
      </c>
      <c r="G100">
        <v>0</v>
      </c>
      <c r="H100">
        <f t="shared" si="15"/>
        <v>0.26128762541806017</v>
      </c>
      <c r="I100">
        <f t="shared" si="16"/>
        <v>-1.0499013139145197</v>
      </c>
      <c r="J100">
        <f t="shared" si="17"/>
        <v>1.0499013139145197</v>
      </c>
      <c r="K100">
        <f t="shared" si="18"/>
        <v>0.46862696659688596</v>
      </c>
      <c r="L100">
        <f t="shared" si="19"/>
        <v>0.53137303340311415</v>
      </c>
      <c r="M100">
        <f t="shared" si="20"/>
        <v>2.1338934190276815</v>
      </c>
      <c r="N100">
        <f t="shared" si="21"/>
        <v>1.8819171036881968</v>
      </c>
    </row>
    <row r="101" spans="1:14" x14ac:dyDescent="0.25">
      <c r="A101" s="4">
        <f>IF('True_Odds_Calculator_2-way'!A102="","",'True_Odds_Calculator_2-way'!A102)</f>
        <v>1.82</v>
      </c>
      <c r="B101" s="4">
        <f>IF('True_Odds_Calculator_2-way'!B102="","",'True_Odds_Calculator_2-way'!B102)</f>
        <v>2.08</v>
      </c>
      <c r="C101" s="4">
        <f t="shared" si="11"/>
        <v>0.54945054945054939</v>
      </c>
      <c r="D101">
        <f t="shared" si="12"/>
        <v>0.48076923076923073</v>
      </c>
      <c r="E101">
        <f t="shared" si="13"/>
        <v>3.0219780219780112E-2</v>
      </c>
      <c r="F101">
        <f t="shared" si="14"/>
        <v>-0.23393913778529174</v>
      </c>
      <c r="G101">
        <v>0</v>
      </c>
      <c r="H101">
        <f t="shared" si="15"/>
        <v>0.2641589180050718</v>
      </c>
      <c r="I101">
        <f t="shared" si="16"/>
        <v>-1.0626278551055635</v>
      </c>
      <c r="J101">
        <f t="shared" si="17"/>
        <v>1.0626278551055635</v>
      </c>
      <c r="K101">
        <f t="shared" si="18"/>
        <v>0.53437219814812564</v>
      </c>
      <c r="L101">
        <f t="shared" si="19"/>
        <v>0.46562780185187441</v>
      </c>
      <c r="M101">
        <f t="shared" si="20"/>
        <v>1.8713548411865626</v>
      </c>
      <c r="N101">
        <f t="shared" si="21"/>
        <v>2.1476380835140083</v>
      </c>
    </row>
    <row r="102" spans="1:14" x14ac:dyDescent="0.25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1.63</v>
      </c>
      <c r="C102" s="4">
        <f t="shared" si="11"/>
        <v>0.41322314049586778</v>
      </c>
      <c r="D102">
        <f t="shared" si="12"/>
        <v>0.61349693251533743</v>
      </c>
      <c r="E102">
        <f t="shared" si="13"/>
        <v>2.6720073011205159E-2</v>
      </c>
      <c r="F102">
        <f t="shared" si="14"/>
        <v>-0.22679105612736405</v>
      </c>
      <c r="G102">
        <v>0</v>
      </c>
      <c r="H102">
        <f t="shared" si="15"/>
        <v>0.25351112913856921</v>
      </c>
      <c r="I102">
        <f t="shared" si="16"/>
        <v>-1.0572691328259185</v>
      </c>
      <c r="J102">
        <f t="shared" si="17"/>
        <v>1.0572691328259185</v>
      </c>
      <c r="K102">
        <f t="shared" si="18"/>
        <v>0.39978856484312258</v>
      </c>
      <c r="L102">
        <f t="shared" si="19"/>
        <v>0.60021143515687747</v>
      </c>
      <c r="M102">
        <f t="shared" si="20"/>
        <v>2.5013221686128042</v>
      </c>
      <c r="N102">
        <f t="shared" si="21"/>
        <v>1.6660795536803288</v>
      </c>
    </row>
    <row r="103" spans="1:14" x14ac:dyDescent="0.25">
      <c r="A103" s="4">
        <f>IF('True_Odds_Calculator_2-way'!A104="","",'True_Odds_Calculator_2-way'!A104)</f>
        <v>2.44</v>
      </c>
      <c r="B103" s="4">
        <f>IF('True_Odds_Calculator_2-way'!B104="","",'True_Odds_Calculator_2-way'!B104)</f>
        <v>1.59</v>
      </c>
      <c r="C103" s="4">
        <f t="shared" si="11"/>
        <v>0.4098360655737705</v>
      </c>
      <c r="D103">
        <f t="shared" si="12"/>
        <v>0.62893081761006286</v>
      </c>
      <c r="E103">
        <f t="shared" si="13"/>
        <v>3.8766883183833478E-2</v>
      </c>
      <c r="F103">
        <f t="shared" si="14"/>
        <v>-0.21899164862356935</v>
      </c>
      <c r="G103">
        <v>0</v>
      </c>
      <c r="H103">
        <f t="shared" si="15"/>
        <v>0.25775853180740282</v>
      </c>
      <c r="I103">
        <f t="shared" si="16"/>
        <v>-1.0849075915068658</v>
      </c>
      <c r="J103">
        <f t="shared" si="17"/>
        <v>1.0849075915068658</v>
      </c>
      <c r="K103">
        <f t="shared" si="18"/>
        <v>0.39027939969909758</v>
      </c>
      <c r="L103">
        <f t="shared" si="19"/>
        <v>0.60972060030090225</v>
      </c>
      <c r="M103">
        <f t="shared" si="20"/>
        <v>2.5622669317698867</v>
      </c>
      <c r="N103">
        <f t="shared" si="21"/>
        <v>1.6400954789890509</v>
      </c>
    </row>
    <row r="104" spans="1:14" x14ac:dyDescent="0.25">
      <c r="A104" s="4">
        <f>IF('True_Odds_Calculator_2-way'!A105="","",'True_Odds_Calculator_2-way'!A105)</f>
        <v>2.4700000000000002</v>
      </c>
      <c r="B104" s="4">
        <f>IF('True_Odds_Calculator_2-way'!B105="","",'True_Odds_Calculator_2-way'!B105)</f>
        <v>1.58</v>
      </c>
      <c r="C104" s="4">
        <f t="shared" si="11"/>
        <v>0.40485829959514169</v>
      </c>
      <c r="D104">
        <f t="shared" si="12"/>
        <v>0.63291139240506322</v>
      </c>
      <c r="E104">
        <f t="shared" si="13"/>
        <v>3.7769692000204858E-2</v>
      </c>
      <c r="F104">
        <f t="shared" si="14"/>
        <v>-0.2184697381233025</v>
      </c>
      <c r="G104">
        <v>0</v>
      </c>
      <c r="H104">
        <f t="shared" si="15"/>
        <v>0.25623943012350736</v>
      </c>
      <c r="I104">
        <f t="shared" si="16"/>
        <v>-1.0829972051127188</v>
      </c>
      <c r="J104">
        <f t="shared" si="17"/>
        <v>1.0829972051127188</v>
      </c>
      <c r="K104">
        <f t="shared" si="18"/>
        <v>0.3858015922237128</v>
      </c>
      <c r="L104">
        <f t="shared" si="19"/>
        <v>0.61419840777628731</v>
      </c>
      <c r="M104">
        <f t="shared" si="20"/>
        <v>2.5920058915156967</v>
      </c>
      <c r="N104">
        <f t="shared" si="21"/>
        <v>1.6281383789653769</v>
      </c>
    </row>
    <row r="105" spans="1:14" x14ac:dyDescent="0.25">
      <c r="A105" s="4">
        <f>IF('True_Odds_Calculator_2-way'!A106="","",'True_Odds_Calculator_2-way'!A106)</f>
        <v>2.88</v>
      </c>
      <c r="B105" s="4">
        <f>IF('True_Odds_Calculator_2-way'!B106="","",'True_Odds_Calculator_2-way'!B106)</f>
        <v>1.44</v>
      </c>
      <c r="C105" s="4">
        <f t="shared" si="11"/>
        <v>0.34722222222222221</v>
      </c>
      <c r="D105">
        <f t="shared" si="12"/>
        <v>0.69444444444444442</v>
      </c>
      <c r="E105">
        <f t="shared" si="13"/>
        <v>4.1666666666666519E-2</v>
      </c>
      <c r="F105">
        <f t="shared" si="14"/>
        <v>-0.19945987654321007</v>
      </c>
      <c r="G105">
        <v>0</v>
      </c>
      <c r="H105">
        <f t="shared" si="15"/>
        <v>0.24112654320987653</v>
      </c>
      <c r="I105">
        <f t="shared" si="16"/>
        <v>-1.0994987428338556</v>
      </c>
      <c r="J105">
        <f t="shared" si="17"/>
        <v>1.0994987428338556</v>
      </c>
      <c r="K105">
        <f t="shared" si="18"/>
        <v>0.32604538893900414</v>
      </c>
      <c r="L105">
        <f t="shared" si="19"/>
        <v>0.67395461106099597</v>
      </c>
      <c r="M105">
        <f t="shared" si="20"/>
        <v>3.0670576365276485</v>
      </c>
      <c r="N105">
        <f t="shared" si="21"/>
        <v>1.4837794468468968</v>
      </c>
    </row>
    <row r="106" spans="1:14" x14ac:dyDescent="0.25">
      <c r="A106" s="4">
        <f>IF('True_Odds_Calculator_2-way'!A107="","",'True_Odds_Calculator_2-way'!A107)</f>
        <v>1.88</v>
      </c>
      <c r="B106" s="4">
        <f>IF('True_Odds_Calculator_2-way'!B107="","",'True_Odds_Calculator_2-way'!B107)</f>
        <v>1.99</v>
      </c>
      <c r="C106" s="4">
        <f t="shared" si="11"/>
        <v>0.53191489361702127</v>
      </c>
      <c r="D106">
        <f t="shared" si="12"/>
        <v>0.50251256281407031</v>
      </c>
      <c r="E106">
        <f t="shared" si="13"/>
        <v>3.4427456431091574E-2</v>
      </c>
      <c r="F106">
        <f t="shared" si="14"/>
        <v>-0.23286645995937127</v>
      </c>
      <c r="G106">
        <v>0</v>
      </c>
      <c r="H106">
        <f t="shared" si="15"/>
        <v>0.2672939163904629</v>
      </c>
      <c r="I106">
        <f t="shared" si="16"/>
        <v>-1.0713739108887084</v>
      </c>
      <c r="J106">
        <f t="shared" si="17"/>
        <v>1.0713739108887084</v>
      </c>
      <c r="K106">
        <f t="shared" si="18"/>
        <v>0.51471862576142968</v>
      </c>
      <c r="L106">
        <f t="shared" si="19"/>
        <v>0.48528137423857021</v>
      </c>
      <c r="M106">
        <f t="shared" si="20"/>
        <v>1.9428090415820634</v>
      </c>
      <c r="N106">
        <f t="shared" si="21"/>
        <v>2.0606601717798219</v>
      </c>
    </row>
    <row r="107" spans="1:14" x14ac:dyDescent="0.25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1.88</v>
      </c>
      <c r="C107" s="4">
        <f t="shared" si="11"/>
        <v>0.5</v>
      </c>
      <c r="D107">
        <f t="shared" si="12"/>
        <v>0.53191489361702127</v>
      </c>
      <c r="E107">
        <f t="shared" si="13"/>
        <v>3.1914893617021267E-2</v>
      </c>
      <c r="F107">
        <f t="shared" si="14"/>
        <v>-0.23404255319148937</v>
      </c>
      <c r="G107">
        <v>0</v>
      </c>
      <c r="H107">
        <f t="shared" si="15"/>
        <v>0.26595744680851063</v>
      </c>
      <c r="I107">
        <f t="shared" si="16"/>
        <v>-1.0660035817780522</v>
      </c>
      <c r="J107">
        <f t="shared" si="17"/>
        <v>1.0660035817780522</v>
      </c>
      <c r="K107">
        <f t="shared" si="18"/>
        <v>0.48402626637238261</v>
      </c>
      <c r="L107">
        <f t="shared" si="19"/>
        <v>0.51597373362761745</v>
      </c>
      <c r="M107">
        <f t="shared" si="20"/>
        <v>2.0660035817780522</v>
      </c>
      <c r="N107">
        <f t="shared" si="21"/>
        <v>1.9380831519646857</v>
      </c>
    </row>
    <row r="108" spans="1:14" x14ac:dyDescent="0.25">
      <c r="A108" s="4">
        <f>IF('True_Odds_Calculator_2-way'!A109="","",'True_Odds_Calculator_2-way'!A109)</f>
        <v>1.86</v>
      </c>
      <c r="B108" s="4">
        <f>IF('True_Odds_Calculator_2-way'!B109="","",'True_Odds_Calculator_2-way'!B109)</f>
        <v>2.0099999999999998</v>
      </c>
      <c r="C108" s="4">
        <f t="shared" si="11"/>
        <v>0.5376344086021505</v>
      </c>
      <c r="D108">
        <f t="shared" si="12"/>
        <v>0.49751243781094534</v>
      </c>
      <c r="E108">
        <f t="shared" si="13"/>
        <v>3.5146846413095734E-2</v>
      </c>
      <c r="F108">
        <f t="shared" si="14"/>
        <v>-0.2323329588616061</v>
      </c>
      <c r="G108">
        <v>0</v>
      </c>
      <c r="H108">
        <f t="shared" si="15"/>
        <v>0.26747980527470178</v>
      </c>
      <c r="I108">
        <f t="shared" si="16"/>
        <v>-1.0729761966090035</v>
      </c>
      <c r="J108">
        <f t="shared" si="17"/>
        <v>1.0729761966090035</v>
      </c>
      <c r="K108">
        <f t="shared" si="18"/>
        <v>0.52008583750279591</v>
      </c>
      <c r="L108">
        <f t="shared" si="19"/>
        <v>0.47991416249720437</v>
      </c>
      <c r="M108">
        <f t="shared" si="20"/>
        <v>1.9227595290837431</v>
      </c>
      <c r="N108">
        <f t="shared" si="21"/>
        <v>2.0837059585750928</v>
      </c>
    </row>
    <row r="109" spans="1:14" x14ac:dyDescent="0.25">
      <c r="A109" s="4">
        <f>IF('True_Odds_Calculator_2-way'!A110="","",'True_Odds_Calculator_2-way'!A110)</f>
        <v>1.71</v>
      </c>
      <c r="B109" s="4">
        <f>IF('True_Odds_Calculator_2-way'!B110="","",'True_Odds_Calculator_2-way'!B110)</f>
        <v>2.1800000000000002</v>
      </c>
      <c r="C109" s="4">
        <f t="shared" si="11"/>
        <v>0.58479532163742687</v>
      </c>
      <c r="D109">
        <f t="shared" si="12"/>
        <v>0.4587155963302752</v>
      </c>
      <c r="E109">
        <f t="shared" si="13"/>
        <v>4.3510917967702012E-2</v>
      </c>
      <c r="F109">
        <f t="shared" si="14"/>
        <v>-0.2247438167283653</v>
      </c>
      <c r="G109">
        <v>0</v>
      </c>
      <c r="H109">
        <f t="shared" si="15"/>
        <v>0.26825473469606737</v>
      </c>
      <c r="I109">
        <f t="shared" si="16"/>
        <v>-1.0925210715205449</v>
      </c>
      <c r="J109">
        <f t="shared" si="17"/>
        <v>1.0925210715205449</v>
      </c>
      <c r="K109">
        <f t="shared" si="18"/>
        <v>0.56316137506401553</v>
      </c>
      <c r="L109">
        <f t="shared" si="19"/>
        <v>0.43683862493598452</v>
      </c>
      <c r="M109">
        <f t="shared" si="20"/>
        <v>1.7756899607795869</v>
      </c>
      <c r="N109">
        <f t="shared" si="21"/>
        <v>2.2891748643942433</v>
      </c>
    </row>
    <row r="110" spans="1:14" x14ac:dyDescent="0.25">
      <c r="A110" s="4">
        <f>IF('True_Odds_Calculator_2-way'!A111="","",'True_Odds_Calculator_2-way'!A111)</f>
        <v>1.55</v>
      </c>
      <c r="B110" s="4">
        <f>IF('True_Odds_Calculator_2-way'!B111="","",'True_Odds_Calculator_2-way'!B111)</f>
        <v>2.52</v>
      </c>
      <c r="C110" s="4">
        <f t="shared" si="11"/>
        <v>0.64516129032258063</v>
      </c>
      <c r="D110">
        <f t="shared" si="12"/>
        <v>0.3968253968253968</v>
      </c>
      <c r="E110">
        <f t="shared" si="13"/>
        <v>4.1986687147977486E-2</v>
      </c>
      <c r="F110">
        <f t="shared" si="14"/>
        <v>-0.21402969790066562</v>
      </c>
      <c r="G110">
        <v>0</v>
      </c>
      <c r="H110">
        <f t="shared" si="15"/>
        <v>0.2560163850486431</v>
      </c>
      <c r="I110">
        <f t="shared" si="16"/>
        <v>-1.0936965981495177</v>
      </c>
      <c r="J110">
        <f t="shared" si="17"/>
        <v>1.0936965981495177</v>
      </c>
      <c r="K110">
        <f t="shared" si="18"/>
        <v>0.62440169479072494</v>
      </c>
      <c r="L110">
        <f t="shared" si="19"/>
        <v>0.37559830520927512</v>
      </c>
      <c r="M110">
        <f t="shared" si="20"/>
        <v>1.6015331289822348</v>
      </c>
      <c r="N110">
        <f t="shared" si="21"/>
        <v>2.662418829187267</v>
      </c>
    </row>
    <row r="111" spans="1:14" x14ac:dyDescent="0.25">
      <c r="A111" s="4">
        <f>IF('True_Odds_Calculator_2-way'!A112="","",'True_Odds_Calculator_2-way'!A112)</f>
        <v>1.99</v>
      </c>
      <c r="B111" s="4">
        <f>IF('True_Odds_Calculator_2-way'!B112="","",'True_Odds_Calculator_2-way'!B112)</f>
        <v>1.86</v>
      </c>
      <c r="C111" s="4">
        <f t="shared" si="11"/>
        <v>0.50251256281407031</v>
      </c>
      <c r="D111">
        <f t="shared" si="12"/>
        <v>0.5376344086021505</v>
      </c>
      <c r="E111">
        <f t="shared" si="13"/>
        <v>4.0146971416220811E-2</v>
      </c>
      <c r="F111">
        <f t="shared" si="14"/>
        <v>-0.23002107310747288</v>
      </c>
      <c r="G111">
        <v>0</v>
      </c>
      <c r="H111">
        <f t="shared" si="15"/>
        <v>0.2701680445236937</v>
      </c>
      <c r="I111">
        <f t="shared" si="16"/>
        <v>-1.0837601479372583</v>
      </c>
      <c r="J111">
        <f t="shared" si="17"/>
        <v>1.0837601479372583</v>
      </c>
      <c r="K111">
        <f t="shared" si="18"/>
        <v>0.48241069195216857</v>
      </c>
      <c r="L111">
        <f t="shared" si="19"/>
        <v>0.51758930804783143</v>
      </c>
      <c r="M111">
        <f t="shared" si="20"/>
        <v>2.0729225464578858</v>
      </c>
      <c r="N111">
        <f t="shared" si="21"/>
        <v>1.9320337272260424</v>
      </c>
    </row>
    <row r="112" spans="1:14" x14ac:dyDescent="0.25">
      <c r="A112" s="4">
        <f>IF('True_Odds_Calculator_2-way'!A113="","",'True_Odds_Calculator_2-way'!A113)</f>
        <v>1.53</v>
      </c>
      <c r="B112" s="4">
        <f>IF('True_Odds_Calculator_2-way'!B113="","",'True_Odds_Calculator_2-way'!B113)</f>
        <v>2.57</v>
      </c>
      <c r="C112" s="4">
        <f t="shared" si="11"/>
        <v>0.65359477124183007</v>
      </c>
      <c r="D112">
        <f t="shared" si="12"/>
        <v>0.38910505836575876</v>
      </c>
      <c r="E112">
        <f t="shared" si="13"/>
        <v>4.2699829607588891E-2</v>
      </c>
      <c r="F112">
        <f t="shared" si="14"/>
        <v>-0.21161720200401812</v>
      </c>
      <c r="G112">
        <v>0</v>
      </c>
      <c r="H112">
        <f t="shared" si="15"/>
        <v>0.25431703161160701</v>
      </c>
      <c r="I112">
        <f t="shared" si="16"/>
        <v>-1.0962566453052482</v>
      </c>
      <c r="J112">
        <f t="shared" si="17"/>
        <v>1.0962566453052482</v>
      </c>
      <c r="K112">
        <f t="shared" si="18"/>
        <v>0.6325046590783685</v>
      </c>
      <c r="L112">
        <f t="shared" si="19"/>
        <v>0.36749534092163155</v>
      </c>
      <c r="M112">
        <f t="shared" si="20"/>
        <v>1.5810160220117813</v>
      </c>
      <c r="N112">
        <f t="shared" si="21"/>
        <v>2.7211229331292399</v>
      </c>
    </row>
    <row r="113" spans="1:14" x14ac:dyDescent="0.25">
      <c r="A113" s="4">
        <f>IF('True_Odds_Calculator_2-way'!A114="","",'True_Odds_Calculator_2-way'!A114)</f>
        <v>1.56</v>
      </c>
      <c r="B113" s="4">
        <f>IF('True_Odds_Calculator_2-way'!B114="","",'True_Odds_Calculator_2-way'!B114)</f>
        <v>2.56</v>
      </c>
      <c r="C113" s="4">
        <f t="shared" si="11"/>
        <v>0.64102564102564097</v>
      </c>
      <c r="D113">
        <f t="shared" si="12"/>
        <v>0.390625</v>
      </c>
      <c r="E113">
        <f t="shared" si="13"/>
        <v>3.1650641025640969E-2</v>
      </c>
      <c r="F113">
        <f t="shared" si="14"/>
        <v>-0.21875</v>
      </c>
      <c r="G113">
        <v>0</v>
      </c>
      <c r="H113">
        <f t="shared" si="15"/>
        <v>0.25040064102564102</v>
      </c>
      <c r="I113">
        <f t="shared" si="16"/>
        <v>-1.0699012312772822</v>
      </c>
      <c r="J113">
        <f t="shared" si="17"/>
        <v>1.0699012312772822</v>
      </c>
      <c r="K113">
        <f t="shared" si="18"/>
        <v>0.62533428435616611</v>
      </c>
      <c r="L113">
        <f t="shared" si="19"/>
        <v>0.37466571564383383</v>
      </c>
      <c r="M113">
        <f t="shared" si="20"/>
        <v>1.5991446895152783</v>
      </c>
      <c r="N113">
        <f t="shared" si="21"/>
        <v>2.6690459207925601</v>
      </c>
    </row>
    <row r="114" spans="1:14" x14ac:dyDescent="0.25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1.93</v>
      </c>
      <c r="C114" s="4">
        <f t="shared" si="11"/>
        <v>0.50505050505050508</v>
      </c>
      <c r="D114">
        <f t="shared" si="12"/>
        <v>0.5181347150259068</v>
      </c>
      <c r="E114">
        <f t="shared" si="13"/>
        <v>2.3185220076411994E-2</v>
      </c>
      <c r="F114">
        <f t="shared" si="14"/>
        <v>-0.23849897943162168</v>
      </c>
      <c r="G114">
        <v>0</v>
      </c>
      <c r="H114">
        <f t="shared" si="15"/>
        <v>0.26168419950803373</v>
      </c>
      <c r="I114">
        <f t="shared" si="16"/>
        <v>-1.0474793930096669</v>
      </c>
      <c r="J114">
        <f t="shared" si="17"/>
        <v>1.0474793930096669</v>
      </c>
      <c r="K114">
        <f t="shared" si="18"/>
        <v>0.49345437578019818</v>
      </c>
      <c r="L114">
        <f t="shared" si="19"/>
        <v>0.50654562421980165</v>
      </c>
      <c r="M114">
        <f t="shared" si="20"/>
        <v>2.0265298051494733</v>
      </c>
      <c r="N114">
        <f t="shared" si="21"/>
        <v>1.9741558354989901</v>
      </c>
    </row>
    <row r="115" spans="1:14" x14ac:dyDescent="0.25">
      <c r="A115" s="4">
        <f>IF('True_Odds_Calculator_2-way'!A116="","",'True_Odds_Calculator_2-way'!A116)</f>
        <v>1.96</v>
      </c>
      <c r="B115" s="4">
        <f>IF('True_Odds_Calculator_2-way'!B116="","",'True_Odds_Calculator_2-way'!B116)</f>
        <v>1.91</v>
      </c>
      <c r="C115" s="4">
        <f t="shared" si="11"/>
        <v>0.51020408163265307</v>
      </c>
      <c r="D115">
        <f t="shared" si="12"/>
        <v>0.52356020942408377</v>
      </c>
      <c r="E115">
        <f t="shared" si="13"/>
        <v>3.3764291056736839E-2</v>
      </c>
      <c r="F115">
        <f t="shared" si="14"/>
        <v>-0.23335826477187727</v>
      </c>
      <c r="G115">
        <v>0</v>
      </c>
      <c r="H115">
        <f t="shared" si="15"/>
        <v>0.26712255582861416</v>
      </c>
      <c r="I115">
        <f t="shared" si="16"/>
        <v>-1.0699012312772824</v>
      </c>
      <c r="J115">
        <f t="shared" si="17"/>
        <v>1.0699012312772824</v>
      </c>
      <c r="K115">
        <f t="shared" si="18"/>
        <v>0.49331431287667615</v>
      </c>
      <c r="L115">
        <f t="shared" si="19"/>
        <v>0.50668568712332396</v>
      </c>
      <c r="M115">
        <f t="shared" si="20"/>
        <v>2.0271051820261912</v>
      </c>
      <c r="N115">
        <f t="shared" si="21"/>
        <v>1.9736101204623264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</v>
      </c>
      <c r="C116" s="4">
        <f t="shared" si="11"/>
        <v>0.54054054054054046</v>
      </c>
      <c r="D116">
        <f t="shared" si="12"/>
        <v>0.49504950495049505</v>
      </c>
      <c r="E116">
        <f t="shared" si="13"/>
        <v>3.5590045491035394E-2</v>
      </c>
      <c r="F116">
        <f t="shared" si="14"/>
        <v>-0.23200428150923214</v>
      </c>
      <c r="G116">
        <v>0</v>
      </c>
      <c r="H116">
        <f t="shared" si="15"/>
        <v>0.26759432700026753</v>
      </c>
      <c r="I116">
        <f t="shared" si="16"/>
        <v>-1.0739657990297369</v>
      </c>
      <c r="J116">
        <f t="shared" si="17"/>
        <v>1.0739657990297369</v>
      </c>
      <c r="K116">
        <f t="shared" si="18"/>
        <v>0.52277442494833892</v>
      </c>
      <c r="L116">
        <f t="shared" si="19"/>
        <v>0.4772255750516613</v>
      </c>
      <c r="M116">
        <f t="shared" si="20"/>
        <v>1.9128709291752766</v>
      </c>
      <c r="N116">
        <f t="shared" si="21"/>
        <v>2.0954451150103317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2.2000000000000002</v>
      </c>
      <c r="C117" s="4">
        <f t="shared" si="11"/>
        <v>0.58479532163742687</v>
      </c>
      <c r="D117">
        <f t="shared" si="12"/>
        <v>0.45454545454545453</v>
      </c>
      <c r="E117">
        <f t="shared" si="13"/>
        <v>3.9340776182881454E-2</v>
      </c>
      <c r="F117">
        <f t="shared" si="14"/>
        <v>-0.22647527910685805</v>
      </c>
      <c r="G117">
        <v>0</v>
      </c>
      <c r="H117">
        <f t="shared" si="15"/>
        <v>0.26581605528973945</v>
      </c>
      <c r="I117">
        <f t="shared" si="16"/>
        <v>-1.0833784750435986</v>
      </c>
      <c r="J117">
        <f t="shared" si="17"/>
        <v>1.0833784750435986</v>
      </c>
      <c r="K117">
        <f t="shared" si="18"/>
        <v>0.56522763114868146</v>
      </c>
      <c r="L117">
        <f t="shared" si="19"/>
        <v>0.43477236885131854</v>
      </c>
      <c r="M117">
        <f t="shared" si="20"/>
        <v>1.7691987172809549</v>
      </c>
      <c r="N117">
        <f t="shared" si="21"/>
        <v>2.3000541700523187</v>
      </c>
    </row>
    <row r="118" spans="1:14" x14ac:dyDescent="0.25">
      <c r="A118" s="4">
        <f>IF('True_Odds_Calculator_2-way'!A119="","",'True_Odds_Calculator_2-way'!A119)</f>
        <v>1.98</v>
      </c>
      <c r="B118" s="4">
        <f>IF('True_Odds_Calculator_2-way'!B119="","",'True_Odds_Calculator_2-way'!B119)</f>
        <v>1.93</v>
      </c>
      <c r="C118" s="4">
        <f t="shared" si="11"/>
        <v>0.50505050505050508</v>
      </c>
      <c r="D118">
        <f t="shared" si="12"/>
        <v>0.5181347150259068</v>
      </c>
      <c r="E118">
        <f t="shared" si="13"/>
        <v>2.3185220076411994E-2</v>
      </c>
      <c r="F118">
        <f t="shared" si="14"/>
        <v>-0.23849897943162168</v>
      </c>
      <c r="G118">
        <v>0</v>
      </c>
      <c r="H118">
        <f t="shared" si="15"/>
        <v>0.26168419950803373</v>
      </c>
      <c r="I118">
        <f t="shared" si="16"/>
        <v>-1.0474793930096669</v>
      </c>
      <c r="J118">
        <f t="shared" si="17"/>
        <v>1.0474793930096669</v>
      </c>
      <c r="K118">
        <f t="shared" si="18"/>
        <v>0.49345437578019818</v>
      </c>
      <c r="L118">
        <f t="shared" si="19"/>
        <v>0.50654562421980165</v>
      </c>
      <c r="M118">
        <f t="shared" si="20"/>
        <v>2.0265298051494733</v>
      </c>
      <c r="N118">
        <f t="shared" si="21"/>
        <v>1.9741558354989901</v>
      </c>
    </row>
    <row r="119" spans="1:14" x14ac:dyDescent="0.25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2.02</v>
      </c>
      <c r="C119" s="4">
        <f t="shared" si="11"/>
        <v>0.52910052910052918</v>
      </c>
      <c r="D119">
        <f t="shared" si="12"/>
        <v>0.49504950495049505</v>
      </c>
      <c r="E119">
        <f t="shared" si="13"/>
        <v>2.4150034051024338E-2</v>
      </c>
      <c r="F119">
        <f t="shared" si="14"/>
        <v>-0.23778092094923764</v>
      </c>
      <c r="G119">
        <v>0</v>
      </c>
      <c r="H119">
        <f t="shared" si="15"/>
        <v>0.26193095500026198</v>
      </c>
      <c r="I119">
        <f t="shared" si="16"/>
        <v>-1.0495542964487814</v>
      </c>
      <c r="J119">
        <f t="shared" si="17"/>
        <v>1.0495542964487814</v>
      </c>
      <c r="K119">
        <f t="shared" si="18"/>
        <v>0.51703545910612803</v>
      </c>
      <c r="L119">
        <f t="shared" si="19"/>
        <v>0.48296454089387197</v>
      </c>
      <c r="M119">
        <f t="shared" si="20"/>
        <v>1.9341033238394147</v>
      </c>
      <c r="N119">
        <f t="shared" si="21"/>
        <v>2.0705453823777571</v>
      </c>
    </row>
    <row r="120" spans="1:14" x14ac:dyDescent="0.25">
      <c r="A120" s="4">
        <f>IF('True_Odds_Calculator_2-way'!A121="","",'True_Odds_Calculator_2-way'!A121)</f>
        <v>1.81</v>
      </c>
      <c r="B120" s="4">
        <f>IF('True_Odds_Calculator_2-way'!B121="","",'True_Odds_Calculator_2-way'!B121)</f>
        <v>2.09</v>
      </c>
      <c r="C120" s="4">
        <f t="shared" si="11"/>
        <v>0.5524861878453039</v>
      </c>
      <c r="D120">
        <f t="shared" si="12"/>
        <v>0.47846889952153115</v>
      </c>
      <c r="E120">
        <f t="shared" si="13"/>
        <v>3.0955087366835166E-2</v>
      </c>
      <c r="F120">
        <f t="shared" si="14"/>
        <v>-0.23339237093235332</v>
      </c>
      <c r="G120">
        <v>0</v>
      </c>
      <c r="H120">
        <f t="shared" si="15"/>
        <v>0.26434745829918849</v>
      </c>
      <c r="I120">
        <f t="shared" si="16"/>
        <v>-1.064251428023502</v>
      </c>
      <c r="J120">
        <f t="shared" si="17"/>
        <v>1.064251428023502</v>
      </c>
      <c r="K120">
        <f t="shared" si="18"/>
        <v>0.53704433642160887</v>
      </c>
      <c r="L120">
        <f t="shared" si="19"/>
        <v>0.46295566357839102</v>
      </c>
      <c r="M120">
        <f t="shared" si="20"/>
        <v>1.8620436566990362</v>
      </c>
      <c r="N120">
        <f t="shared" si="21"/>
        <v>2.1600340565456171</v>
      </c>
    </row>
    <row r="121" spans="1:14" x14ac:dyDescent="0.25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2.04</v>
      </c>
      <c r="C121" s="4">
        <f t="shared" si="11"/>
        <v>0.53191489361702127</v>
      </c>
      <c r="D121">
        <f t="shared" si="12"/>
        <v>0.49019607843137253</v>
      </c>
      <c r="E121">
        <f t="shared" si="13"/>
        <v>2.2110972048393851E-2</v>
      </c>
      <c r="F121">
        <f t="shared" si="14"/>
        <v>-0.23863162286191075</v>
      </c>
      <c r="G121">
        <v>0</v>
      </c>
      <c r="H121">
        <f t="shared" si="15"/>
        <v>0.26074259491030455</v>
      </c>
      <c r="I121">
        <f t="shared" si="16"/>
        <v>-1.0453025125088635</v>
      </c>
      <c r="J121">
        <f t="shared" si="17"/>
        <v>1.0453025125088635</v>
      </c>
      <c r="K121">
        <f t="shared" si="18"/>
        <v>0.52086962844930107</v>
      </c>
      <c r="L121">
        <f t="shared" si="19"/>
        <v>0.47913037155069899</v>
      </c>
      <c r="M121">
        <f t="shared" si="20"/>
        <v>1.9198662110077995</v>
      </c>
      <c r="N121">
        <f t="shared" si="21"/>
        <v>2.0871146130092182</v>
      </c>
    </row>
    <row r="122" spans="1:14" x14ac:dyDescent="0.25">
      <c r="A122" s="4">
        <f>IF('True_Odds_Calculator_2-way'!A123="","",'True_Odds_Calculator_2-way'!A123)</f>
        <v>2.16</v>
      </c>
      <c r="B122" s="4">
        <f>IF('True_Odds_Calculator_2-way'!B123="","",'True_Odds_Calculator_2-way'!B123)</f>
        <v>1.77</v>
      </c>
      <c r="C122" s="4">
        <f t="shared" si="11"/>
        <v>0.46296296296296291</v>
      </c>
      <c r="D122">
        <f t="shared" si="12"/>
        <v>0.56497175141242939</v>
      </c>
      <c r="E122">
        <f t="shared" si="13"/>
        <v>2.79347143753923E-2</v>
      </c>
      <c r="F122">
        <f t="shared" si="14"/>
        <v>-0.23362628164888055</v>
      </c>
      <c r="G122">
        <v>0</v>
      </c>
      <c r="H122">
        <f t="shared" si="15"/>
        <v>0.26156099602427285</v>
      </c>
      <c r="I122">
        <f t="shared" si="16"/>
        <v>-1.0580973892262122</v>
      </c>
      <c r="J122">
        <f t="shared" si="17"/>
        <v>1.0580973892262122</v>
      </c>
      <c r="K122">
        <f t="shared" si="18"/>
        <v>0.44895535399193021</v>
      </c>
      <c r="L122">
        <f t="shared" si="19"/>
        <v>0.55104464600806979</v>
      </c>
      <c r="M122">
        <f t="shared" si="20"/>
        <v>2.2273929715024061</v>
      </c>
      <c r="N122">
        <f t="shared" si="21"/>
        <v>1.8147349897041836</v>
      </c>
    </row>
    <row r="123" spans="1:14" x14ac:dyDescent="0.25">
      <c r="A123" s="4">
        <f>IF('True_Odds_Calculator_2-way'!A124="","",'True_Odds_Calculator_2-way'!A124)</f>
        <v>2.36</v>
      </c>
      <c r="B123" s="4">
        <f>IF('True_Odds_Calculator_2-way'!B124="","",'True_Odds_Calculator_2-way'!B124)</f>
        <v>1.65</v>
      </c>
      <c r="C123" s="4">
        <f t="shared" si="11"/>
        <v>0.42372881355932207</v>
      </c>
      <c r="D123">
        <f t="shared" si="12"/>
        <v>0.60606060606060608</v>
      </c>
      <c r="E123">
        <f t="shared" si="13"/>
        <v>2.9789419619928204E-2</v>
      </c>
      <c r="F123">
        <f t="shared" si="14"/>
        <v>-0.22701592193117603</v>
      </c>
      <c r="G123">
        <v>0</v>
      </c>
      <c r="H123">
        <f t="shared" si="15"/>
        <v>0.25680534155110429</v>
      </c>
      <c r="I123">
        <f t="shared" si="16"/>
        <v>-1.063589074528793</v>
      </c>
      <c r="J123">
        <f t="shared" si="17"/>
        <v>1.063589074528793</v>
      </c>
      <c r="K123">
        <f t="shared" si="18"/>
        <v>0.4087503406809192</v>
      </c>
      <c r="L123">
        <f t="shared" si="19"/>
        <v>0.59124965931908058</v>
      </c>
      <c r="M123">
        <f t="shared" si="20"/>
        <v>2.4464811413591585</v>
      </c>
      <c r="N123">
        <f t="shared" si="21"/>
        <v>1.6913328984437157</v>
      </c>
    </row>
    <row r="124" spans="1:14" x14ac:dyDescent="0.25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1.79</v>
      </c>
      <c r="C124" s="4">
        <f t="shared" si="11"/>
        <v>0.46948356807511737</v>
      </c>
      <c r="D124">
        <f t="shared" si="12"/>
        <v>0.55865921787709494</v>
      </c>
      <c r="E124">
        <f t="shared" si="13"/>
        <v>2.8142785952212312E-2</v>
      </c>
      <c r="F124">
        <f t="shared" si="14"/>
        <v>-0.2341385369947806</v>
      </c>
      <c r="G124">
        <v>0</v>
      </c>
      <c r="H124">
        <f t="shared" si="15"/>
        <v>0.26228132294699291</v>
      </c>
      <c r="I124">
        <f t="shared" si="16"/>
        <v>-1.0583936671670078</v>
      </c>
      <c r="J124">
        <f t="shared" si="17"/>
        <v>1.0583936671670078</v>
      </c>
      <c r="K124">
        <f t="shared" si="18"/>
        <v>0.45537654905878816</v>
      </c>
      <c r="L124">
        <f t="shared" si="19"/>
        <v>0.5446234509412119</v>
      </c>
      <c r="M124">
        <f t="shared" si="20"/>
        <v>2.1959848438987186</v>
      </c>
      <c r="N124">
        <f t="shared" si="21"/>
        <v>1.8361309970619364</v>
      </c>
    </row>
    <row r="125" spans="1:14" x14ac:dyDescent="0.25">
      <c r="A125" s="4">
        <f>IF('True_Odds_Calculator_2-way'!A126="","",'True_Odds_Calculator_2-way'!A126)</f>
        <v>2.02</v>
      </c>
      <c r="B125" s="4">
        <f>IF('True_Odds_Calculator_2-way'!B126="","",'True_Odds_Calculator_2-way'!B126)</f>
        <v>1.89</v>
      </c>
      <c r="C125" s="4">
        <f t="shared" si="11"/>
        <v>0.49504950495049505</v>
      </c>
      <c r="D125">
        <f t="shared" si="12"/>
        <v>0.52910052910052918</v>
      </c>
      <c r="E125">
        <f t="shared" si="13"/>
        <v>2.4150034051024338E-2</v>
      </c>
      <c r="F125">
        <f t="shared" si="14"/>
        <v>-0.23778092094923764</v>
      </c>
      <c r="G125">
        <v>0</v>
      </c>
      <c r="H125">
        <f t="shared" si="15"/>
        <v>0.26193095500026198</v>
      </c>
      <c r="I125">
        <f t="shared" si="16"/>
        <v>-1.0495542964487814</v>
      </c>
      <c r="J125">
        <f t="shared" si="17"/>
        <v>1.0495542964487814</v>
      </c>
      <c r="K125">
        <f t="shared" si="18"/>
        <v>0.48296454089387197</v>
      </c>
      <c r="L125">
        <f t="shared" si="19"/>
        <v>0.51703545910612803</v>
      </c>
      <c r="M125">
        <f t="shared" si="20"/>
        <v>2.0705453823777571</v>
      </c>
      <c r="N125">
        <f t="shared" si="21"/>
        <v>1.9341033238394147</v>
      </c>
    </row>
    <row r="126" spans="1:14" x14ac:dyDescent="0.25">
      <c r="A126" s="4">
        <f>IF('True_Odds_Calculator_2-way'!A127="","",'True_Odds_Calculator_2-way'!A127)</f>
        <v>1.88</v>
      </c>
      <c r="B126" s="4">
        <f>IF('True_Odds_Calculator_2-way'!B127="","",'True_Odds_Calculator_2-way'!B127)</f>
        <v>2.0299999999999998</v>
      </c>
      <c r="C126" s="4">
        <f t="shared" si="11"/>
        <v>0.53191489361702127</v>
      </c>
      <c r="D126">
        <f t="shared" si="12"/>
        <v>0.49261083743842371</v>
      </c>
      <c r="E126">
        <f t="shared" si="13"/>
        <v>2.4525731055444977E-2</v>
      </c>
      <c r="F126">
        <f t="shared" si="14"/>
        <v>-0.23750131013520592</v>
      </c>
      <c r="G126">
        <v>0</v>
      </c>
      <c r="H126">
        <f t="shared" si="15"/>
        <v>0.2620270411906509</v>
      </c>
      <c r="I126">
        <f t="shared" si="16"/>
        <v>-1.0503645397539194</v>
      </c>
      <c r="J126">
        <f t="shared" si="17"/>
        <v>1.0503645397539194</v>
      </c>
      <c r="K126">
        <f t="shared" si="18"/>
        <v>0.51966387444698414</v>
      </c>
      <c r="L126">
        <f t="shared" si="19"/>
        <v>0.48033612555301569</v>
      </c>
      <c r="M126">
        <f t="shared" si="20"/>
        <v>1.9243207949834495</v>
      </c>
      <c r="N126">
        <f t="shared" si="21"/>
        <v>2.081875475946537</v>
      </c>
    </row>
    <row r="127" spans="1:14" x14ac:dyDescent="0.25">
      <c r="A127" s="4">
        <f>IF('True_Odds_Calculator_2-way'!A128="","",'True_Odds_Calculator_2-way'!A128)</f>
        <v>1.8</v>
      </c>
      <c r="B127" s="4">
        <f>IF('True_Odds_Calculator_2-way'!B128="","",'True_Odds_Calculator_2-way'!B128)</f>
        <v>2.0699999999999998</v>
      </c>
      <c r="C127" s="4">
        <f t="shared" si="11"/>
        <v>0.55555555555555558</v>
      </c>
      <c r="D127">
        <f t="shared" si="12"/>
        <v>0.48309178743961356</v>
      </c>
      <c r="E127">
        <f t="shared" si="13"/>
        <v>3.8647342995169254E-2</v>
      </c>
      <c r="F127">
        <f t="shared" si="14"/>
        <v>-0.22973698336017168</v>
      </c>
      <c r="G127">
        <v>0</v>
      </c>
      <c r="H127">
        <f t="shared" si="15"/>
        <v>0.26838432635534087</v>
      </c>
      <c r="I127">
        <f t="shared" si="16"/>
        <v>-1.0808442529177926</v>
      </c>
      <c r="J127">
        <f t="shared" si="17"/>
        <v>1.0808442529177926</v>
      </c>
      <c r="K127">
        <f t="shared" si="18"/>
        <v>0.53628636852729539</v>
      </c>
      <c r="L127">
        <f t="shared" si="19"/>
        <v>0.46371363147270434</v>
      </c>
      <c r="M127">
        <f t="shared" si="20"/>
        <v>1.8646754023342345</v>
      </c>
      <c r="N127">
        <f t="shared" si="21"/>
        <v>2.1565033506220384</v>
      </c>
    </row>
    <row r="128" spans="1:14" x14ac:dyDescent="0.25">
      <c r="A128" s="4">
        <f>IF('True_Odds_Calculator_2-way'!A129="","",'True_Odds_Calculator_2-way'!A129)</f>
        <v>1.62</v>
      </c>
      <c r="B128" s="4">
        <f>IF('True_Odds_Calculator_2-way'!B129="","",'True_Odds_Calculator_2-way'!B129)</f>
        <v>2.38</v>
      </c>
      <c r="C128" s="4">
        <f t="shared" si="11"/>
        <v>0.61728395061728392</v>
      </c>
      <c r="D128">
        <f t="shared" si="12"/>
        <v>0.42016806722689076</v>
      </c>
      <c r="E128">
        <f t="shared" si="13"/>
        <v>3.7452017844174623E-2</v>
      </c>
      <c r="F128">
        <f t="shared" si="14"/>
        <v>-0.22191098661686903</v>
      </c>
      <c r="G128">
        <v>0</v>
      </c>
      <c r="H128">
        <f t="shared" si="15"/>
        <v>0.25936300446104366</v>
      </c>
      <c r="I128">
        <f t="shared" si="16"/>
        <v>-1.0810968751610261</v>
      </c>
      <c r="J128">
        <f t="shared" si="17"/>
        <v>1.0810968751610261</v>
      </c>
      <c r="K128">
        <f t="shared" si="18"/>
        <v>0.59870199159503401</v>
      </c>
      <c r="L128">
        <f t="shared" si="19"/>
        <v>0.4012980084049661</v>
      </c>
      <c r="M128">
        <f t="shared" si="20"/>
        <v>1.6702800625998362</v>
      </c>
      <c r="N128">
        <f t="shared" si="21"/>
        <v>2.4919136877222163</v>
      </c>
    </row>
    <row r="129" spans="1:14" x14ac:dyDescent="0.25">
      <c r="A129" s="4">
        <f>IF('True_Odds_Calculator_2-way'!A130="","",'True_Odds_Calculator_2-way'!A130)</f>
        <v>1.79</v>
      </c>
      <c r="B129" s="4">
        <f>IF('True_Odds_Calculator_2-way'!B130="","",'True_Odds_Calculator_2-way'!B130)</f>
        <v>2.08</v>
      </c>
      <c r="C129" s="4">
        <f t="shared" si="11"/>
        <v>0.55865921787709494</v>
      </c>
      <c r="D129">
        <f t="shared" si="12"/>
        <v>0.48076923076923073</v>
      </c>
      <c r="E129">
        <f t="shared" si="13"/>
        <v>3.9428448646325664E-2</v>
      </c>
      <c r="F129">
        <f t="shared" si="14"/>
        <v>-0.22915771379458527</v>
      </c>
      <c r="G129">
        <v>0</v>
      </c>
      <c r="H129">
        <f t="shared" si="15"/>
        <v>0.26858616244091099</v>
      </c>
      <c r="I129">
        <f t="shared" si="16"/>
        <v>-1.0826163374360513</v>
      </c>
      <c r="J129">
        <f t="shared" si="17"/>
        <v>1.0826163374360513</v>
      </c>
      <c r="K129">
        <f t="shared" si="18"/>
        <v>0.53900600310193403</v>
      </c>
      <c r="L129">
        <f t="shared" si="19"/>
        <v>0.46099399689806597</v>
      </c>
      <c r="M129">
        <f t="shared" si="20"/>
        <v>1.8552669065744805</v>
      </c>
      <c r="N129">
        <f t="shared" si="21"/>
        <v>2.1692256444309357</v>
      </c>
    </row>
    <row r="130" spans="1:14" x14ac:dyDescent="0.25">
      <c r="A130" s="4">
        <f>IF('True_Odds_Calculator_2-way'!A131="","",'True_Odds_Calculator_2-way'!A131)</f>
        <v>1.57</v>
      </c>
      <c r="B130" s="4">
        <f>IF('True_Odds_Calculator_2-way'!B131="","",'True_Odds_Calculator_2-way'!B131)</f>
        <v>2.48</v>
      </c>
      <c r="C130" s="4">
        <f t="shared" si="11"/>
        <v>0.63694267515923564</v>
      </c>
      <c r="D130">
        <f t="shared" si="12"/>
        <v>0.40322580645161293</v>
      </c>
      <c r="E130">
        <f t="shared" si="13"/>
        <v>4.0168481610848517E-2</v>
      </c>
      <c r="F130">
        <f t="shared" si="14"/>
        <v>-0.21666324224368205</v>
      </c>
      <c r="G130">
        <v>0</v>
      </c>
      <c r="H130">
        <f t="shared" si="15"/>
        <v>0.25683172385453051</v>
      </c>
      <c r="I130">
        <f t="shared" si="16"/>
        <v>-1.0887588907733552</v>
      </c>
      <c r="J130">
        <f t="shared" si="17"/>
        <v>1.0887588907733552</v>
      </c>
      <c r="K130">
        <f t="shared" si="18"/>
        <v>0.61705824147648058</v>
      </c>
      <c r="L130">
        <f t="shared" si="19"/>
        <v>0.38294175852351953</v>
      </c>
      <c r="M130">
        <f t="shared" si="20"/>
        <v>1.6205925677408124</v>
      </c>
      <c r="N130">
        <f t="shared" si="21"/>
        <v>2.6113631583445658</v>
      </c>
    </row>
    <row r="131" spans="1:14" x14ac:dyDescent="0.25">
      <c r="A131" s="4">
        <f>IF('True_Odds_Calculator_2-way'!A132="","",'True_Odds_Calculator_2-way'!A132)</f>
        <v>2.52</v>
      </c>
      <c r="B131" s="4">
        <f>IF('True_Odds_Calculator_2-way'!B132="","",'True_Odds_Calculator_2-way'!B132)</f>
        <v>1.56</v>
      </c>
      <c r="C131" s="4">
        <f t="shared" ref="C131:C194" si="22">1/A131</f>
        <v>0.3968253968253968</v>
      </c>
      <c r="D131">
        <f t="shared" ref="D131:D194" si="23">1/B131</f>
        <v>0.64102564102564097</v>
      </c>
      <c r="E131">
        <f t="shared" ref="E131:E194" si="24">C131+D131-1</f>
        <v>3.7851037851037717E-2</v>
      </c>
      <c r="F131">
        <f t="shared" ref="F131:F194" si="25">C131+D131-(C131*D131)-1</f>
        <v>-0.21652421652421661</v>
      </c>
      <c r="G131">
        <v>0</v>
      </c>
      <c r="H131">
        <f t="shared" ref="H131:H194" si="26">C131*D131</f>
        <v>0.25437525437525432</v>
      </c>
      <c r="I131">
        <f t="shared" ref="I131:I194" si="27">((-4*F131*H131)^0.5)/(2*F131)</f>
        <v>-1.0838874619051497</v>
      </c>
      <c r="J131">
        <f t="shared" ref="J131:J194" si="28">(-((-4*F131*H131)^0.5))/(2*F131)</f>
        <v>1.0838874619051497</v>
      </c>
      <c r="K131">
        <f t="shared" ref="K131:K194" si="29">IF(A131="","",(C131/($J131+C131-($J131*C131))))</f>
        <v>0.3777135495558997</v>
      </c>
      <c r="L131">
        <f t="shared" ref="L131:L194" si="30">IF(B131="","",(D131/($J131+D131-($J131*D131))))</f>
        <v>0.62228645044410036</v>
      </c>
      <c r="M131">
        <f t="shared" ref="M131:M194" si="31">IF(A131="","",1/K131)</f>
        <v>2.6475089420958278</v>
      </c>
      <c r="N131">
        <f t="shared" ref="N131:N194" si="32">IF(B131="","",1/L131)</f>
        <v>1.6069769786668839</v>
      </c>
    </row>
    <row r="132" spans="1:14" x14ac:dyDescent="0.25">
      <c r="A132" s="4">
        <f>IF('True_Odds_Calculator_2-way'!A133="","",'True_Odds_Calculator_2-way'!A133)</f>
        <v>1.71</v>
      </c>
      <c r="B132" s="4">
        <f>IF('True_Odds_Calculator_2-way'!B133="","",'True_Odds_Calculator_2-way'!B133)</f>
        <v>2.2000000000000002</v>
      </c>
      <c r="C132" s="4">
        <f t="shared" si="22"/>
        <v>0.58479532163742687</v>
      </c>
      <c r="D132">
        <f t="shared" si="23"/>
        <v>0.45454545454545453</v>
      </c>
      <c r="E132">
        <f t="shared" si="24"/>
        <v>3.9340776182881454E-2</v>
      </c>
      <c r="F132">
        <f t="shared" si="25"/>
        <v>-0.22647527910685805</v>
      </c>
      <c r="G132">
        <v>0</v>
      </c>
      <c r="H132">
        <f t="shared" si="26"/>
        <v>0.26581605528973945</v>
      </c>
      <c r="I132">
        <f t="shared" si="27"/>
        <v>-1.0833784750435986</v>
      </c>
      <c r="J132">
        <f t="shared" si="28"/>
        <v>1.0833784750435986</v>
      </c>
      <c r="K132">
        <f t="shared" si="29"/>
        <v>0.56522763114868146</v>
      </c>
      <c r="L132">
        <f t="shared" si="30"/>
        <v>0.43477236885131854</v>
      </c>
      <c r="M132">
        <f t="shared" si="31"/>
        <v>1.7691987172809549</v>
      </c>
      <c r="N132">
        <f t="shared" si="32"/>
        <v>2.3000541700523187</v>
      </c>
    </row>
    <row r="133" spans="1:14" x14ac:dyDescent="0.25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1.63</v>
      </c>
      <c r="C133" s="4">
        <f t="shared" si="22"/>
        <v>0.42194092827004215</v>
      </c>
      <c r="D133">
        <f t="shared" si="23"/>
        <v>0.61349693251533743</v>
      </c>
      <c r="E133">
        <f t="shared" si="24"/>
        <v>3.5437860785379582E-2</v>
      </c>
      <c r="F133">
        <f t="shared" si="25"/>
        <v>-0.22342160441096537</v>
      </c>
      <c r="G133">
        <v>0</v>
      </c>
      <c r="H133">
        <f t="shared" si="26"/>
        <v>0.2588594651963449</v>
      </c>
      <c r="I133">
        <f t="shared" si="27"/>
        <v>-1.0763894728677108</v>
      </c>
      <c r="J133">
        <f t="shared" si="28"/>
        <v>1.0763894728677108</v>
      </c>
      <c r="K133">
        <f t="shared" si="29"/>
        <v>0.40409696490827207</v>
      </c>
      <c r="L133">
        <f t="shared" si="30"/>
        <v>0.59590303509172793</v>
      </c>
      <c r="M133">
        <f t="shared" si="31"/>
        <v>2.4746535778287639</v>
      </c>
      <c r="N133">
        <f t="shared" si="32"/>
        <v>1.6781253679066579</v>
      </c>
    </row>
    <row r="134" spans="1:14" x14ac:dyDescent="0.25">
      <c r="A134" s="4">
        <f>IF('True_Odds_Calculator_2-way'!A135="","",'True_Odds_Calculator_2-way'!A135)</f>
        <v>2.3199999999999998</v>
      </c>
      <c r="B134" s="4">
        <f>IF('True_Odds_Calculator_2-way'!B135="","",'True_Odds_Calculator_2-way'!B135)</f>
        <v>1.67</v>
      </c>
      <c r="C134" s="4">
        <f t="shared" si="22"/>
        <v>0.43103448275862072</v>
      </c>
      <c r="D134">
        <f t="shared" si="23"/>
        <v>0.5988023952095809</v>
      </c>
      <c r="E134">
        <f t="shared" si="24"/>
        <v>2.9836877968201669E-2</v>
      </c>
      <c r="F134">
        <f t="shared" si="25"/>
        <v>-0.22826760272558322</v>
      </c>
      <c r="G134">
        <v>0</v>
      </c>
      <c r="H134">
        <f t="shared" si="26"/>
        <v>0.25810448069378489</v>
      </c>
      <c r="I134">
        <f t="shared" si="27"/>
        <v>-1.0633485251477839</v>
      </c>
      <c r="J134">
        <f t="shared" si="28"/>
        <v>1.0633485251477839</v>
      </c>
      <c r="K134">
        <f t="shared" si="29"/>
        <v>0.41603913175492269</v>
      </c>
      <c r="L134">
        <f t="shared" si="30"/>
        <v>0.5839608682450772</v>
      </c>
      <c r="M134">
        <f t="shared" si="31"/>
        <v>2.4036200531950747</v>
      </c>
      <c r="N134">
        <f t="shared" si="32"/>
        <v>1.7124435118490151</v>
      </c>
    </row>
    <row r="135" spans="1:14" x14ac:dyDescent="0.25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2.46</v>
      </c>
      <c r="C135" s="4">
        <f t="shared" si="22"/>
        <v>0.6211180124223602</v>
      </c>
      <c r="D135">
        <f t="shared" si="23"/>
        <v>0.4065040650406504</v>
      </c>
      <c r="E135">
        <f t="shared" si="24"/>
        <v>2.7622077463010708E-2</v>
      </c>
      <c r="F135">
        <f t="shared" si="25"/>
        <v>-0.22486491945664788</v>
      </c>
      <c r="G135">
        <v>0</v>
      </c>
      <c r="H135">
        <f t="shared" si="26"/>
        <v>0.25248699691965859</v>
      </c>
      <c r="I135">
        <f t="shared" si="27"/>
        <v>-1.0596407579073908</v>
      </c>
      <c r="J135">
        <f t="shared" si="28"/>
        <v>1.0596407579073908</v>
      </c>
      <c r="K135">
        <f t="shared" si="29"/>
        <v>0.60739287177373846</v>
      </c>
      <c r="L135">
        <f t="shared" si="30"/>
        <v>0.39260712822626126</v>
      </c>
      <c r="M135">
        <f t="shared" si="31"/>
        <v>1.646380862323509</v>
      </c>
      <c r="N135">
        <f t="shared" si="32"/>
        <v>2.5470755065447905</v>
      </c>
    </row>
    <row r="136" spans="1:14" x14ac:dyDescent="0.25">
      <c r="A136" s="4">
        <f>IF('True_Odds_Calculator_2-way'!A137="","",'True_Odds_Calculator_2-way'!A137)</f>
        <v>1.98</v>
      </c>
      <c r="B136" s="4">
        <f>IF('True_Odds_Calculator_2-way'!B137="","",'True_Odds_Calculator_2-way'!B137)</f>
        <v>1.92</v>
      </c>
      <c r="C136" s="4">
        <f t="shared" si="22"/>
        <v>0.50505050505050508</v>
      </c>
      <c r="D136">
        <f t="shared" si="23"/>
        <v>0.52083333333333337</v>
      </c>
      <c r="E136">
        <f t="shared" si="24"/>
        <v>2.5883838383838453E-2</v>
      </c>
      <c r="F136">
        <f t="shared" si="25"/>
        <v>-0.23716329966329963</v>
      </c>
      <c r="G136">
        <v>0</v>
      </c>
      <c r="H136">
        <f t="shared" si="26"/>
        <v>0.26304713804713808</v>
      </c>
      <c r="I136">
        <f t="shared" si="27"/>
        <v>-1.0531568296778369</v>
      </c>
      <c r="J136">
        <f t="shared" si="28"/>
        <v>1.0531568296778369</v>
      </c>
      <c r="K136">
        <f t="shared" si="29"/>
        <v>0.49210329395895913</v>
      </c>
      <c r="L136">
        <f t="shared" si="30"/>
        <v>0.50789670604104109</v>
      </c>
      <c r="M136">
        <f t="shared" si="31"/>
        <v>2.0320936930842795</v>
      </c>
      <c r="N136">
        <f t="shared" si="32"/>
        <v>1.9689042833036094</v>
      </c>
    </row>
    <row r="137" spans="1:14" x14ac:dyDescent="0.25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1.59</v>
      </c>
      <c r="C137" s="4">
        <f t="shared" si="22"/>
        <v>0.4098360655737705</v>
      </c>
      <c r="D137">
        <f t="shared" si="23"/>
        <v>0.62893081761006286</v>
      </c>
      <c r="E137">
        <f t="shared" si="24"/>
        <v>3.8766883183833478E-2</v>
      </c>
      <c r="F137">
        <f t="shared" si="25"/>
        <v>-0.21899164862356935</v>
      </c>
      <c r="G137">
        <v>0</v>
      </c>
      <c r="H137">
        <f t="shared" si="26"/>
        <v>0.25775853180740282</v>
      </c>
      <c r="I137">
        <f t="shared" si="27"/>
        <v>-1.0849075915068658</v>
      </c>
      <c r="J137">
        <f t="shared" si="28"/>
        <v>1.0849075915068658</v>
      </c>
      <c r="K137">
        <f t="shared" si="29"/>
        <v>0.39027939969909758</v>
      </c>
      <c r="L137">
        <f t="shared" si="30"/>
        <v>0.60972060030090225</v>
      </c>
      <c r="M137">
        <f t="shared" si="31"/>
        <v>2.5622669317698867</v>
      </c>
      <c r="N137">
        <f t="shared" si="32"/>
        <v>1.6400954789890509</v>
      </c>
    </row>
    <row r="138" spans="1:14" x14ac:dyDescent="0.25">
      <c r="A138" s="4">
        <f>IF('True_Odds_Calculator_2-way'!A139="","",'True_Odds_Calculator_2-way'!A139)</f>
        <v>2.71</v>
      </c>
      <c r="B138" s="4">
        <f>IF('True_Odds_Calculator_2-way'!B139="","",'True_Odds_Calculator_2-way'!B139)</f>
        <v>1.5</v>
      </c>
      <c r="C138" s="4">
        <f t="shared" si="22"/>
        <v>0.36900369003690037</v>
      </c>
      <c r="D138">
        <f t="shared" si="23"/>
        <v>0.66666666666666663</v>
      </c>
      <c r="E138">
        <f t="shared" si="24"/>
        <v>3.5670356703566997E-2</v>
      </c>
      <c r="F138">
        <f t="shared" si="25"/>
        <v>-0.21033210332103325</v>
      </c>
      <c r="G138">
        <v>0</v>
      </c>
      <c r="H138">
        <f t="shared" si="26"/>
        <v>0.24600246002460024</v>
      </c>
      <c r="I138">
        <f t="shared" si="27"/>
        <v>-1.0814761408717501</v>
      </c>
      <c r="J138">
        <f t="shared" si="28"/>
        <v>1.0814761408717501</v>
      </c>
      <c r="K138">
        <f t="shared" si="29"/>
        <v>0.35096041359119545</v>
      </c>
      <c r="L138">
        <f t="shared" si="30"/>
        <v>0.64903958640880466</v>
      </c>
      <c r="M138">
        <f t="shared" si="31"/>
        <v>2.8493242008906927</v>
      </c>
      <c r="N138">
        <f t="shared" si="32"/>
        <v>1.5407380704358749</v>
      </c>
    </row>
    <row r="139" spans="1:14" x14ac:dyDescent="0.25">
      <c r="A139" s="4">
        <f>IF('True_Odds_Calculator_2-way'!A140="","",'True_Odds_Calculator_2-way'!A140)</f>
        <v>2.84</v>
      </c>
      <c r="B139" s="4">
        <f>IF('True_Odds_Calculator_2-way'!B140="","",'True_Odds_Calculator_2-way'!B140)</f>
        <v>1.46</v>
      </c>
      <c r="C139" s="4">
        <f t="shared" si="22"/>
        <v>0.35211267605633806</v>
      </c>
      <c r="D139">
        <f t="shared" si="23"/>
        <v>0.68493150684931503</v>
      </c>
      <c r="E139">
        <f t="shared" si="24"/>
        <v>3.7044182905653145E-2</v>
      </c>
      <c r="F139">
        <f t="shared" si="25"/>
        <v>-0.20412888288635922</v>
      </c>
      <c r="G139">
        <v>0</v>
      </c>
      <c r="H139">
        <f t="shared" si="26"/>
        <v>0.24117306579201236</v>
      </c>
      <c r="I139">
        <f t="shared" si="27"/>
        <v>-1.0869565217391306</v>
      </c>
      <c r="J139">
        <f t="shared" si="28"/>
        <v>1.0869565217391306</v>
      </c>
      <c r="K139">
        <f t="shared" si="29"/>
        <v>0.33333333333333337</v>
      </c>
      <c r="L139">
        <f t="shared" si="30"/>
        <v>0.66666666666666652</v>
      </c>
      <c r="M139">
        <f t="shared" si="31"/>
        <v>2.9999999999999996</v>
      </c>
      <c r="N139">
        <f t="shared" si="32"/>
        <v>1.5000000000000004</v>
      </c>
    </row>
    <row r="140" spans="1:14" x14ac:dyDescent="0.25">
      <c r="A140" s="4">
        <f>IF('True_Odds_Calculator_2-way'!A141="","",'True_Odds_Calculator_2-way'!A141)</f>
        <v>2.73</v>
      </c>
      <c r="B140" s="4">
        <f>IF('True_Odds_Calculator_2-way'!B141="","",'True_Odds_Calculator_2-way'!B141)</f>
        <v>1.49</v>
      </c>
      <c r="C140" s="4">
        <f t="shared" si="22"/>
        <v>0.36630036630036628</v>
      </c>
      <c r="D140">
        <f t="shared" si="23"/>
        <v>0.67114093959731547</v>
      </c>
      <c r="E140">
        <f t="shared" si="24"/>
        <v>3.7441305897681687E-2</v>
      </c>
      <c r="F140">
        <f t="shared" si="25"/>
        <v>-0.20839786611598698</v>
      </c>
      <c r="G140">
        <v>0</v>
      </c>
      <c r="H140">
        <f t="shared" si="26"/>
        <v>0.24583917201366864</v>
      </c>
      <c r="I140">
        <f t="shared" si="27"/>
        <v>-1.0861227446710078</v>
      </c>
      <c r="J140">
        <f t="shared" si="28"/>
        <v>1.0861227446710078</v>
      </c>
      <c r="K140">
        <f t="shared" si="29"/>
        <v>0.34734375053033334</v>
      </c>
      <c r="L140">
        <f t="shared" si="30"/>
        <v>0.65265624946966672</v>
      </c>
      <c r="M140">
        <f t="shared" si="31"/>
        <v>2.8789923482808439</v>
      </c>
      <c r="N140">
        <f t="shared" si="32"/>
        <v>1.5322001448887936</v>
      </c>
    </row>
    <row r="141" spans="1:14" x14ac:dyDescent="0.25">
      <c r="A141" s="4">
        <f>IF('True_Odds_Calculator_2-way'!A142="","",'True_Odds_Calculator_2-way'!A142)</f>
        <v>2.0099999999999998</v>
      </c>
      <c r="B141" s="4">
        <f>IF('True_Odds_Calculator_2-way'!B142="","",'True_Odds_Calculator_2-way'!B142)</f>
        <v>1.86</v>
      </c>
      <c r="C141" s="4">
        <f t="shared" si="22"/>
        <v>0.49751243781094534</v>
      </c>
      <c r="D141">
        <f t="shared" si="23"/>
        <v>0.5376344086021505</v>
      </c>
      <c r="E141">
        <f t="shared" si="24"/>
        <v>3.5146846413095734E-2</v>
      </c>
      <c r="F141">
        <f t="shared" si="25"/>
        <v>-0.2323329588616061</v>
      </c>
      <c r="G141">
        <v>0</v>
      </c>
      <c r="H141">
        <f t="shared" si="26"/>
        <v>0.26747980527470178</v>
      </c>
      <c r="I141">
        <f t="shared" si="27"/>
        <v>-1.0729761966090035</v>
      </c>
      <c r="J141">
        <f t="shared" si="28"/>
        <v>1.0729761966090035</v>
      </c>
      <c r="K141">
        <f t="shared" si="29"/>
        <v>0.47991416249720437</v>
      </c>
      <c r="L141">
        <f t="shared" si="30"/>
        <v>0.52008583750279591</v>
      </c>
      <c r="M141">
        <f t="shared" si="31"/>
        <v>2.0837059585750928</v>
      </c>
      <c r="N141">
        <f t="shared" si="32"/>
        <v>1.9227595290837431</v>
      </c>
    </row>
    <row r="142" spans="1:14" x14ac:dyDescent="0.25">
      <c r="A142" s="4">
        <f>IF('True_Odds_Calculator_2-way'!A143="","",'True_Odds_Calculator_2-way'!A143)</f>
        <v>1.65</v>
      </c>
      <c r="B142" s="4">
        <f>IF('True_Odds_Calculator_2-way'!B143="","",'True_Odds_Calculator_2-way'!B143)</f>
        <v>2.2999999999999998</v>
      </c>
      <c r="C142" s="4">
        <f t="shared" si="22"/>
        <v>0.60606060606060608</v>
      </c>
      <c r="D142">
        <f t="shared" si="23"/>
        <v>0.43478260869565222</v>
      </c>
      <c r="E142">
        <f t="shared" si="24"/>
        <v>4.0843214756258295E-2</v>
      </c>
      <c r="F142">
        <f t="shared" si="25"/>
        <v>-0.22266139657443995</v>
      </c>
      <c r="G142">
        <v>0</v>
      </c>
      <c r="H142">
        <f t="shared" si="26"/>
        <v>0.2635046113306983</v>
      </c>
      <c r="I142">
        <f t="shared" si="27"/>
        <v>-1.0878565864408427</v>
      </c>
      <c r="J142">
        <f t="shared" si="28"/>
        <v>1.0878565864408427</v>
      </c>
      <c r="K142">
        <f t="shared" si="29"/>
        <v>0.58578643762690474</v>
      </c>
      <c r="L142">
        <f t="shared" si="30"/>
        <v>0.41421356237309503</v>
      </c>
      <c r="M142">
        <f t="shared" si="31"/>
        <v>1.7071067811865481</v>
      </c>
      <c r="N142">
        <f t="shared" si="32"/>
        <v>2.4142135623730949</v>
      </c>
    </row>
    <row r="143" spans="1:14" x14ac:dyDescent="0.25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1.83</v>
      </c>
      <c r="C143" s="4">
        <f t="shared" si="22"/>
        <v>0.48780487804878053</v>
      </c>
      <c r="D143">
        <f t="shared" si="23"/>
        <v>0.54644808743169393</v>
      </c>
      <c r="E143">
        <f t="shared" si="24"/>
        <v>3.4252965480474407E-2</v>
      </c>
      <c r="F143">
        <f t="shared" si="25"/>
        <v>-0.23230707716913246</v>
      </c>
      <c r="G143">
        <v>0</v>
      </c>
      <c r="H143">
        <f t="shared" si="26"/>
        <v>0.26656004264960681</v>
      </c>
      <c r="I143">
        <f t="shared" si="27"/>
        <v>-1.0711894933108055</v>
      </c>
      <c r="J143">
        <f t="shared" si="28"/>
        <v>1.0711894933108055</v>
      </c>
      <c r="K143">
        <f t="shared" si="29"/>
        <v>0.47064383372894186</v>
      </c>
      <c r="L143">
        <f t="shared" si="30"/>
        <v>0.52935616627105819</v>
      </c>
      <c r="M143">
        <f t="shared" si="31"/>
        <v>2.1247489679763456</v>
      </c>
      <c r="N143">
        <f t="shared" si="32"/>
        <v>1.8890872794479689</v>
      </c>
    </row>
    <row r="144" spans="1:14" x14ac:dyDescent="0.25">
      <c r="A144" s="4">
        <f>IF('True_Odds_Calculator_2-way'!A145="","",'True_Odds_Calculator_2-way'!A145)</f>
        <v>2.1</v>
      </c>
      <c r="B144" s="4">
        <f>IF('True_Odds_Calculator_2-way'!B145="","",'True_Odds_Calculator_2-way'!B145)</f>
        <v>1.76</v>
      </c>
      <c r="C144" s="4">
        <f t="shared" si="22"/>
        <v>0.47619047619047616</v>
      </c>
      <c r="D144">
        <f t="shared" si="23"/>
        <v>0.56818181818181823</v>
      </c>
      <c r="E144">
        <f t="shared" si="24"/>
        <v>4.4372294372294396E-2</v>
      </c>
      <c r="F144">
        <f t="shared" si="25"/>
        <v>-0.22619047619047616</v>
      </c>
      <c r="G144">
        <v>0</v>
      </c>
      <c r="H144">
        <f t="shared" si="26"/>
        <v>0.27056277056277056</v>
      </c>
      <c r="I144">
        <f t="shared" si="27"/>
        <v>-1.0936965981495177</v>
      </c>
      <c r="J144">
        <f t="shared" si="28"/>
        <v>1.0936965981495177</v>
      </c>
      <c r="K144">
        <f t="shared" si="29"/>
        <v>0.45391281192057903</v>
      </c>
      <c r="L144">
        <f t="shared" si="30"/>
        <v>0.54608718807942114</v>
      </c>
      <c r="M144">
        <f t="shared" si="31"/>
        <v>2.2030662579644695</v>
      </c>
      <c r="N144">
        <f t="shared" si="32"/>
        <v>1.8312094145936331</v>
      </c>
    </row>
    <row r="145" spans="1:14" x14ac:dyDescent="0.25">
      <c r="A145" s="4">
        <f>IF('True_Odds_Calculator_2-way'!A146="","",'True_Odds_Calculator_2-way'!A146)</f>
        <v>2.52</v>
      </c>
      <c r="B145" s="4">
        <f>IF('True_Odds_Calculator_2-way'!B146="","",'True_Odds_Calculator_2-way'!B146)</f>
        <v>1.56</v>
      </c>
      <c r="C145" s="4">
        <f t="shared" si="22"/>
        <v>0.3968253968253968</v>
      </c>
      <c r="D145">
        <f t="shared" si="23"/>
        <v>0.64102564102564097</v>
      </c>
      <c r="E145">
        <f t="shared" si="24"/>
        <v>3.7851037851037717E-2</v>
      </c>
      <c r="F145">
        <f t="shared" si="25"/>
        <v>-0.21652421652421661</v>
      </c>
      <c r="G145">
        <v>0</v>
      </c>
      <c r="H145">
        <f t="shared" si="26"/>
        <v>0.25437525437525432</v>
      </c>
      <c r="I145">
        <f t="shared" si="27"/>
        <v>-1.0838874619051497</v>
      </c>
      <c r="J145">
        <f t="shared" si="28"/>
        <v>1.0838874619051497</v>
      </c>
      <c r="K145">
        <f t="shared" si="29"/>
        <v>0.3777135495558997</v>
      </c>
      <c r="L145">
        <f t="shared" si="30"/>
        <v>0.62228645044410036</v>
      </c>
      <c r="M145">
        <f t="shared" si="31"/>
        <v>2.6475089420958278</v>
      </c>
      <c r="N145">
        <f t="shared" si="32"/>
        <v>1.6069769786668839</v>
      </c>
    </row>
    <row r="146" spans="1:14" x14ac:dyDescent="0.25">
      <c r="A146" s="4">
        <f>IF('True_Odds_Calculator_2-way'!A147="","",'True_Odds_Calculator_2-way'!A147)</f>
        <v>2.76</v>
      </c>
      <c r="B146" s="4">
        <f>IF('True_Odds_Calculator_2-way'!B147="","",'True_Odds_Calculator_2-way'!B147)</f>
        <v>1.48</v>
      </c>
      <c r="C146" s="4">
        <f t="shared" si="22"/>
        <v>0.3623188405797102</v>
      </c>
      <c r="D146">
        <f t="shared" si="23"/>
        <v>0.67567567567567566</v>
      </c>
      <c r="E146">
        <f t="shared" si="24"/>
        <v>3.7994516255385857E-2</v>
      </c>
      <c r="F146">
        <f t="shared" si="25"/>
        <v>-0.20681551116333718</v>
      </c>
      <c r="G146">
        <v>0</v>
      </c>
      <c r="H146">
        <f t="shared" si="26"/>
        <v>0.2448100274187231</v>
      </c>
      <c r="I146">
        <f t="shared" si="27"/>
        <v>-1.0879853497231118</v>
      </c>
      <c r="J146">
        <f t="shared" si="28"/>
        <v>1.0879853497231118</v>
      </c>
      <c r="K146">
        <f t="shared" si="29"/>
        <v>0.34307033081725358</v>
      </c>
      <c r="L146">
        <f t="shared" si="30"/>
        <v>0.65692966918274631</v>
      </c>
      <c r="M146">
        <f t="shared" si="31"/>
        <v>2.9148542155126762</v>
      </c>
      <c r="N146">
        <f t="shared" si="32"/>
        <v>1.5222329678670938</v>
      </c>
    </row>
    <row r="147" spans="1:14" x14ac:dyDescent="0.25">
      <c r="A147" s="4">
        <f>IF('True_Odds_Calculator_2-way'!A148="","",'True_Odds_Calculator_2-way'!A148)</f>
        <v>1.87</v>
      </c>
      <c r="B147" s="4">
        <f>IF('True_Odds_Calculator_2-way'!B148="","",'True_Odds_Calculator_2-way'!B148)</f>
        <v>2.04</v>
      </c>
      <c r="C147" s="4">
        <f t="shared" si="22"/>
        <v>0.53475935828876997</v>
      </c>
      <c r="D147">
        <f t="shared" si="23"/>
        <v>0.49019607843137253</v>
      </c>
      <c r="E147">
        <f t="shared" si="24"/>
        <v>2.4955436720142554E-2</v>
      </c>
      <c r="F147">
        <f t="shared" si="25"/>
        <v>-0.2371815036174898</v>
      </c>
      <c r="G147">
        <v>0</v>
      </c>
      <c r="H147">
        <f t="shared" si="26"/>
        <v>0.26213694033763235</v>
      </c>
      <c r="I147">
        <f t="shared" si="27"/>
        <v>-1.0512928338279499</v>
      </c>
      <c r="J147">
        <f t="shared" si="28"/>
        <v>1.0512928338279499</v>
      </c>
      <c r="K147">
        <f t="shared" si="29"/>
        <v>0.52229555266159289</v>
      </c>
      <c r="L147">
        <f t="shared" si="30"/>
        <v>0.47770444733840695</v>
      </c>
      <c r="M147">
        <f t="shared" si="31"/>
        <v>1.9146247654303168</v>
      </c>
      <c r="N147">
        <f t="shared" si="32"/>
        <v>2.0933445471810685</v>
      </c>
    </row>
    <row r="148" spans="1:14" x14ac:dyDescent="0.25">
      <c r="A148" s="4">
        <f>IF('True_Odds_Calculator_2-way'!A149="","",'True_Odds_Calculator_2-way'!A149)</f>
        <v>2.42</v>
      </c>
      <c r="B148" s="4">
        <f>IF('True_Odds_Calculator_2-way'!B149="","",'True_Odds_Calculator_2-way'!B149)</f>
        <v>1.63</v>
      </c>
      <c r="C148" s="4">
        <f t="shared" si="22"/>
        <v>0.41322314049586778</v>
      </c>
      <c r="D148">
        <f t="shared" si="23"/>
        <v>0.61349693251533743</v>
      </c>
      <c r="E148">
        <f t="shared" si="24"/>
        <v>2.6720073011205159E-2</v>
      </c>
      <c r="F148">
        <f t="shared" si="25"/>
        <v>-0.22679105612736405</v>
      </c>
      <c r="G148">
        <v>0</v>
      </c>
      <c r="H148">
        <f t="shared" si="26"/>
        <v>0.25351112913856921</v>
      </c>
      <c r="I148">
        <f t="shared" si="27"/>
        <v>-1.0572691328259185</v>
      </c>
      <c r="J148">
        <f t="shared" si="28"/>
        <v>1.0572691328259185</v>
      </c>
      <c r="K148">
        <f t="shared" si="29"/>
        <v>0.39978856484312258</v>
      </c>
      <c r="L148">
        <f t="shared" si="30"/>
        <v>0.60021143515687747</v>
      </c>
      <c r="M148">
        <f t="shared" si="31"/>
        <v>2.5013221686128042</v>
      </c>
      <c r="N148">
        <f t="shared" si="32"/>
        <v>1.6660795536803288</v>
      </c>
    </row>
    <row r="149" spans="1:14" x14ac:dyDescent="0.25">
      <c r="A149" s="4">
        <f>IF('True_Odds_Calculator_2-way'!A150="","",'True_Odds_Calculator_2-way'!A150)</f>
        <v>2.76</v>
      </c>
      <c r="B149" s="4">
        <f>IF('True_Odds_Calculator_2-way'!B150="","",'True_Odds_Calculator_2-way'!B150)</f>
        <v>1.48</v>
      </c>
      <c r="C149" s="4">
        <f t="shared" si="22"/>
        <v>0.3623188405797102</v>
      </c>
      <c r="D149">
        <f t="shared" si="23"/>
        <v>0.67567567567567566</v>
      </c>
      <c r="E149">
        <f t="shared" si="24"/>
        <v>3.7994516255385857E-2</v>
      </c>
      <c r="F149">
        <f t="shared" si="25"/>
        <v>-0.20681551116333718</v>
      </c>
      <c r="G149">
        <v>0</v>
      </c>
      <c r="H149">
        <f t="shared" si="26"/>
        <v>0.2448100274187231</v>
      </c>
      <c r="I149">
        <f t="shared" si="27"/>
        <v>-1.0879853497231118</v>
      </c>
      <c r="J149">
        <f t="shared" si="28"/>
        <v>1.0879853497231118</v>
      </c>
      <c r="K149">
        <f t="shared" si="29"/>
        <v>0.34307033081725358</v>
      </c>
      <c r="L149">
        <f t="shared" si="30"/>
        <v>0.65692966918274631</v>
      </c>
      <c r="M149">
        <f t="shared" si="31"/>
        <v>2.9148542155126762</v>
      </c>
      <c r="N149">
        <f t="shared" si="32"/>
        <v>1.5222329678670938</v>
      </c>
    </row>
    <row r="150" spans="1:14" x14ac:dyDescent="0.25">
      <c r="A150" s="4">
        <f>IF('True_Odds_Calculator_2-way'!A151="","",'True_Odds_Calculator_2-way'!A151)</f>
        <v>2.68</v>
      </c>
      <c r="B150" s="4">
        <f>IF('True_Odds_Calculator_2-way'!B151="","",'True_Odds_Calculator_2-way'!B151)</f>
        <v>1.51</v>
      </c>
      <c r="C150" s="4">
        <f t="shared" si="22"/>
        <v>0.37313432835820892</v>
      </c>
      <c r="D150">
        <f t="shared" si="23"/>
        <v>0.66225165562913912</v>
      </c>
      <c r="E150">
        <f t="shared" si="24"/>
        <v>3.5385983987348046E-2</v>
      </c>
      <c r="F150">
        <f t="shared" si="25"/>
        <v>-0.21172284273994268</v>
      </c>
      <c r="G150">
        <v>0</v>
      </c>
      <c r="H150">
        <f t="shared" si="26"/>
        <v>0.2471088267272907</v>
      </c>
      <c r="I150">
        <f t="shared" si="27"/>
        <v>-1.0803395392536073</v>
      </c>
      <c r="J150">
        <f t="shared" si="28"/>
        <v>1.0803395392536073</v>
      </c>
      <c r="K150">
        <f t="shared" si="29"/>
        <v>0.3552435190021288</v>
      </c>
      <c r="L150">
        <f t="shared" si="30"/>
        <v>0.64475648099787108</v>
      </c>
      <c r="M150">
        <f t="shared" si="31"/>
        <v>2.8149704259460604</v>
      </c>
      <c r="N150">
        <f t="shared" si="32"/>
        <v>1.5509731650193399</v>
      </c>
    </row>
    <row r="151" spans="1:14" x14ac:dyDescent="0.25">
      <c r="A151" s="4">
        <f>IF('True_Odds_Calculator_2-way'!A152="","",'True_Odds_Calculator_2-way'!A152)</f>
        <v>2.2999999999999998</v>
      </c>
      <c r="B151" s="4">
        <f>IF('True_Odds_Calculator_2-way'!B152="","",'True_Odds_Calculator_2-way'!B152)</f>
        <v>1.66</v>
      </c>
      <c r="C151" s="4">
        <f t="shared" si="22"/>
        <v>0.43478260869565222</v>
      </c>
      <c r="D151">
        <f t="shared" si="23"/>
        <v>0.60240963855421692</v>
      </c>
      <c r="E151">
        <f t="shared" si="24"/>
        <v>3.7192247249869137E-2</v>
      </c>
      <c r="F151">
        <f t="shared" si="25"/>
        <v>-0.22472498690413822</v>
      </c>
      <c r="G151">
        <v>0</v>
      </c>
      <c r="H151">
        <f t="shared" si="26"/>
        <v>0.26191723415400736</v>
      </c>
      <c r="I151">
        <f t="shared" si="27"/>
        <v>-1.0795837927188263</v>
      </c>
      <c r="J151">
        <f t="shared" si="28"/>
        <v>1.0795837927188263</v>
      </c>
      <c r="K151">
        <f t="shared" si="29"/>
        <v>0.41606702211367647</v>
      </c>
      <c r="L151">
        <f t="shared" si="30"/>
        <v>0.58393297788632348</v>
      </c>
      <c r="M151">
        <f t="shared" si="31"/>
        <v>2.4034589305344736</v>
      </c>
      <c r="N151">
        <f t="shared" si="32"/>
        <v>1.7125253031944256</v>
      </c>
    </row>
    <row r="152" spans="1:14" x14ac:dyDescent="0.25">
      <c r="A152" s="4">
        <f>IF('True_Odds_Calculator_2-way'!A153="","",'True_Odds_Calculator_2-way'!A153)</f>
        <v>1.92</v>
      </c>
      <c r="B152" s="4">
        <f>IF('True_Odds_Calculator_2-way'!B153="","",'True_Odds_Calculator_2-way'!B153)</f>
        <v>1.95</v>
      </c>
      <c r="C152" s="4">
        <f t="shared" si="22"/>
        <v>0.52083333333333337</v>
      </c>
      <c r="D152">
        <f t="shared" si="23"/>
        <v>0.51282051282051289</v>
      </c>
      <c r="E152">
        <f t="shared" si="24"/>
        <v>3.3653846153846256E-2</v>
      </c>
      <c r="F152">
        <f t="shared" si="25"/>
        <v>-0.23344017094017089</v>
      </c>
      <c r="G152">
        <v>0</v>
      </c>
      <c r="H152">
        <f t="shared" si="26"/>
        <v>0.26709401709401714</v>
      </c>
      <c r="I152">
        <f t="shared" si="27"/>
        <v>-1.0696563746013956</v>
      </c>
      <c r="J152">
        <f t="shared" si="28"/>
        <v>1.0696563746013956</v>
      </c>
      <c r="K152">
        <f t="shared" si="29"/>
        <v>0.50401095327935097</v>
      </c>
      <c r="L152">
        <f t="shared" si="30"/>
        <v>0.49598904672064897</v>
      </c>
      <c r="M152">
        <f t="shared" si="31"/>
        <v>1.9840838646332837</v>
      </c>
      <c r="N152">
        <f t="shared" si="32"/>
        <v>2.0161735558713256</v>
      </c>
    </row>
    <row r="153" spans="1:14" x14ac:dyDescent="0.25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2.23</v>
      </c>
      <c r="C153" s="4">
        <f t="shared" si="22"/>
        <v>0.58823529411764708</v>
      </c>
      <c r="D153">
        <f t="shared" si="23"/>
        <v>0.44843049327354262</v>
      </c>
      <c r="E153">
        <f t="shared" si="24"/>
        <v>3.6665787391189752E-2</v>
      </c>
      <c r="F153">
        <f t="shared" si="25"/>
        <v>-0.22711685571089413</v>
      </c>
      <c r="G153">
        <v>0</v>
      </c>
      <c r="H153">
        <f t="shared" si="26"/>
        <v>0.26378264310208388</v>
      </c>
      <c r="I153">
        <f t="shared" si="27"/>
        <v>-1.0777013435226062</v>
      </c>
      <c r="J153">
        <f t="shared" si="28"/>
        <v>1.0777013435226062</v>
      </c>
      <c r="K153">
        <f t="shared" si="29"/>
        <v>0.56999838344723819</v>
      </c>
      <c r="L153">
        <f t="shared" si="30"/>
        <v>0.43000161655276159</v>
      </c>
      <c r="M153">
        <f t="shared" si="31"/>
        <v>1.7543909404658247</v>
      </c>
      <c r="N153">
        <f t="shared" si="32"/>
        <v>2.3255726525328053</v>
      </c>
    </row>
    <row r="154" spans="1:14" x14ac:dyDescent="0.25">
      <c r="A154" s="4">
        <f>IF('True_Odds_Calculator_2-way'!A155="","",'True_Odds_Calculator_2-way'!A155)</f>
        <v>2.3199999999999998</v>
      </c>
      <c r="B154" s="4">
        <f>IF('True_Odds_Calculator_2-way'!B155="","",'True_Odds_Calculator_2-way'!B155)</f>
        <v>1.66</v>
      </c>
      <c r="C154" s="4">
        <f t="shared" si="22"/>
        <v>0.43103448275862072</v>
      </c>
      <c r="D154">
        <f t="shared" si="23"/>
        <v>0.60240963855421692</v>
      </c>
      <c r="E154">
        <f t="shared" si="24"/>
        <v>3.3444121312837582E-2</v>
      </c>
      <c r="F154">
        <f t="shared" si="25"/>
        <v>-0.22621520565018693</v>
      </c>
      <c r="G154">
        <v>0</v>
      </c>
      <c r="H154">
        <f t="shared" si="26"/>
        <v>0.25965932696302457</v>
      </c>
      <c r="I154">
        <f t="shared" si="27"/>
        <v>-1.0713739108887086</v>
      </c>
      <c r="J154">
        <f t="shared" si="28"/>
        <v>1.0713739108887086</v>
      </c>
      <c r="K154">
        <f t="shared" si="29"/>
        <v>0.41421356237309498</v>
      </c>
      <c r="L154">
        <f t="shared" si="30"/>
        <v>0.58578643762690485</v>
      </c>
      <c r="M154">
        <f t="shared" si="31"/>
        <v>2.4142135623730954</v>
      </c>
      <c r="N154">
        <f t="shared" si="32"/>
        <v>1.7071067811865479</v>
      </c>
    </row>
    <row r="155" spans="1:14" x14ac:dyDescent="0.25">
      <c r="A155" s="4">
        <f>IF('True_Odds_Calculator_2-way'!A156="","",'True_Odds_Calculator_2-way'!A156)</f>
        <v>2.42</v>
      </c>
      <c r="B155" s="4">
        <f>IF('True_Odds_Calculator_2-way'!B156="","",'True_Odds_Calculator_2-way'!B156)</f>
        <v>1.61</v>
      </c>
      <c r="C155" s="4">
        <f t="shared" si="22"/>
        <v>0.41322314049586778</v>
      </c>
      <c r="D155">
        <f t="shared" si="23"/>
        <v>0.6211180124223602</v>
      </c>
      <c r="E155">
        <f t="shared" si="24"/>
        <v>3.4341152918228035E-2</v>
      </c>
      <c r="F155">
        <f t="shared" si="25"/>
        <v>-0.22231918279349105</v>
      </c>
      <c r="G155">
        <v>0</v>
      </c>
      <c r="H155">
        <f t="shared" si="26"/>
        <v>0.25666033571171909</v>
      </c>
      <c r="I155">
        <f t="shared" si="27"/>
        <v>-1.0744616281415773</v>
      </c>
      <c r="J155">
        <f t="shared" si="28"/>
        <v>1.0744616281415773</v>
      </c>
      <c r="K155">
        <f t="shared" si="29"/>
        <v>0.3959242744397955</v>
      </c>
      <c r="L155">
        <f t="shared" si="30"/>
        <v>0.60407572556020461</v>
      </c>
      <c r="M155">
        <f t="shared" si="31"/>
        <v>2.5257355119610394</v>
      </c>
      <c r="N155">
        <f t="shared" si="32"/>
        <v>1.6554215931663621</v>
      </c>
    </row>
    <row r="156" spans="1:14" x14ac:dyDescent="0.25">
      <c r="A156" s="4">
        <f>IF('True_Odds_Calculator_2-way'!A157="","",'True_Odds_Calculator_2-way'!A157)</f>
        <v>2.36</v>
      </c>
      <c r="B156" s="4">
        <f>IF('True_Odds_Calculator_2-way'!B157="","",'True_Odds_Calculator_2-way'!B157)</f>
        <v>1.64</v>
      </c>
      <c r="C156" s="4">
        <f t="shared" si="22"/>
        <v>0.42372881355932207</v>
      </c>
      <c r="D156">
        <f t="shared" si="23"/>
        <v>0.6097560975609756</v>
      </c>
      <c r="E156">
        <f t="shared" si="24"/>
        <v>3.3484911120297722E-2</v>
      </c>
      <c r="F156">
        <f t="shared" si="25"/>
        <v>-0.22488631665977676</v>
      </c>
      <c r="G156">
        <v>0</v>
      </c>
      <c r="H156">
        <f t="shared" si="26"/>
        <v>0.25837122778007443</v>
      </c>
      <c r="I156">
        <f t="shared" si="27"/>
        <v>-1.0718661571406802</v>
      </c>
      <c r="J156">
        <f t="shared" si="28"/>
        <v>1.0718661571406802</v>
      </c>
      <c r="K156">
        <f t="shared" si="29"/>
        <v>0.40687819885451121</v>
      </c>
      <c r="L156">
        <f t="shared" si="30"/>
        <v>0.59312180114548885</v>
      </c>
      <c r="M156">
        <f t="shared" si="31"/>
        <v>2.4577379737113252</v>
      </c>
      <c r="N156">
        <f t="shared" si="32"/>
        <v>1.6859943405700353</v>
      </c>
    </row>
    <row r="157" spans="1:14" x14ac:dyDescent="0.25">
      <c r="A157" s="4">
        <f>IF('True_Odds_Calculator_2-way'!A158="","",'True_Odds_Calculator_2-way'!A158)</f>
        <v>2.4500000000000002</v>
      </c>
      <c r="B157" s="4">
        <f>IF('True_Odds_Calculator_2-way'!B158="","",'True_Odds_Calculator_2-way'!B158)</f>
        <v>1.6</v>
      </c>
      <c r="C157" s="4">
        <f t="shared" si="22"/>
        <v>0.4081632653061224</v>
      </c>
      <c r="D157">
        <f t="shared" si="23"/>
        <v>0.625</v>
      </c>
      <c r="E157">
        <f t="shared" si="24"/>
        <v>3.3163265306122458E-2</v>
      </c>
      <c r="F157">
        <f t="shared" si="25"/>
        <v>-0.22193877551020402</v>
      </c>
      <c r="G157">
        <v>0</v>
      </c>
      <c r="H157">
        <f t="shared" si="26"/>
        <v>0.25510204081632648</v>
      </c>
      <c r="I157">
        <f t="shared" si="27"/>
        <v>-1.0721125348377949</v>
      </c>
      <c r="J157">
        <f t="shared" si="28"/>
        <v>1.0721125348377949</v>
      </c>
      <c r="K157">
        <f t="shared" si="29"/>
        <v>0.39145635918691934</v>
      </c>
      <c r="L157">
        <f t="shared" si="30"/>
        <v>0.60854364081308054</v>
      </c>
      <c r="M157">
        <f t="shared" si="31"/>
        <v>2.5545631755148031</v>
      </c>
      <c r="N157">
        <f t="shared" si="32"/>
        <v>1.643267520902677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1.66</v>
      </c>
      <c r="C158" s="4">
        <f t="shared" si="22"/>
        <v>0.43103448275862072</v>
      </c>
      <c r="D158">
        <f t="shared" si="23"/>
        <v>0.60240963855421692</v>
      </c>
      <c r="E158">
        <f t="shared" si="24"/>
        <v>3.3444121312837582E-2</v>
      </c>
      <c r="F158">
        <f t="shared" si="25"/>
        <v>-0.22621520565018693</v>
      </c>
      <c r="G158">
        <v>0</v>
      </c>
      <c r="H158">
        <f t="shared" si="26"/>
        <v>0.25965932696302457</v>
      </c>
      <c r="I158">
        <f t="shared" si="27"/>
        <v>-1.0713739108887086</v>
      </c>
      <c r="J158">
        <f t="shared" si="28"/>
        <v>1.0713739108887086</v>
      </c>
      <c r="K158">
        <f t="shared" si="29"/>
        <v>0.41421356237309498</v>
      </c>
      <c r="L158">
        <f t="shared" si="30"/>
        <v>0.58578643762690485</v>
      </c>
      <c r="M158">
        <f t="shared" si="31"/>
        <v>2.4142135623730954</v>
      </c>
      <c r="N158">
        <f t="shared" si="32"/>
        <v>1.7071067811865479</v>
      </c>
    </row>
    <row r="159" spans="1:14" x14ac:dyDescent="0.25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22"/>
        <v>0.42553191489361702</v>
      </c>
      <c r="D159">
        <f t="shared" si="23"/>
        <v>0.60606060606060608</v>
      </c>
      <c r="E159">
        <f t="shared" si="24"/>
        <v>3.1592520954223158E-2</v>
      </c>
      <c r="F159">
        <f t="shared" si="25"/>
        <v>-0.22630560928433263</v>
      </c>
      <c r="G159">
        <v>0</v>
      </c>
      <c r="H159">
        <f t="shared" si="26"/>
        <v>0.25789813023855579</v>
      </c>
      <c r="I159">
        <f t="shared" si="27"/>
        <v>-1.0675210253672478</v>
      </c>
      <c r="J159">
        <f t="shared" si="28"/>
        <v>1.0675210253672478</v>
      </c>
      <c r="K159">
        <f t="shared" si="29"/>
        <v>0.40964242822822811</v>
      </c>
      <c r="L159">
        <f t="shared" si="30"/>
        <v>0.59035757177177173</v>
      </c>
      <c r="M159">
        <f t="shared" si="31"/>
        <v>2.4411533842457849</v>
      </c>
      <c r="N159">
        <f t="shared" si="32"/>
        <v>1.6938886664887112</v>
      </c>
    </row>
    <row r="160" spans="1:14" x14ac:dyDescent="0.25">
      <c r="A160" s="4">
        <f>IF('True_Odds_Calculator_2-way'!A161="","",'True_Odds_Calculator_2-way'!A161)</f>
        <v>2.27</v>
      </c>
      <c r="B160" s="4">
        <f>IF('True_Odds_Calculator_2-way'!B161="","",'True_Odds_Calculator_2-way'!B161)</f>
        <v>1.68</v>
      </c>
      <c r="C160" s="4">
        <f t="shared" si="22"/>
        <v>0.44052863436123346</v>
      </c>
      <c r="D160">
        <f t="shared" si="23"/>
        <v>0.59523809523809523</v>
      </c>
      <c r="E160">
        <f t="shared" si="24"/>
        <v>3.5766729599328695E-2</v>
      </c>
      <c r="F160">
        <f t="shared" si="25"/>
        <v>-0.22645269561569115</v>
      </c>
      <c r="G160">
        <v>0</v>
      </c>
      <c r="H160">
        <f t="shared" si="26"/>
        <v>0.2622194252150199</v>
      </c>
      <c r="I160">
        <f t="shared" si="27"/>
        <v>-1.0760778282064791</v>
      </c>
      <c r="J160">
        <f t="shared" si="28"/>
        <v>1.0760778282064791</v>
      </c>
      <c r="K160">
        <f t="shared" si="29"/>
        <v>0.42254374989680582</v>
      </c>
      <c r="L160">
        <f t="shared" si="30"/>
        <v>0.57745625010319412</v>
      </c>
      <c r="M160">
        <f t="shared" si="31"/>
        <v>2.3666188418222287</v>
      </c>
      <c r="N160">
        <f t="shared" si="32"/>
        <v>1.7317329231804059</v>
      </c>
    </row>
    <row r="161" spans="1:14" x14ac:dyDescent="0.25">
      <c r="A161" s="4">
        <f>IF('True_Odds_Calculator_2-way'!A162="","",'True_Odds_Calculator_2-way'!A162)</f>
        <v>1.94</v>
      </c>
      <c r="B161" s="4">
        <f>IF('True_Odds_Calculator_2-way'!B162="","",'True_Odds_Calculator_2-way'!B162)</f>
        <v>1.93</v>
      </c>
      <c r="C161" s="4">
        <f t="shared" si="22"/>
        <v>0.51546391752577325</v>
      </c>
      <c r="D161">
        <f t="shared" si="23"/>
        <v>0.5181347150259068</v>
      </c>
      <c r="E161">
        <f t="shared" si="24"/>
        <v>3.3598632551679941E-2</v>
      </c>
      <c r="F161">
        <f t="shared" si="25"/>
        <v>-0.2334811174616741</v>
      </c>
      <c r="G161">
        <v>0</v>
      </c>
      <c r="H161">
        <f t="shared" si="26"/>
        <v>0.26707975001335404</v>
      </c>
      <c r="I161">
        <f t="shared" si="27"/>
        <v>-1.0695340092890231</v>
      </c>
      <c r="J161">
        <f t="shared" si="28"/>
        <v>1.0695340092890231</v>
      </c>
      <c r="K161">
        <f t="shared" si="29"/>
        <v>0.49866309204640175</v>
      </c>
      <c r="L161">
        <f t="shared" si="30"/>
        <v>0.50133690795359842</v>
      </c>
      <c r="M161">
        <f t="shared" si="31"/>
        <v>2.0053619687316817</v>
      </c>
      <c r="N161">
        <f t="shared" si="32"/>
        <v>1.9946666286387909</v>
      </c>
    </row>
    <row r="162" spans="1:14" x14ac:dyDescent="0.25">
      <c r="A162" s="4">
        <f>IF('True_Odds_Calculator_2-way'!A163="","",'True_Odds_Calculator_2-way'!A163)</f>
        <v>1.97</v>
      </c>
      <c r="B162" s="4">
        <f>IF('True_Odds_Calculator_2-way'!B163="","",'True_Odds_Calculator_2-way'!B163)</f>
        <v>1.9</v>
      </c>
      <c r="C162" s="4">
        <f t="shared" si="22"/>
        <v>0.50761421319796951</v>
      </c>
      <c r="D162">
        <f t="shared" si="23"/>
        <v>0.52631578947368418</v>
      </c>
      <c r="E162">
        <f t="shared" si="24"/>
        <v>3.3930002671653803E-2</v>
      </c>
      <c r="F162">
        <f t="shared" si="25"/>
        <v>-0.23323537269569861</v>
      </c>
      <c r="G162">
        <v>0</v>
      </c>
      <c r="H162">
        <f t="shared" si="26"/>
        <v>0.26716537536735235</v>
      </c>
      <c r="I162">
        <f t="shared" si="27"/>
        <v>-1.0702688317798925</v>
      </c>
      <c r="J162">
        <f t="shared" si="28"/>
        <v>1.0702688317798925</v>
      </c>
      <c r="K162">
        <f t="shared" si="29"/>
        <v>0.49063843062637452</v>
      </c>
      <c r="L162">
        <f t="shared" si="30"/>
        <v>0.50936156937362553</v>
      </c>
      <c r="M162">
        <f t="shared" si="31"/>
        <v>2.0381607668264961</v>
      </c>
      <c r="N162">
        <f t="shared" si="32"/>
        <v>1.963241948601903</v>
      </c>
    </row>
    <row r="163" spans="1:14" x14ac:dyDescent="0.25">
      <c r="A163" s="4">
        <f>IF('True_Odds_Calculator_2-way'!A164="","",'True_Odds_Calculator_2-way'!A164)</f>
        <v>2.16</v>
      </c>
      <c r="B163" s="4">
        <f>IF('True_Odds_Calculator_2-way'!B164="","",'True_Odds_Calculator_2-way'!B164)</f>
        <v>1.74</v>
      </c>
      <c r="C163" s="4">
        <f t="shared" si="22"/>
        <v>0.46296296296296291</v>
      </c>
      <c r="D163">
        <f t="shared" si="23"/>
        <v>0.57471264367816088</v>
      </c>
      <c r="E163">
        <f t="shared" si="24"/>
        <v>3.7675606641123682E-2</v>
      </c>
      <c r="F163">
        <f t="shared" si="25"/>
        <v>-0.22839506172839519</v>
      </c>
      <c r="G163">
        <v>0</v>
      </c>
      <c r="H163">
        <f t="shared" si="26"/>
        <v>0.26607066836951887</v>
      </c>
      <c r="I163">
        <f t="shared" si="27"/>
        <v>-1.0793322294408634</v>
      </c>
      <c r="J163">
        <f t="shared" si="28"/>
        <v>1.0793322294408634</v>
      </c>
      <c r="K163">
        <f t="shared" si="29"/>
        <v>0.44404472798104189</v>
      </c>
      <c r="L163">
        <f t="shared" si="30"/>
        <v>0.55595527201895822</v>
      </c>
      <c r="M163">
        <f t="shared" si="31"/>
        <v>2.2520253861514017</v>
      </c>
      <c r="N163">
        <f t="shared" si="32"/>
        <v>1.7987058497862392</v>
      </c>
    </row>
    <row r="164" spans="1:14" x14ac:dyDescent="0.25">
      <c r="A164" s="4">
        <f>IF('True_Odds_Calculator_2-way'!A165="","",'True_Odds_Calculator_2-way'!A165)</f>
        <v>2.4</v>
      </c>
      <c r="B164" s="4">
        <f>IF('True_Odds_Calculator_2-way'!B165="","",'True_Odds_Calculator_2-way'!B165)</f>
        <v>1.61</v>
      </c>
      <c r="C164" s="4">
        <f t="shared" si="22"/>
        <v>0.41666666666666669</v>
      </c>
      <c r="D164">
        <f t="shared" si="23"/>
        <v>0.6211180124223602</v>
      </c>
      <c r="E164">
        <f t="shared" si="24"/>
        <v>3.7784679089026829E-2</v>
      </c>
      <c r="F164">
        <f t="shared" si="25"/>
        <v>-0.22101449275362328</v>
      </c>
      <c r="G164">
        <v>0</v>
      </c>
      <c r="H164">
        <f t="shared" si="26"/>
        <v>0.25879917184265011</v>
      </c>
      <c r="I164">
        <f t="shared" si="27"/>
        <v>-1.0821091383745125</v>
      </c>
      <c r="J164">
        <f t="shared" si="28"/>
        <v>1.0821091383745125</v>
      </c>
      <c r="K164">
        <f t="shared" si="29"/>
        <v>0.39762177743270088</v>
      </c>
      <c r="L164">
        <f t="shared" si="30"/>
        <v>0.602378222567299</v>
      </c>
      <c r="M164">
        <f t="shared" si="31"/>
        <v>2.5149527937243179</v>
      </c>
      <c r="N164">
        <f t="shared" si="32"/>
        <v>1.660086574408453</v>
      </c>
    </row>
    <row r="165" spans="1:14" x14ac:dyDescent="0.25">
      <c r="A165" s="4">
        <f>IF('True_Odds_Calculator_2-way'!A166="","",'True_Odds_Calculator_2-way'!A166)</f>
        <v>1.93</v>
      </c>
      <c r="B165" s="4">
        <f>IF('True_Odds_Calculator_2-way'!B166="","",'True_Odds_Calculator_2-way'!B166)</f>
        <v>1.94</v>
      </c>
      <c r="C165" s="4">
        <f t="shared" si="22"/>
        <v>0.5181347150259068</v>
      </c>
      <c r="D165">
        <f t="shared" si="23"/>
        <v>0.51546391752577325</v>
      </c>
      <c r="E165">
        <f t="shared" si="24"/>
        <v>3.3598632551679941E-2</v>
      </c>
      <c r="F165">
        <f t="shared" si="25"/>
        <v>-0.2334811174616741</v>
      </c>
      <c r="G165">
        <v>0</v>
      </c>
      <c r="H165">
        <f t="shared" si="26"/>
        <v>0.26707975001335404</v>
      </c>
      <c r="I165">
        <f t="shared" si="27"/>
        <v>-1.0695340092890231</v>
      </c>
      <c r="J165">
        <f t="shared" si="28"/>
        <v>1.0695340092890231</v>
      </c>
      <c r="K165">
        <f t="shared" si="29"/>
        <v>0.50133690795359842</v>
      </c>
      <c r="L165">
        <f t="shared" si="30"/>
        <v>0.49866309204640175</v>
      </c>
      <c r="M165">
        <f t="shared" si="31"/>
        <v>1.9946666286387909</v>
      </c>
      <c r="N165">
        <f t="shared" si="32"/>
        <v>2.0053619687316817</v>
      </c>
    </row>
    <row r="166" spans="1:14" x14ac:dyDescent="0.25">
      <c r="A166" s="4">
        <f>IF('True_Odds_Calculator_2-way'!A167="","",'True_Odds_Calculator_2-way'!A167)</f>
        <v>1.94</v>
      </c>
      <c r="B166" s="4">
        <f>IF('True_Odds_Calculator_2-way'!B167="","",'True_Odds_Calculator_2-way'!B167)</f>
        <v>1.93</v>
      </c>
      <c r="C166" s="4">
        <f t="shared" si="22"/>
        <v>0.51546391752577325</v>
      </c>
      <c r="D166">
        <f t="shared" si="23"/>
        <v>0.5181347150259068</v>
      </c>
      <c r="E166">
        <f t="shared" si="24"/>
        <v>3.3598632551679941E-2</v>
      </c>
      <c r="F166">
        <f t="shared" si="25"/>
        <v>-0.2334811174616741</v>
      </c>
      <c r="G166">
        <v>0</v>
      </c>
      <c r="H166">
        <f t="shared" si="26"/>
        <v>0.26707975001335404</v>
      </c>
      <c r="I166">
        <f t="shared" si="27"/>
        <v>-1.0695340092890231</v>
      </c>
      <c r="J166">
        <f t="shared" si="28"/>
        <v>1.0695340092890231</v>
      </c>
      <c r="K166">
        <f t="shared" si="29"/>
        <v>0.49866309204640175</v>
      </c>
      <c r="L166">
        <f t="shared" si="30"/>
        <v>0.50133690795359842</v>
      </c>
      <c r="M166">
        <f t="shared" si="31"/>
        <v>2.0053619687316817</v>
      </c>
      <c r="N166">
        <f t="shared" si="32"/>
        <v>1.9946666286387909</v>
      </c>
    </row>
    <row r="167" spans="1:14" x14ac:dyDescent="0.25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1.99</v>
      </c>
      <c r="C167" s="4">
        <f t="shared" si="22"/>
        <v>0.53191489361702127</v>
      </c>
      <c r="D167">
        <f t="shared" si="23"/>
        <v>0.50251256281407031</v>
      </c>
      <c r="E167">
        <f t="shared" si="24"/>
        <v>3.4427456431091574E-2</v>
      </c>
      <c r="F167">
        <f t="shared" si="25"/>
        <v>-0.23286645995937127</v>
      </c>
      <c r="G167">
        <v>0</v>
      </c>
      <c r="H167">
        <f t="shared" si="26"/>
        <v>0.2672939163904629</v>
      </c>
      <c r="I167">
        <f t="shared" si="27"/>
        <v>-1.0713739108887084</v>
      </c>
      <c r="J167">
        <f t="shared" si="28"/>
        <v>1.0713739108887084</v>
      </c>
      <c r="K167">
        <f t="shared" si="29"/>
        <v>0.51471862576142968</v>
      </c>
      <c r="L167">
        <f t="shared" si="30"/>
        <v>0.48528137423857021</v>
      </c>
      <c r="M167">
        <f t="shared" si="31"/>
        <v>1.9428090415820634</v>
      </c>
      <c r="N167">
        <f t="shared" si="32"/>
        <v>2.0606601717798219</v>
      </c>
    </row>
    <row r="168" spans="1:14" x14ac:dyDescent="0.25">
      <c r="A168" s="4">
        <f>IF('True_Odds_Calculator_2-way'!A169="","",'True_Odds_Calculator_2-way'!A169)</f>
        <v>1.9</v>
      </c>
      <c r="B168" s="4">
        <f>IF('True_Odds_Calculator_2-way'!B169="","",'True_Odds_Calculator_2-way'!B169)</f>
        <v>1.97</v>
      </c>
      <c r="C168" s="4">
        <f t="shared" si="22"/>
        <v>0.52631578947368418</v>
      </c>
      <c r="D168">
        <f t="shared" si="23"/>
        <v>0.50761421319796951</v>
      </c>
      <c r="E168">
        <f t="shared" si="24"/>
        <v>3.3930002671653803E-2</v>
      </c>
      <c r="F168">
        <f t="shared" si="25"/>
        <v>-0.23323537269569861</v>
      </c>
      <c r="G168">
        <v>0</v>
      </c>
      <c r="H168">
        <f t="shared" si="26"/>
        <v>0.26716537536735235</v>
      </c>
      <c r="I168">
        <f t="shared" si="27"/>
        <v>-1.0702688317798925</v>
      </c>
      <c r="J168">
        <f t="shared" si="28"/>
        <v>1.0702688317798925</v>
      </c>
      <c r="K168">
        <f t="shared" si="29"/>
        <v>0.50936156937362553</v>
      </c>
      <c r="L168">
        <f t="shared" si="30"/>
        <v>0.49063843062637452</v>
      </c>
      <c r="M168">
        <f t="shared" si="31"/>
        <v>1.963241948601903</v>
      </c>
      <c r="N168">
        <f t="shared" si="32"/>
        <v>2.0381607668264961</v>
      </c>
    </row>
    <row r="169" spans="1:14" x14ac:dyDescent="0.25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</v>
      </c>
      <c r="C169" s="4">
        <f t="shared" si="22"/>
        <v>0.50761421319796951</v>
      </c>
      <c r="D169">
        <f t="shared" si="23"/>
        <v>0.52631578947368418</v>
      </c>
      <c r="E169">
        <f t="shared" si="24"/>
        <v>3.3930002671653803E-2</v>
      </c>
      <c r="F169">
        <f t="shared" si="25"/>
        <v>-0.23323537269569861</v>
      </c>
      <c r="G169">
        <v>0</v>
      </c>
      <c r="H169">
        <f t="shared" si="26"/>
        <v>0.26716537536735235</v>
      </c>
      <c r="I169">
        <f t="shared" si="27"/>
        <v>-1.0702688317798925</v>
      </c>
      <c r="J169">
        <f t="shared" si="28"/>
        <v>1.0702688317798925</v>
      </c>
      <c r="K169">
        <f t="shared" si="29"/>
        <v>0.49063843062637452</v>
      </c>
      <c r="L169">
        <f t="shared" si="30"/>
        <v>0.50936156937362553</v>
      </c>
      <c r="M169">
        <f t="shared" si="31"/>
        <v>2.0381607668264961</v>
      </c>
      <c r="N169">
        <f t="shared" si="32"/>
        <v>1.963241948601903</v>
      </c>
    </row>
    <row r="170" spans="1:14" x14ac:dyDescent="0.25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1.67</v>
      </c>
      <c r="C170" s="4">
        <f t="shared" si="22"/>
        <v>0.43859649122807021</v>
      </c>
      <c r="D170">
        <f t="shared" si="23"/>
        <v>0.5988023952095809</v>
      </c>
      <c r="E170">
        <f t="shared" si="24"/>
        <v>3.7398886437651102E-2</v>
      </c>
      <c r="F170">
        <f t="shared" si="25"/>
        <v>-0.22523374304023536</v>
      </c>
      <c r="G170">
        <v>0</v>
      </c>
      <c r="H170">
        <f t="shared" si="26"/>
        <v>0.2626326294778864</v>
      </c>
      <c r="I170">
        <f t="shared" si="27"/>
        <v>-1.0798355319767001</v>
      </c>
      <c r="J170">
        <f t="shared" si="28"/>
        <v>1.0798355319767001</v>
      </c>
      <c r="K170">
        <f t="shared" si="29"/>
        <v>0.41978188889052137</v>
      </c>
      <c r="L170">
        <f t="shared" si="30"/>
        <v>0.58021811110947863</v>
      </c>
      <c r="M170">
        <f t="shared" si="31"/>
        <v>2.382189480930176</v>
      </c>
      <c r="N170">
        <f t="shared" si="32"/>
        <v>1.7234898064243891</v>
      </c>
    </row>
    <row r="171" spans="1:14" x14ac:dyDescent="0.25">
      <c r="A171" s="4">
        <f>IF('True_Odds_Calculator_2-way'!A172="","",'True_Odds_Calculator_2-way'!A172)</f>
        <v>2.5299999999999998</v>
      </c>
      <c r="B171" s="4">
        <f>IF('True_Odds_Calculator_2-way'!B172="","",'True_Odds_Calculator_2-way'!B172)</f>
        <v>1.56</v>
      </c>
      <c r="C171" s="4">
        <f t="shared" si="22"/>
        <v>0.39525691699604748</v>
      </c>
      <c r="D171">
        <f t="shared" si="23"/>
        <v>0.64102564102564097</v>
      </c>
      <c r="E171">
        <f t="shared" si="24"/>
        <v>3.6282558021688338E-2</v>
      </c>
      <c r="F171">
        <f t="shared" si="25"/>
        <v>-0.21708726056552163</v>
      </c>
      <c r="G171">
        <v>0</v>
      </c>
      <c r="H171">
        <f t="shared" si="26"/>
        <v>0.25336981858720992</v>
      </c>
      <c r="I171">
        <f t="shared" si="27"/>
        <v>-1.0803395392536068</v>
      </c>
      <c r="J171">
        <f t="shared" si="28"/>
        <v>1.0803395392536068</v>
      </c>
      <c r="K171">
        <f t="shared" si="29"/>
        <v>0.3769432136417431</v>
      </c>
      <c r="L171">
        <f t="shared" si="30"/>
        <v>0.6230567863582569</v>
      </c>
      <c r="M171">
        <f t="shared" si="31"/>
        <v>2.6529194950580188</v>
      </c>
      <c r="N171">
        <f t="shared" si="32"/>
        <v>1.6049901419820203</v>
      </c>
    </row>
    <row r="172" spans="1:14" x14ac:dyDescent="0.25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1.84</v>
      </c>
      <c r="C172" s="4">
        <f t="shared" si="22"/>
        <v>0.49019607843137253</v>
      </c>
      <c r="D172">
        <f t="shared" si="23"/>
        <v>0.54347826086956519</v>
      </c>
      <c r="E172">
        <f t="shared" si="24"/>
        <v>3.3674339300937772E-2</v>
      </c>
      <c r="F172">
        <f t="shared" si="25"/>
        <v>-0.23273657289002547</v>
      </c>
      <c r="G172">
        <v>0</v>
      </c>
      <c r="H172">
        <f t="shared" si="26"/>
        <v>0.2664109121909633</v>
      </c>
      <c r="I172">
        <f t="shared" si="27"/>
        <v>-1.0699012312772824</v>
      </c>
      <c r="J172">
        <f t="shared" si="28"/>
        <v>1.0699012312772824</v>
      </c>
      <c r="K172">
        <f t="shared" si="29"/>
        <v>0.47332857821916891</v>
      </c>
      <c r="L172">
        <f t="shared" si="30"/>
        <v>0.52667142178083093</v>
      </c>
      <c r="M172">
        <f t="shared" si="31"/>
        <v>2.1126972805283741</v>
      </c>
      <c r="N172">
        <f t="shared" si="32"/>
        <v>1.8987170342729172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1.69</v>
      </c>
      <c r="C173" s="4">
        <f t="shared" si="22"/>
        <v>0.4464285714285714</v>
      </c>
      <c r="D173">
        <f t="shared" si="23"/>
        <v>0.59171597633136097</v>
      </c>
      <c r="E173">
        <f t="shared" si="24"/>
        <v>3.8144547759932479E-2</v>
      </c>
      <c r="F173">
        <f t="shared" si="25"/>
        <v>-0.22601437024513937</v>
      </c>
      <c r="G173">
        <v>0</v>
      </c>
      <c r="H173">
        <f t="shared" si="26"/>
        <v>0.26415891800507185</v>
      </c>
      <c r="I173">
        <f t="shared" si="27"/>
        <v>-1.0810968751610266</v>
      </c>
      <c r="J173">
        <f t="shared" si="28"/>
        <v>1.0810968751610266</v>
      </c>
      <c r="K173">
        <f t="shared" si="29"/>
        <v>0.42724815706868025</v>
      </c>
      <c r="L173">
        <f t="shared" si="30"/>
        <v>0.57275184293131953</v>
      </c>
      <c r="M173">
        <f t="shared" si="31"/>
        <v>2.3405601251996737</v>
      </c>
      <c r="N173">
        <f t="shared" si="32"/>
        <v>1.7459568438611086</v>
      </c>
    </row>
    <row r="174" spans="1:14" x14ac:dyDescent="0.25">
      <c r="A174" s="4">
        <f>IF('True_Odds_Calculator_2-way'!A175="","",'True_Odds_Calculator_2-way'!A175)</f>
        <v>2.4500000000000002</v>
      </c>
      <c r="B174" s="4">
        <f>IF('True_Odds_Calculator_2-way'!B175="","",'True_Odds_Calculator_2-way'!B175)</f>
        <v>1.59</v>
      </c>
      <c r="C174" s="4">
        <f t="shared" si="22"/>
        <v>0.4081632653061224</v>
      </c>
      <c r="D174">
        <f t="shared" si="23"/>
        <v>0.62893081761006286</v>
      </c>
      <c r="E174">
        <f t="shared" si="24"/>
        <v>3.7094082916185211E-2</v>
      </c>
      <c r="F174">
        <f t="shared" si="25"/>
        <v>-0.21961237325118743</v>
      </c>
      <c r="G174">
        <v>0</v>
      </c>
      <c r="H174">
        <f t="shared" si="26"/>
        <v>0.25670645616737259</v>
      </c>
      <c r="I174">
        <f t="shared" si="27"/>
        <v>-1.081160058403835</v>
      </c>
      <c r="J174">
        <f t="shared" si="28"/>
        <v>1.081160058403835</v>
      </c>
      <c r="K174">
        <f t="shared" si="29"/>
        <v>0.38945631391218749</v>
      </c>
      <c r="L174">
        <f t="shared" si="30"/>
        <v>0.61054368608781251</v>
      </c>
      <c r="M174">
        <f t="shared" si="31"/>
        <v>2.5676820846855613</v>
      </c>
      <c r="N174">
        <f t="shared" si="32"/>
        <v>1.6378844344582628</v>
      </c>
    </row>
    <row r="175" spans="1:14" x14ac:dyDescent="0.25">
      <c r="A175" s="4">
        <f>IF('True_Odds_Calculator_2-way'!A176="","",'True_Odds_Calculator_2-way'!A176)</f>
        <v>1.98</v>
      </c>
      <c r="B175" s="4">
        <f>IF('True_Odds_Calculator_2-way'!B176="","",'True_Odds_Calculator_2-way'!B176)</f>
        <v>1.89</v>
      </c>
      <c r="C175" s="4">
        <f t="shared" si="22"/>
        <v>0.50505050505050508</v>
      </c>
      <c r="D175">
        <f t="shared" si="23"/>
        <v>0.52910052910052918</v>
      </c>
      <c r="E175">
        <f t="shared" si="24"/>
        <v>3.4151034151034265E-2</v>
      </c>
      <c r="F175">
        <f t="shared" si="25"/>
        <v>-0.23307145529367745</v>
      </c>
      <c r="G175">
        <v>0</v>
      </c>
      <c r="H175">
        <f t="shared" si="26"/>
        <v>0.26722248944471172</v>
      </c>
      <c r="I175">
        <f t="shared" si="27"/>
        <v>-1.0707595557083738</v>
      </c>
      <c r="J175">
        <f t="shared" si="28"/>
        <v>1.0707595557083738</v>
      </c>
      <c r="K175">
        <f t="shared" si="29"/>
        <v>0.48796093876492608</v>
      </c>
      <c r="L175">
        <f t="shared" si="30"/>
        <v>0.5120390612350737</v>
      </c>
      <c r="M175">
        <f t="shared" si="31"/>
        <v>2.0493443645942064</v>
      </c>
      <c r="N175">
        <f t="shared" si="32"/>
        <v>1.9529760045804527</v>
      </c>
    </row>
    <row r="176" spans="1:14" x14ac:dyDescent="0.25">
      <c r="A176" s="4">
        <f>IF('True_Odds_Calculator_2-way'!A177="","",'True_Odds_Calculator_2-way'!A177)</f>
        <v>2.54</v>
      </c>
      <c r="B176" s="4">
        <f>IF('True_Odds_Calculator_2-way'!B177="","",'True_Odds_Calculator_2-way'!B177)</f>
        <v>1.55</v>
      </c>
      <c r="C176" s="4">
        <f t="shared" si="22"/>
        <v>0.39370078740157477</v>
      </c>
      <c r="D176">
        <f t="shared" si="23"/>
        <v>0.64516129032258063</v>
      </c>
      <c r="E176">
        <f t="shared" si="24"/>
        <v>3.8862077724155508E-2</v>
      </c>
      <c r="F176">
        <f t="shared" si="25"/>
        <v>-0.21513843027686042</v>
      </c>
      <c r="G176">
        <v>0</v>
      </c>
      <c r="H176">
        <f t="shared" si="26"/>
        <v>0.25400050800101598</v>
      </c>
      <c r="I176">
        <f t="shared" si="27"/>
        <v>-1.0865714630312673</v>
      </c>
      <c r="J176">
        <f t="shared" si="28"/>
        <v>1.0865714630312673</v>
      </c>
      <c r="K176">
        <f t="shared" si="29"/>
        <v>0.3740666961489727</v>
      </c>
      <c r="L176">
        <f t="shared" si="30"/>
        <v>0.62593330385102708</v>
      </c>
      <c r="M176">
        <f t="shared" si="31"/>
        <v>2.673320053068152</v>
      </c>
      <c r="N176">
        <f t="shared" si="32"/>
        <v>1.5976143046671971</v>
      </c>
    </row>
    <row r="177" spans="1:14" x14ac:dyDescent="0.25">
      <c r="A177" s="4">
        <f>IF('True_Odds_Calculator_2-way'!A178="","",'True_Odds_Calculator_2-way'!A178)</f>
        <v>2.15</v>
      </c>
      <c r="B177" s="4">
        <f>IF('True_Odds_Calculator_2-way'!B178="","",'True_Odds_Calculator_2-way'!B178)</f>
        <v>1.74</v>
      </c>
      <c r="C177" s="4">
        <f t="shared" si="22"/>
        <v>0.46511627906976744</v>
      </c>
      <c r="D177">
        <f t="shared" si="23"/>
        <v>0.57471264367816088</v>
      </c>
      <c r="E177">
        <f t="shared" si="24"/>
        <v>3.9828922747928264E-2</v>
      </c>
      <c r="F177">
        <f t="shared" si="25"/>
        <v>-0.22747928361400704</v>
      </c>
      <c r="G177">
        <v>0</v>
      </c>
      <c r="H177">
        <f t="shared" si="26"/>
        <v>0.26730820636193531</v>
      </c>
      <c r="I177">
        <f t="shared" si="27"/>
        <v>-1.0840148207519444</v>
      </c>
      <c r="J177">
        <f t="shared" si="28"/>
        <v>1.0840148207519444</v>
      </c>
      <c r="K177">
        <f t="shared" si="29"/>
        <v>0.44511368892659747</v>
      </c>
      <c r="L177">
        <f t="shared" si="30"/>
        <v>0.55488631107340269</v>
      </c>
      <c r="M177">
        <f t="shared" si="31"/>
        <v>2.2466170438647359</v>
      </c>
      <c r="N177">
        <f t="shared" si="32"/>
        <v>1.8021709673564388</v>
      </c>
    </row>
    <row r="178" spans="1:14" x14ac:dyDescent="0.25">
      <c r="A178" s="4">
        <f>IF('True_Odds_Calculator_2-way'!A179="","",'True_Odds_Calculator_2-way'!A179)</f>
        <v>2.3199999999999998</v>
      </c>
      <c r="B178" s="4">
        <f>IF('True_Odds_Calculator_2-way'!B179="","",'True_Odds_Calculator_2-way'!B179)</f>
        <v>1.65</v>
      </c>
      <c r="C178" s="4">
        <f t="shared" si="22"/>
        <v>0.43103448275862072</v>
      </c>
      <c r="D178">
        <f t="shared" si="23"/>
        <v>0.60606060606060608</v>
      </c>
      <c r="E178">
        <f t="shared" si="24"/>
        <v>3.709508881922674E-2</v>
      </c>
      <c r="F178">
        <f t="shared" si="25"/>
        <v>-0.22413793103448287</v>
      </c>
      <c r="G178">
        <v>0</v>
      </c>
      <c r="H178">
        <f t="shared" si="26"/>
        <v>0.26123301985370956</v>
      </c>
      <c r="I178">
        <f t="shared" si="27"/>
        <v>-1.0795837927188261</v>
      </c>
      <c r="J178">
        <f t="shared" si="28"/>
        <v>1.0795837927188261</v>
      </c>
      <c r="K178">
        <f t="shared" si="29"/>
        <v>0.41236252858619832</v>
      </c>
      <c r="L178">
        <f t="shared" si="30"/>
        <v>0.58763747141380174</v>
      </c>
      <c r="M178">
        <f t="shared" si="31"/>
        <v>2.4250506063888508</v>
      </c>
      <c r="N178">
        <f t="shared" si="32"/>
        <v>1.7017294652672368</v>
      </c>
    </row>
    <row r="179" spans="1:14" x14ac:dyDescent="0.25">
      <c r="A179" s="4">
        <f>IF('True_Odds_Calculator_2-way'!A180="","",'True_Odds_Calculator_2-way'!A180)</f>
        <v>2.0499999999999998</v>
      </c>
      <c r="B179" s="4">
        <f>IF('True_Odds_Calculator_2-way'!B180="","",'True_Odds_Calculator_2-way'!B180)</f>
        <v>1.83</v>
      </c>
      <c r="C179" s="4">
        <f t="shared" si="22"/>
        <v>0.48780487804878053</v>
      </c>
      <c r="D179">
        <f t="shared" si="23"/>
        <v>0.54644808743169393</v>
      </c>
      <c r="E179">
        <f t="shared" si="24"/>
        <v>3.4252965480474407E-2</v>
      </c>
      <c r="F179">
        <f t="shared" si="25"/>
        <v>-0.23230707716913246</v>
      </c>
      <c r="G179">
        <v>0</v>
      </c>
      <c r="H179">
        <f t="shared" si="26"/>
        <v>0.26656004264960681</v>
      </c>
      <c r="I179">
        <f t="shared" si="27"/>
        <v>-1.0711894933108055</v>
      </c>
      <c r="J179">
        <f t="shared" si="28"/>
        <v>1.0711894933108055</v>
      </c>
      <c r="K179">
        <f t="shared" si="29"/>
        <v>0.47064383372894186</v>
      </c>
      <c r="L179">
        <f t="shared" si="30"/>
        <v>0.52935616627105819</v>
      </c>
      <c r="M179">
        <f t="shared" si="31"/>
        <v>2.1247489679763456</v>
      </c>
      <c r="N179">
        <f t="shared" si="32"/>
        <v>1.8890872794479689</v>
      </c>
    </row>
    <row r="180" spans="1:14" x14ac:dyDescent="0.25">
      <c r="A180" s="4">
        <f>IF('True_Odds_Calculator_2-way'!A181="","",'True_Odds_Calculator_2-way'!A181)</f>
        <v>2.0699999999999998</v>
      </c>
      <c r="B180" s="4">
        <f>IF('True_Odds_Calculator_2-way'!B181="","",'True_Odds_Calculator_2-way'!B181)</f>
        <v>1.8</v>
      </c>
      <c r="C180" s="4">
        <f t="shared" si="22"/>
        <v>0.48309178743961356</v>
      </c>
      <c r="D180">
        <f t="shared" si="23"/>
        <v>0.55555555555555558</v>
      </c>
      <c r="E180">
        <f t="shared" si="24"/>
        <v>3.8647342995169254E-2</v>
      </c>
      <c r="F180">
        <f t="shared" si="25"/>
        <v>-0.22973698336017168</v>
      </c>
      <c r="G180">
        <v>0</v>
      </c>
      <c r="H180">
        <f t="shared" si="26"/>
        <v>0.26838432635534087</v>
      </c>
      <c r="I180">
        <f t="shared" si="27"/>
        <v>-1.0808442529177926</v>
      </c>
      <c r="J180">
        <f t="shared" si="28"/>
        <v>1.0808442529177926</v>
      </c>
      <c r="K180">
        <f t="shared" si="29"/>
        <v>0.46371363147270434</v>
      </c>
      <c r="L180">
        <f t="shared" si="30"/>
        <v>0.53628636852729539</v>
      </c>
      <c r="M180">
        <f t="shared" si="31"/>
        <v>2.1565033506220384</v>
      </c>
      <c r="N180">
        <f t="shared" si="32"/>
        <v>1.8646754023342345</v>
      </c>
    </row>
    <row r="181" spans="1:14" x14ac:dyDescent="0.25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1.78</v>
      </c>
      <c r="C181" s="4">
        <f t="shared" si="22"/>
        <v>0.47846889952153115</v>
      </c>
      <c r="D181">
        <f t="shared" si="23"/>
        <v>0.5617977528089888</v>
      </c>
      <c r="E181">
        <f t="shared" si="24"/>
        <v>4.0266652330519959E-2</v>
      </c>
      <c r="F181">
        <f t="shared" si="25"/>
        <v>-0.22853610020966608</v>
      </c>
      <c r="G181">
        <v>0</v>
      </c>
      <c r="H181">
        <f t="shared" si="26"/>
        <v>0.26880275254018604</v>
      </c>
      <c r="I181">
        <f t="shared" si="27"/>
        <v>-1.084524705455941</v>
      </c>
      <c r="J181">
        <f t="shared" si="28"/>
        <v>1.084524705455941</v>
      </c>
      <c r="K181">
        <f t="shared" si="29"/>
        <v>0.45826743412464838</v>
      </c>
      <c r="L181">
        <f t="shared" si="30"/>
        <v>0.54173256587535168</v>
      </c>
      <c r="M181">
        <f t="shared" si="31"/>
        <v>2.1821319289469754</v>
      </c>
      <c r="N181">
        <f t="shared" si="32"/>
        <v>1.8459292702556338</v>
      </c>
    </row>
    <row r="182" spans="1:14" x14ac:dyDescent="0.25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1.71</v>
      </c>
      <c r="C182" s="4">
        <f t="shared" si="22"/>
        <v>0.45248868778280543</v>
      </c>
      <c r="D182">
        <f t="shared" si="23"/>
        <v>0.58479532163742687</v>
      </c>
      <c r="E182">
        <f t="shared" si="24"/>
        <v>3.7284009420232245E-2</v>
      </c>
      <c r="F182">
        <f t="shared" si="25"/>
        <v>-0.22732925828901074</v>
      </c>
      <c r="G182">
        <v>0</v>
      </c>
      <c r="H182">
        <f t="shared" si="26"/>
        <v>0.26461326770924293</v>
      </c>
      <c r="I182">
        <f t="shared" si="27"/>
        <v>-1.0788924165398663</v>
      </c>
      <c r="J182">
        <f t="shared" si="28"/>
        <v>1.0788924165398663</v>
      </c>
      <c r="K182">
        <f t="shared" si="29"/>
        <v>0.43375295009879905</v>
      </c>
      <c r="L182">
        <f t="shared" si="30"/>
        <v>0.56624704990120123</v>
      </c>
      <c r="M182">
        <f t="shared" si="31"/>
        <v>2.305459824013238</v>
      </c>
      <c r="N182">
        <f t="shared" si="32"/>
        <v>1.7660136157433048</v>
      </c>
    </row>
    <row r="183" spans="1:14" x14ac:dyDescent="0.25">
      <c r="A183" s="4">
        <f>IF('True_Odds_Calculator_2-way'!A184="","",'True_Odds_Calculator_2-way'!A184)</f>
        <v>2.16</v>
      </c>
      <c r="B183" s="4">
        <f>IF('True_Odds_Calculator_2-way'!B184="","",'True_Odds_Calculator_2-way'!B184)</f>
        <v>1.74</v>
      </c>
      <c r="C183" s="4">
        <f t="shared" si="22"/>
        <v>0.46296296296296291</v>
      </c>
      <c r="D183">
        <f t="shared" si="23"/>
        <v>0.57471264367816088</v>
      </c>
      <c r="E183">
        <f t="shared" si="24"/>
        <v>3.7675606641123682E-2</v>
      </c>
      <c r="F183">
        <f t="shared" si="25"/>
        <v>-0.22839506172839519</v>
      </c>
      <c r="G183">
        <v>0</v>
      </c>
      <c r="H183">
        <f t="shared" si="26"/>
        <v>0.26607066836951887</v>
      </c>
      <c r="I183">
        <f t="shared" si="27"/>
        <v>-1.0793322294408634</v>
      </c>
      <c r="J183">
        <f t="shared" si="28"/>
        <v>1.0793322294408634</v>
      </c>
      <c r="K183">
        <f t="shared" si="29"/>
        <v>0.44404472798104189</v>
      </c>
      <c r="L183">
        <f t="shared" si="30"/>
        <v>0.55595527201895822</v>
      </c>
      <c r="M183">
        <f t="shared" si="31"/>
        <v>2.2520253861514017</v>
      </c>
      <c r="N183">
        <f t="shared" si="32"/>
        <v>1.7987058497862392</v>
      </c>
    </row>
    <row r="184" spans="1:14" x14ac:dyDescent="0.25">
      <c r="A184" s="4">
        <f>IF('True_Odds_Calculator_2-way'!A185="","",'True_Odds_Calculator_2-way'!A185)</f>
        <v>2.13</v>
      </c>
      <c r="B184" s="4">
        <f>IF('True_Odds_Calculator_2-way'!B185="","",'True_Odds_Calculator_2-way'!B185)</f>
        <v>1.76</v>
      </c>
      <c r="C184" s="4">
        <f t="shared" si="22"/>
        <v>0.46948356807511737</v>
      </c>
      <c r="D184">
        <f t="shared" si="23"/>
        <v>0.56818181818181823</v>
      </c>
      <c r="E184">
        <f t="shared" si="24"/>
        <v>3.7665386256935607E-2</v>
      </c>
      <c r="F184">
        <f t="shared" si="25"/>
        <v>-0.22908664105847198</v>
      </c>
      <c r="G184">
        <v>0</v>
      </c>
      <c r="H184">
        <f t="shared" si="26"/>
        <v>0.26675202731540765</v>
      </c>
      <c r="I184">
        <f t="shared" si="27"/>
        <v>-1.0790808419378759</v>
      </c>
      <c r="J184">
        <f t="shared" si="28"/>
        <v>1.0790808419378759</v>
      </c>
      <c r="K184">
        <f t="shared" si="29"/>
        <v>0.45058007312499337</v>
      </c>
      <c r="L184">
        <f t="shared" si="30"/>
        <v>0.54941992687500663</v>
      </c>
      <c r="M184">
        <f t="shared" si="31"/>
        <v>2.2193613513897996</v>
      </c>
      <c r="N184">
        <f t="shared" si="32"/>
        <v>1.8201014398727853</v>
      </c>
    </row>
    <row r="185" spans="1:14" x14ac:dyDescent="0.25">
      <c r="A185" s="4">
        <f>IF('True_Odds_Calculator_2-way'!A186="","",'True_Odds_Calculator_2-way'!A186)</f>
        <v>2.15</v>
      </c>
      <c r="B185" s="4">
        <f>IF('True_Odds_Calculator_2-way'!B186="","",'True_Odds_Calculator_2-way'!B186)</f>
        <v>1.75</v>
      </c>
      <c r="C185" s="4">
        <f t="shared" si="22"/>
        <v>0.46511627906976744</v>
      </c>
      <c r="D185">
        <f t="shared" si="23"/>
        <v>0.5714285714285714</v>
      </c>
      <c r="E185">
        <f t="shared" si="24"/>
        <v>3.6544850498338777E-2</v>
      </c>
      <c r="F185">
        <f t="shared" si="25"/>
        <v>-0.22923588039867115</v>
      </c>
      <c r="G185">
        <v>0</v>
      </c>
      <c r="H185">
        <f t="shared" si="26"/>
        <v>0.26578073089700993</v>
      </c>
      <c r="I185">
        <f t="shared" si="27"/>
        <v>-1.0767638041163308</v>
      </c>
      <c r="J185">
        <f t="shared" si="28"/>
        <v>1.0767638041163308</v>
      </c>
      <c r="K185">
        <f t="shared" si="29"/>
        <v>0.44677195262583885</v>
      </c>
      <c r="L185">
        <f t="shared" si="30"/>
        <v>0.5532280473741612</v>
      </c>
      <c r="M185">
        <f t="shared" si="31"/>
        <v>2.2382783747337802</v>
      </c>
      <c r="N185">
        <f t="shared" si="32"/>
        <v>1.8075728530872484</v>
      </c>
    </row>
    <row r="186" spans="1:14" x14ac:dyDescent="0.25">
      <c r="A186" s="4">
        <f>IF('True_Odds_Calculator_2-way'!A187="","",'True_Odds_Calculator_2-way'!A187)</f>
        <v>2.1800000000000002</v>
      </c>
      <c r="B186" s="4">
        <f>IF('True_Odds_Calculator_2-way'!B187="","",'True_Odds_Calculator_2-way'!B187)</f>
        <v>1.72</v>
      </c>
      <c r="C186" s="4">
        <f t="shared" si="22"/>
        <v>0.4587155963302752</v>
      </c>
      <c r="D186">
        <f t="shared" si="23"/>
        <v>0.58139534883720934</v>
      </c>
      <c r="E186">
        <f t="shared" si="24"/>
        <v>4.0110945167484591E-2</v>
      </c>
      <c r="F186">
        <f t="shared" si="25"/>
        <v>-0.22658416897802425</v>
      </c>
      <c r="G186">
        <v>0</v>
      </c>
      <c r="H186">
        <f t="shared" si="26"/>
        <v>0.26669511414550884</v>
      </c>
      <c r="I186">
        <f t="shared" si="27"/>
        <v>-1.0849075915068656</v>
      </c>
      <c r="J186">
        <f t="shared" si="28"/>
        <v>1.0849075915068656</v>
      </c>
      <c r="K186">
        <f t="shared" si="29"/>
        <v>0.43855976031354993</v>
      </c>
      <c r="L186">
        <f t="shared" si="30"/>
        <v>0.56144023968644996</v>
      </c>
      <c r="M186">
        <f t="shared" si="31"/>
        <v>2.2801909579781015</v>
      </c>
      <c r="N186">
        <f t="shared" si="32"/>
        <v>1.7811334658849434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22"/>
        <v>0.4587155963302752</v>
      </c>
      <c r="D187">
        <f t="shared" si="23"/>
        <v>0.58479532163742687</v>
      </c>
      <c r="E187">
        <f t="shared" si="24"/>
        <v>4.3510917967702012E-2</v>
      </c>
      <c r="F187">
        <f t="shared" si="25"/>
        <v>-0.2247438167283653</v>
      </c>
      <c r="G187">
        <v>0</v>
      </c>
      <c r="H187">
        <f t="shared" si="26"/>
        <v>0.26825473469606737</v>
      </c>
      <c r="I187">
        <f t="shared" si="27"/>
        <v>-1.0925210715205449</v>
      </c>
      <c r="J187">
        <f t="shared" si="28"/>
        <v>1.0925210715205449</v>
      </c>
      <c r="K187">
        <f t="shared" si="29"/>
        <v>0.43683862493598452</v>
      </c>
      <c r="L187">
        <f t="shared" si="30"/>
        <v>0.56316137506401553</v>
      </c>
      <c r="M187">
        <f t="shared" si="31"/>
        <v>2.2891748643942433</v>
      </c>
      <c r="N187">
        <f t="shared" si="32"/>
        <v>1.7756899607795869</v>
      </c>
    </row>
    <row r="188" spans="1:14" x14ac:dyDescent="0.25">
      <c r="A188" s="4">
        <f>IF('True_Odds_Calculator_2-way'!A189="","",'True_Odds_Calculator_2-way'!A189)</f>
        <v>1.52</v>
      </c>
      <c r="B188" s="4">
        <f>IF('True_Odds_Calculator_2-way'!B189="","",'True_Odds_Calculator_2-way'!B189)</f>
        <v>2.62</v>
      </c>
      <c r="C188" s="4">
        <f t="shared" si="22"/>
        <v>0.65789473684210531</v>
      </c>
      <c r="D188">
        <f t="shared" si="23"/>
        <v>0.38167938931297707</v>
      </c>
      <c r="E188">
        <f t="shared" si="24"/>
        <v>3.9574126155082379E-2</v>
      </c>
      <c r="F188">
        <f t="shared" si="25"/>
        <v>-0.21153073523503418</v>
      </c>
      <c r="G188">
        <v>0</v>
      </c>
      <c r="H188">
        <f t="shared" si="26"/>
        <v>0.25110486139011651</v>
      </c>
      <c r="I188">
        <f t="shared" si="27"/>
        <v>-1.0895340841010224</v>
      </c>
      <c r="J188">
        <f t="shared" si="28"/>
        <v>1.0895340841010224</v>
      </c>
      <c r="K188">
        <f t="shared" si="29"/>
        <v>0.63834226141208994</v>
      </c>
      <c r="L188">
        <f t="shared" si="30"/>
        <v>0.36165773858791023</v>
      </c>
      <c r="M188">
        <f t="shared" si="31"/>
        <v>1.5665577237325312</v>
      </c>
      <c r="N188">
        <f t="shared" si="32"/>
        <v>2.7650452162436565</v>
      </c>
    </row>
    <row r="189" spans="1:14" x14ac:dyDescent="0.25">
      <c r="A189" s="4">
        <f>IF('True_Odds_Calculator_2-way'!A190="","",'True_Odds_Calculator_2-way'!A190)</f>
        <v>1.55</v>
      </c>
      <c r="B189" s="4">
        <f>IF('True_Odds_Calculator_2-way'!B190="","",'True_Odds_Calculator_2-way'!B190)</f>
        <v>2.6</v>
      </c>
      <c r="C189" s="4">
        <f t="shared" si="22"/>
        <v>0.64516129032258063</v>
      </c>
      <c r="D189">
        <f t="shared" si="23"/>
        <v>0.38461538461538458</v>
      </c>
      <c r="E189">
        <f t="shared" si="24"/>
        <v>2.9776674937965097E-2</v>
      </c>
      <c r="F189">
        <f t="shared" si="25"/>
        <v>-0.21836228287841208</v>
      </c>
      <c r="G189">
        <v>0</v>
      </c>
      <c r="H189">
        <f t="shared" si="26"/>
        <v>0.24813895781637715</v>
      </c>
      <c r="I189">
        <f t="shared" si="27"/>
        <v>-1.0660035817780518</v>
      </c>
      <c r="J189">
        <f t="shared" si="28"/>
        <v>1.0660035817780518</v>
      </c>
      <c r="K189">
        <f t="shared" si="29"/>
        <v>0.63039699812887073</v>
      </c>
      <c r="L189">
        <f t="shared" si="30"/>
        <v>0.36960300187112949</v>
      </c>
      <c r="M189">
        <f t="shared" si="31"/>
        <v>1.5863019699779282</v>
      </c>
      <c r="N189">
        <f t="shared" si="32"/>
        <v>2.7056057308448831</v>
      </c>
    </row>
    <row r="190" spans="1:14" x14ac:dyDescent="0.25">
      <c r="A190" s="4">
        <f>IF('True_Odds_Calculator_2-way'!A191="","",'True_Odds_Calculator_2-way'!A191)</f>
        <v>1.74</v>
      </c>
      <c r="B190" s="4">
        <f>IF('True_Odds_Calculator_2-way'!B191="","",'True_Odds_Calculator_2-way'!B191)</f>
        <v>2.19</v>
      </c>
      <c r="C190" s="4">
        <f t="shared" si="22"/>
        <v>0.57471264367816088</v>
      </c>
      <c r="D190">
        <f t="shared" si="23"/>
        <v>0.45662100456621008</v>
      </c>
      <c r="E190">
        <f t="shared" si="24"/>
        <v>3.1333648244370904E-2</v>
      </c>
      <c r="F190">
        <f t="shared" si="25"/>
        <v>-0.23109221644885325</v>
      </c>
      <c r="G190">
        <v>0</v>
      </c>
      <c r="H190">
        <f t="shared" si="26"/>
        <v>0.26242586469322415</v>
      </c>
      <c r="I190">
        <f t="shared" si="27"/>
        <v>-1.0656403571953759</v>
      </c>
      <c r="J190">
        <f t="shared" si="28"/>
        <v>1.0656403571953759</v>
      </c>
      <c r="K190">
        <f t="shared" si="29"/>
        <v>0.5591046698972264</v>
      </c>
      <c r="L190">
        <f t="shared" si="30"/>
        <v>0.4408953301027736</v>
      </c>
      <c r="M190">
        <f t="shared" si="31"/>
        <v>1.7885738643245783</v>
      </c>
      <c r="N190">
        <f t="shared" si="32"/>
        <v>2.2681120250624973</v>
      </c>
    </row>
    <row r="191" spans="1:14" x14ac:dyDescent="0.25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1.95</v>
      </c>
      <c r="C191" s="4">
        <f t="shared" si="22"/>
        <v>0.5181347150259068</v>
      </c>
      <c r="D191">
        <f t="shared" si="23"/>
        <v>0.51282051282051289</v>
      </c>
      <c r="E191">
        <f t="shared" si="24"/>
        <v>3.0955227846419575E-2</v>
      </c>
      <c r="F191">
        <f t="shared" si="25"/>
        <v>-0.23475488242327625</v>
      </c>
      <c r="G191">
        <v>0</v>
      </c>
      <c r="H191">
        <f t="shared" si="26"/>
        <v>0.26571011026969582</v>
      </c>
      <c r="I191">
        <f t="shared" si="27"/>
        <v>-1.0638899909514294</v>
      </c>
      <c r="J191">
        <f t="shared" si="28"/>
        <v>1.0638899909514294</v>
      </c>
      <c r="K191">
        <f t="shared" si="29"/>
        <v>0.50265964972060251</v>
      </c>
      <c r="L191">
        <f t="shared" si="30"/>
        <v>0.49734035027939766</v>
      </c>
      <c r="M191">
        <f t="shared" si="31"/>
        <v>1.9894176915848294</v>
      </c>
      <c r="N191">
        <f t="shared" si="32"/>
        <v>2.0106954914038573</v>
      </c>
    </row>
    <row r="192" spans="1:14" x14ac:dyDescent="0.25">
      <c r="A192" s="4">
        <f>IF('True_Odds_Calculator_2-way'!A193="","",'True_Odds_Calculator_2-way'!A193)</f>
        <v>2.2599999999999998</v>
      </c>
      <c r="B192" s="4">
        <f>IF('True_Odds_Calculator_2-way'!B193="","",'True_Odds_Calculator_2-way'!B193)</f>
        <v>1.69</v>
      </c>
      <c r="C192" s="4">
        <f t="shared" si="22"/>
        <v>0.44247787610619471</v>
      </c>
      <c r="D192">
        <f t="shared" si="23"/>
        <v>0.59171597633136097</v>
      </c>
      <c r="E192">
        <f t="shared" si="24"/>
        <v>3.4193852437555794E-2</v>
      </c>
      <c r="F192">
        <f t="shared" si="25"/>
        <v>-0.22762737602764815</v>
      </c>
      <c r="G192">
        <v>0</v>
      </c>
      <c r="H192">
        <f t="shared" si="26"/>
        <v>0.261821228465204</v>
      </c>
      <c r="I192">
        <f t="shared" si="27"/>
        <v>-1.0724824201463119</v>
      </c>
      <c r="J192">
        <f t="shared" si="28"/>
        <v>1.0724824201463119</v>
      </c>
      <c r="K192">
        <f t="shared" si="29"/>
        <v>0.42529160714947917</v>
      </c>
      <c r="L192">
        <f t="shared" si="30"/>
        <v>0.57470839285052078</v>
      </c>
      <c r="M192">
        <f t="shared" si="31"/>
        <v>2.351327849384353</v>
      </c>
      <c r="N192">
        <f t="shared" si="32"/>
        <v>1.7400128699009547</v>
      </c>
    </row>
    <row r="193" spans="1:14" x14ac:dyDescent="0.25">
      <c r="A193" s="4">
        <f>IF('True_Odds_Calculator_2-way'!A194="","",'True_Odds_Calculator_2-way'!A194)</f>
        <v>1.45</v>
      </c>
      <c r="B193" s="4">
        <f>IF('True_Odds_Calculator_2-way'!B194="","",'True_Odds_Calculator_2-way'!B194)</f>
        <v>2.87</v>
      </c>
      <c r="C193" s="4">
        <f t="shared" si="22"/>
        <v>0.68965517241379315</v>
      </c>
      <c r="D193">
        <f t="shared" si="23"/>
        <v>0.34843205574912889</v>
      </c>
      <c r="E193">
        <f t="shared" si="24"/>
        <v>3.8087228162922093E-2</v>
      </c>
      <c r="F193">
        <f t="shared" si="25"/>
        <v>-0.20221074131923578</v>
      </c>
      <c r="G193">
        <v>0</v>
      </c>
      <c r="H193">
        <f t="shared" si="26"/>
        <v>0.24029796948215787</v>
      </c>
      <c r="I193">
        <f t="shared" si="27"/>
        <v>-1.0901165669462145</v>
      </c>
      <c r="J193">
        <f t="shared" si="28"/>
        <v>1.0901165669462145</v>
      </c>
      <c r="K193">
        <f t="shared" si="29"/>
        <v>0.67089218937659201</v>
      </c>
      <c r="L193">
        <f t="shared" si="30"/>
        <v>0.32910781062340788</v>
      </c>
      <c r="M193">
        <f t="shared" si="31"/>
        <v>1.4905524551257965</v>
      </c>
      <c r="N193">
        <f t="shared" si="32"/>
        <v>3.0385179801894218</v>
      </c>
    </row>
    <row r="194" spans="1:14" x14ac:dyDescent="0.25">
      <c r="A194" s="4">
        <f>IF('True_Odds_Calculator_2-way'!A195="","",'True_Odds_Calculator_2-way'!A195)</f>
        <v>2.27</v>
      </c>
      <c r="B194" s="4">
        <f>IF('True_Odds_Calculator_2-way'!B195="","",'True_Odds_Calculator_2-way'!B195)</f>
        <v>1.68</v>
      </c>
      <c r="C194" s="4">
        <f t="shared" si="22"/>
        <v>0.44052863436123346</v>
      </c>
      <c r="D194">
        <f t="shared" si="23"/>
        <v>0.59523809523809523</v>
      </c>
      <c r="E194">
        <f t="shared" si="24"/>
        <v>3.5766729599328695E-2</v>
      </c>
      <c r="F194">
        <f t="shared" si="25"/>
        <v>-0.22645269561569115</v>
      </c>
      <c r="G194">
        <v>0</v>
      </c>
      <c r="H194">
        <f t="shared" si="26"/>
        <v>0.2622194252150199</v>
      </c>
      <c r="I194">
        <f t="shared" si="27"/>
        <v>-1.0760778282064791</v>
      </c>
      <c r="J194">
        <f t="shared" si="28"/>
        <v>1.0760778282064791</v>
      </c>
      <c r="K194">
        <f t="shared" si="29"/>
        <v>0.42254374989680582</v>
      </c>
      <c r="L194">
        <f t="shared" si="30"/>
        <v>0.57745625010319412</v>
      </c>
      <c r="M194">
        <f t="shared" si="31"/>
        <v>2.3666188418222287</v>
      </c>
      <c r="N194">
        <f t="shared" si="32"/>
        <v>1.7317329231804059</v>
      </c>
    </row>
    <row r="195" spans="1:14" x14ac:dyDescent="0.25">
      <c r="A195" s="4">
        <f>IF('True_Odds_Calculator_2-way'!A196="","",'True_Odds_Calculator_2-way'!A196)</f>
        <v>1.86</v>
      </c>
      <c r="B195" s="4">
        <f>IF('True_Odds_Calculator_2-way'!B196="","",'True_Odds_Calculator_2-way'!B196)</f>
        <v>2.0299999999999998</v>
      </c>
      <c r="C195" s="4">
        <f t="shared" ref="C195:C258" si="33">1/A195</f>
        <v>0.5376344086021505</v>
      </c>
      <c r="D195">
        <f t="shared" ref="D195:D258" si="34">1/B195</f>
        <v>0.49261083743842371</v>
      </c>
      <c r="E195">
        <f t="shared" ref="E195:E258" si="35">C195+D195-1</f>
        <v>3.0245246040574214E-2</v>
      </c>
      <c r="F195">
        <f t="shared" ref="F195:F258" si="36">C195+D195-(C195*D195)-1</f>
        <v>-0.23459929021664283</v>
      </c>
      <c r="G195">
        <v>0</v>
      </c>
      <c r="H195">
        <f t="shared" ref="H195:H258" si="37">C195*D195</f>
        <v>0.26484453625721704</v>
      </c>
      <c r="I195">
        <f t="shared" ref="I195:I258" si="38">((-4*F195*H195)^0.5)/(2*F195)</f>
        <v>-1.0625078858299792</v>
      </c>
      <c r="J195">
        <f t="shared" ref="J195:J258" si="39">(-((-4*F195*H195)^0.5))/(2*F195)</f>
        <v>1.0625078858299792</v>
      </c>
      <c r="K195">
        <f t="shared" ref="K195:K258" si="40">IF(A195="","",(C195/($J195+C195-($J195*C195))))</f>
        <v>0.5225324395988501</v>
      </c>
      <c r="L195">
        <f t="shared" ref="L195:L258" si="41">IF(B195="","",(D195/($J195+D195-($J195*D195))))</f>
        <v>0.47746756040114985</v>
      </c>
      <c r="M195">
        <f t="shared" ref="M195:M258" si="42">IF(A195="","",1/K195)</f>
        <v>1.9137567818137824</v>
      </c>
      <c r="N195">
        <f t="shared" ref="N195:N258" si="43">IF(B195="","",1/L195)</f>
        <v>2.0943831224048783</v>
      </c>
    </row>
    <row r="196" spans="1:14" x14ac:dyDescent="0.25">
      <c r="A196" s="4">
        <f>IF('True_Odds_Calculator_2-way'!A197="","",'True_Odds_Calculator_2-way'!A197)</f>
        <v>2.37</v>
      </c>
      <c r="B196" s="4">
        <f>IF('True_Odds_Calculator_2-way'!B197="","",'True_Odds_Calculator_2-way'!B197)</f>
        <v>1.64</v>
      </c>
      <c r="C196" s="4">
        <f t="shared" si="33"/>
        <v>0.42194092827004215</v>
      </c>
      <c r="D196">
        <f t="shared" si="34"/>
        <v>0.6097560975609756</v>
      </c>
      <c r="E196">
        <f t="shared" si="35"/>
        <v>3.1697025831017633E-2</v>
      </c>
      <c r="F196">
        <f t="shared" si="36"/>
        <v>-0.2255840279921788</v>
      </c>
      <c r="G196">
        <v>0</v>
      </c>
      <c r="H196">
        <f t="shared" si="37"/>
        <v>0.25728105382319644</v>
      </c>
      <c r="I196">
        <f t="shared" si="38"/>
        <v>-1.0679470721459507</v>
      </c>
      <c r="J196">
        <f t="shared" si="39"/>
        <v>1.0679470721459507</v>
      </c>
      <c r="K196">
        <f t="shared" si="40"/>
        <v>0.40599451076379461</v>
      </c>
      <c r="L196">
        <f t="shared" si="41"/>
        <v>0.59400548923620555</v>
      </c>
      <c r="M196">
        <f t="shared" si="42"/>
        <v>2.4630874888399528</v>
      </c>
      <c r="N196">
        <f t="shared" si="43"/>
        <v>1.6834861261734084</v>
      </c>
    </row>
    <row r="197" spans="1:14" x14ac:dyDescent="0.25">
      <c r="A197" s="4">
        <f>IF('True_Odds_Calculator_2-way'!A198="","",'True_Odds_Calculator_2-way'!A198)</f>
        <v>2.02</v>
      </c>
      <c r="B197" s="4">
        <f>IF('True_Odds_Calculator_2-way'!B198="","",'True_Odds_Calculator_2-way'!B198)</f>
        <v>1.87</v>
      </c>
      <c r="C197" s="4">
        <f t="shared" si="33"/>
        <v>0.49504950495049505</v>
      </c>
      <c r="D197">
        <f t="shared" si="34"/>
        <v>0.53475935828876997</v>
      </c>
      <c r="E197">
        <f t="shared" si="35"/>
        <v>2.9808863239265015E-2</v>
      </c>
      <c r="F197">
        <f t="shared" si="36"/>
        <v>-0.23492349234923493</v>
      </c>
      <c r="G197">
        <v>0</v>
      </c>
      <c r="H197">
        <f t="shared" si="37"/>
        <v>0.2647323555885</v>
      </c>
      <c r="I197">
        <f t="shared" si="38"/>
        <v>-1.0615495921641367</v>
      </c>
      <c r="J197">
        <f t="shared" si="39"/>
        <v>1.0615495921641367</v>
      </c>
      <c r="K197">
        <f t="shared" si="40"/>
        <v>0.48012738724303272</v>
      </c>
      <c r="L197">
        <f t="shared" si="41"/>
        <v>0.51987261275696728</v>
      </c>
      <c r="M197">
        <f t="shared" si="42"/>
        <v>2.0827805840074194</v>
      </c>
      <c r="N197">
        <f t="shared" si="43"/>
        <v>1.9235481451827992</v>
      </c>
    </row>
    <row r="198" spans="1:14" x14ac:dyDescent="0.25">
      <c r="A198" s="4">
        <f>IF('True_Odds_Calculator_2-way'!A199="","",'True_Odds_Calculator_2-way'!A199)</f>
        <v>1.9</v>
      </c>
      <c r="B198" s="4">
        <f>IF('True_Odds_Calculator_2-way'!B199="","",'True_Odds_Calculator_2-way'!B199)</f>
        <v>1.93</v>
      </c>
      <c r="C198" s="4">
        <f t="shared" si="33"/>
        <v>0.52631578947368418</v>
      </c>
      <c r="D198">
        <f t="shared" si="34"/>
        <v>0.5181347150259068</v>
      </c>
      <c r="E198">
        <f t="shared" si="35"/>
        <v>4.445050449959087E-2</v>
      </c>
      <c r="F198">
        <f t="shared" si="36"/>
        <v>-0.22825197709299161</v>
      </c>
      <c r="G198">
        <v>0</v>
      </c>
      <c r="H198">
        <f t="shared" si="37"/>
        <v>0.27270248159258254</v>
      </c>
      <c r="I198">
        <f t="shared" si="38"/>
        <v>-1.0930430596399217</v>
      </c>
      <c r="J198">
        <f t="shared" si="39"/>
        <v>1.0930430596399217</v>
      </c>
      <c r="K198">
        <f t="shared" si="40"/>
        <v>0.50409863604618754</v>
      </c>
      <c r="L198">
        <f t="shared" si="41"/>
        <v>0.49590136395381257</v>
      </c>
      <c r="M198">
        <f t="shared" si="42"/>
        <v>1.9837387536759294</v>
      </c>
      <c r="N198">
        <f t="shared" si="43"/>
        <v>2.0165300454651267</v>
      </c>
    </row>
    <row r="199" spans="1:14" x14ac:dyDescent="0.25">
      <c r="A199" s="4">
        <f>IF('True_Odds_Calculator_2-way'!A200="","",'True_Odds_Calculator_2-way'!A200)</f>
        <v>1.91</v>
      </c>
      <c r="B199" s="4">
        <f>IF('True_Odds_Calculator_2-way'!B200="","",'True_Odds_Calculator_2-way'!B200)</f>
        <v>1.99</v>
      </c>
      <c r="C199" s="4">
        <f t="shared" si="33"/>
        <v>0.52356020942408377</v>
      </c>
      <c r="D199">
        <f t="shared" si="34"/>
        <v>0.50251256281407031</v>
      </c>
      <c r="E199">
        <f t="shared" si="35"/>
        <v>2.6072772238153963E-2</v>
      </c>
      <c r="F199">
        <f t="shared" si="36"/>
        <v>-0.23702281038701378</v>
      </c>
      <c r="G199">
        <v>0</v>
      </c>
      <c r="H199">
        <f t="shared" si="37"/>
        <v>0.26309558262516769</v>
      </c>
      <c r="I199">
        <f t="shared" si="38"/>
        <v>-1.0535659020683561</v>
      </c>
      <c r="J199">
        <f t="shared" si="39"/>
        <v>1.0535659020683561</v>
      </c>
      <c r="K199">
        <f t="shared" si="40"/>
        <v>0.51053098533271912</v>
      </c>
      <c r="L199">
        <f t="shared" si="41"/>
        <v>0.48946901466728099</v>
      </c>
      <c r="M199">
        <f t="shared" si="42"/>
        <v>1.9587449708822042</v>
      </c>
      <c r="N199">
        <f t="shared" si="43"/>
        <v>2.043030243047673</v>
      </c>
    </row>
    <row r="200" spans="1:14" x14ac:dyDescent="0.25">
      <c r="A200" s="4">
        <f>IF('True_Odds_Calculator_2-way'!A201="","",'True_Odds_Calculator_2-way'!A201)</f>
        <v>2.59</v>
      </c>
      <c r="B200" s="4">
        <f>IF('True_Odds_Calculator_2-way'!B201="","",'True_Odds_Calculator_2-way'!B201)</f>
        <v>1.54</v>
      </c>
      <c r="C200" s="4">
        <f t="shared" si="33"/>
        <v>0.38610038610038611</v>
      </c>
      <c r="D200">
        <f t="shared" si="34"/>
        <v>0.64935064935064934</v>
      </c>
      <c r="E200">
        <f t="shared" si="35"/>
        <v>3.5451035451035562E-2</v>
      </c>
      <c r="F200">
        <f t="shared" si="36"/>
        <v>-0.21526350097778657</v>
      </c>
      <c r="G200">
        <v>0</v>
      </c>
      <c r="H200">
        <f t="shared" si="37"/>
        <v>0.25071453642882213</v>
      </c>
      <c r="I200">
        <f t="shared" si="38"/>
        <v>-1.0792065137302937</v>
      </c>
      <c r="J200">
        <f t="shared" si="39"/>
        <v>1.0792065137302937</v>
      </c>
      <c r="K200">
        <f t="shared" si="40"/>
        <v>0.36819686922745715</v>
      </c>
      <c r="L200">
        <f t="shared" si="41"/>
        <v>0.6318031307725428</v>
      </c>
      <c r="M200">
        <f t="shared" si="42"/>
        <v>2.7159383568311668</v>
      </c>
      <c r="N200">
        <f t="shared" si="43"/>
        <v>1.5827715174143586</v>
      </c>
    </row>
    <row r="201" spans="1:14" x14ac:dyDescent="0.25">
      <c r="A201" s="4">
        <f>IF('True_Odds_Calculator_2-way'!A202="","",'True_Odds_Calculator_2-way'!A202)</f>
        <v>2.2000000000000002</v>
      </c>
      <c r="B201" s="4">
        <f>IF('True_Odds_Calculator_2-way'!B202="","",'True_Odds_Calculator_2-way'!B202)</f>
        <v>1.73</v>
      </c>
      <c r="C201" s="4">
        <f t="shared" si="33"/>
        <v>0.45454545454545453</v>
      </c>
      <c r="D201">
        <f t="shared" si="34"/>
        <v>0.5780346820809249</v>
      </c>
      <c r="E201">
        <f t="shared" si="35"/>
        <v>3.2580136626379375E-2</v>
      </c>
      <c r="F201">
        <f t="shared" si="36"/>
        <v>-0.23016290068313194</v>
      </c>
      <c r="G201">
        <v>0</v>
      </c>
      <c r="H201">
        <f t="shared" si="37"/>
        <v>0.26274303730951132</v>
      </c>
      <c r="I201">
        <f t="shared" si="38"/>
        <v>-1.0684346079267204</v>
      </c>
      <c r="J201">
        <f t="shared" si="39"/>
        <v>1.0684346079267204</v>
      </c>
      <c r="K201">
        <f t="shared" si="40"/>
        <v>0.43818875860384515</v>
      </c>
      <c r="L201">
        <f t="shared" si="41"/>
        <v>0.5618112413961549</v>
      </c>
      <c r="M201">
        <f t="shared" si="42"/>
        <v>2.2821215295120645</v>
      </c>
      <c r="N201">
        <f t="shared" si="43"/>
        <v>1.7799572637865058</v>
      </c>
    </row>
    <row r="202" spans="1:14" x14ac:dyDescent="0.25">
      <c r="A202" s="4">
        <f>IF('True_Odds_Calculator_2-way'!A203="","",'True_Odds_Calculator_2-way'!A203)</f>
        <v>1.91</v>
      </c>
      <c r="B202" s="4">
        <f>IF('True_Odds_Calculator_2-way'!B203="","",'True_Odds_Calculator_2-way'!B203)</f>
        <v>1.98</v>
      </c>
      <c r="C202" s="4">
        <f t="shared" si="33"/>
        <v>0.52356020942408377</v>
      </c>
      <c r="D202">
        <f t="shared" si="34"/>
        <v>0.50505050505050508</v>
      </c>
      <c r="E202">
        <f t="shared" si="35"/>
        <v>2.861071447458885E-2</v>
      </c>
      <c r="F202">
        <f t="shared" si="36"/>
        <v>-0.23581363371939279</v>
      </c>
      <c r="G202">
        <v>0</v>
      </c>
      <c r="H202">
        <f t="shared" si="37"/>
        <v>0.2644243481939817</v>
      </c>
      <c r="I202">
        <f t="shared" si="38"/>
        <v>-1.0589275952301447</v>
      </c>
      <c r="J202">
        <f t="shared" si="39"/>
        <v>1.0589275952301447</v>
      </c>
      <c r="K202">
        <f t="shared" si="40"/>
        <v>0.50926243676795835</v>
      </c>
      <c r="L202">
        <f t="shared" si="41"/>
        <v>0.4907375632320416</v>
      </c>
      <c r="M202">
        <f t="shared" si="42"/>
        <v>1.9636241116594322</v>
      </c>
      <c r="N202">
        <f t="shared" si="43"/>
        <v>2.0377490433255412</v>
      </c>
    </row>
    <row r="203" spans="1:14" x14ac:dyDescent="0.25">
      <c r="A203" s="4">
        <f>IF('True_Odds_Calculator_2-way'!A204="","",'True_Odds_Calculator_2-way'!A204)</f>
        <v>1.91</v>
      </c>
      <c r="B203" s="4">
        <f>IF('True_Odds_Calculator_2-way'!B204="","",'True_Odds_Calculator_2-way'!B204)</f>
        <v>1.94</v>
      </c>
      <c r="C203" s="4">
        <f t="shared" si="33"/>
        <v>0.52356020942408377</v>
      </c>
      <c r="D203">
        <f t="shared" si="34"/>
        <v>0.51546391752577325</v>
      </c>
      <c r="E203">
        <f t="shared" si="35"/>
        <v>3.9024126949857019E-2</v>
      </c>
      <c r="F203">
        <f t="shared" si="36"/>
        <v>-0.23085226966049555</v>
      </c>
      <c r="G203">
        <v>0</v>
      </c>
      <c r="H203">
        <f t="shared" si="37"/>
        <v>0.26987639661035251</v>
      </c>
      <c r="I203">
        <f t="shared" si="38"/>
        <v>-1.0812232527259167</v>
      </c>
      <c r="J203">
        <f t="shared" si="39"/>
        <v>1.0812232527259167</v>
      </c>
      <c r="K203">
        <f t="shared" si="40"/>
        <v>0.50405432060836108</v>
      </c>
      <c r="L203">
        <f t="shared" si="41"/>
        <v>0.49594567939163919</v>
      </c>
      <c r="M203">
        <f t="shared" si="42"/>
        <v>1.9839131599805839</v>
      </c>
      <c r="N203">
        <f t="shared" si="43"/>
        <v>2.0163498575623611</v>
      </c>
    </row>
    <row r="204" spans="1:14" x14ac:dyDescent="0.25">
      <c r="A204" s="4">
        <f>IF('True_Odds_Calculator_2-way'!A205="","",'True_Odds_Calculator_2-way'!A205)</f>
        <v>1.66</v>
      </c>
      <c r="B204" s="4">
        <f>IF('True_Odds_Calculator_2-way'!B205="","",'True_Odds_Calculator_2-way'!B205)</f>
        <v>2.2599999999999998</v>
      </c>
      <c r="C204" s="4">
        <f t="shared" si="33"/>
        <v>0.60240963855421692</v>
      </c>
      <c r="D204">
        <f t="shared" si="34"/>
        <v>0.44247787610619471</v>
      </c>
      <c r="E204">
        <f t="shared" si="35"/>
        <v>4.4887514660411743E-2</v>
      </c>
      <c r="F204">
        <f t="shared" si="36"/>
        <v>-0.22166542275295864</v>
      </c>
      <c r="G204">
        <v>0</v>
      </c>
      <c r="H204">
        <f t="shared" si="37"/>
        <v>0.26655293741337033</v>
      </c>
      <c r="I204">
        <f t="shared" si="38"/>
        <v>-1.0965861582662819</v>
      </c>
      <c r="J204">
        <f t="shared" si="39"/>
        <v>1.0965861582662819</v>
      </c>
      <c r="K204">
        <f t="shared" si="40"/>
        <v>0.58013158464293357</v>
      </c>
      <c r="L204">
        <f t="shared" si="41"/>
        <v>0.41986841535706632</v>
      </c>
      <c r="M204">
        <f t="shared" si="42"/>
        <v>1.7237468644557461</v>
      </c>
      <c r="N204">
        <f t="shared" si="43"/>
        <v>2.3816985594155153</v>
      </c>
    </row>
    <row r="205" spans="1:14" x14ac:dyDescent="0.25">
      <c r="A205" s="4">
        <f>IF('True_Odds_Calculator_2-way'!A206="","",'True_Odds_Calculator_2-way'!A206)</f>
        <v>2.0299999999999998</v>
      </c>
      <c r="B205" s="4">
        <f>IF('True_Odds_Calculator_2-way'!B206="","",'True_Odds_Calculator_2-way'!B206)</f>
        <v>1.83</v>
      </c>
      <c r="C205" s="4">
        <f t="shared" si="33"/>
        <v>0.49261083743842371</v>
      </c>
      <c r="D205">
        <f t="shared" si="34"/>
        <v>0.54644808743169393</v>
      </c>
      <c r="E205">
        <f t="shared" si="35"/>
        <v>3.9058924870117639E-2</v>
      </c>
      <c r="F205">
        <f t="shared" si="36"/>
        <v>-0.23012732509623413</v>
      </c>
      <c r="G205">
        <v>0</v>
      </c>
      <c r="H205">
        <f t="shared" si="37"/>
        <v>0.26918624996635171</v>
      </c>
      <c r="I205">
        <f t="shared" si="38"/>
        <v>-1.0815393906387938</v>
      </c>
      <c r="J205">
        <f t="shared" si="39"/>
        <v>1.0815393906387938</v>
      </c>
      <c r="K205">
        <f t="shared" si="40"/>
        <v>0.47304012528552486</v>
      </c>
      <c r="L205">
        <f t="shared" si="41"/>
        <v>0.52695987471447536</v>
      </c>
      <c r="M205">
        <f t="shared" si="42"/>
        <v>2.113985572357957</v>
      </c>
      <c r="N205">
        <f t="shared" si="43"/>
        <v>1.8976776942301987</v>
      </c>
    </row>
    <row r="206" spans="1:14" x14ac:dyDescent="0.25">
      <c r="A206" s="4">
        <f>IF('True_Odds_Calculator_2-way'!A207="","",'True_Odds_Calculator_2-way'!A207)</f>
        <v>1.81</v>
      </c>
      <c r="B206" s="4">
        <f>IF('True_Odds_Calculator_2-way'!B207="","",'True_Odds_Calculator_2-way'!B207)</f>
        <v>2.11</v>
      </c>
      <c r="C206" s="4">
        <f t="shared" si="33"/>
        <v>0.5524861878453039</v>
      </c>
      <c r="D206">
        <f t="shared" si="34"/>
        <v>0.47393364928909953</v>
      </c>
      <c r="E206">
        <f t="shared" si="35"/>
        <v>2.6419837134403323E-2</v>
      </c>
      <c r="F206">
        <f t="shared" si="36"/>
        <v>-0.23542195805294452</v>
      </c>
      <c r="G206">
        <v>0</v>
      </c>
      <c r="H206">
        <f t="shared" si="37"/>
        <v>0.26184179518734785</v>
      </c>
      <c r="I206">
        <f t="shared" si="38"/>
        <v>-1.0546199952805544</v>
      </c>
      <c r="J206">
        <f t="shared" si="39"/>
        <v>1.0546199952805544</v>
      </c>
      <c r="K206">
        <f t="shared" si="40"/>
        <v>0.53930387414417835</v>
      </c>
      <c r="L206">
        <f t="shared" si="41"/>
        <v>0.46069612585582176</v>
      </c>
      <c r="M206">
        <f t="shared" si="42"/>
        <v>1.8542421961772491</v>
      </c>
      <c r="N206">
        <f t="shared" si="43"/>
        <v>2.1706281947614148</v>
      </c>
    </row>
    <row r="207" spans="1:14" x14ac:dyDescent="0.25">
      <c r="A207" s="4">
        <f>IF('True_Odds_Calculator_2-way'!A208="","",'True_Odds_Calculator_2-way'!A208)</f>
        <v>1.58</v>
      </c>
      <c r="B207" s="4">
        <f>IF('True_Odds_Calculator_2-way'!B208="","",'True_Odds_Calculator_2-way'!B208)</f>
        <v>2.5299999999999998</v>
      </c>
      <c r="C207" s="4">
        <f t="shared" si="33"/>
        <v>0.63291139240506322</v>
      </c>
      <c r="D207">
        <f t="shared" si="34"/>
        <v>0.39525691699604748</v>
      </c>
      <c r="E207">
        <f t="shared" si="35"/>
        <v>2.8168309401110703E-2</v>
      </c>
      <c r="F207">
        <f t="shared" si="36"/>
        <v>-0.22199429629259027</v>
      </c>
      <c r="G207">
        <v>0</v>
      </c>
      <c r="H207">
        <f t="shared" si="37"/>
        <v>0.25016260569370091</v>
      </c>
      <c r="I207">
        <f t="shared" si="38"/>
        <v>-1.0615495921641365</v>
      </c>
      <c r="J207">
        <f t="shared" si="39"/>
        <v>1.0615495921641365</v>
      </c>
      <c r="K207">
        <f t="shared" si="40"/>
        <v>0.61892725464583687</v>
      </c>
      <c r="L207">
        <f t="shared" si="41"/>
        <v>0.38107274535416313</v>
      </c>
      <c r="M207">
        <f t="shared" si="42"/>
        <v>1.6156987634551996</v>
      </c>
      <c r="N207">
        <f t="shared" si="43"/>
        <v>2.6241708760111284</v>
      </c>
    </row>
    <row r="208" spans="1:14" x14ac:dyDescent="0.25">
      <c r="A208" s="4">
        <f>IF('True_Odds_Calculator_2-way'!A209="","",'True_Odds_Calculator_2-way'!A209)</f>
        <v>1.5</v>
      </c>
      <c r="B208" s="4">
        <f>IF('True_Odds_Calculator_2-way'!B209="","",'True_Odds_Calculator_2-way'!B209)</f>
        <v>2.72</v>
      </c>
      <c r="C208" s="4">
        <f t="shared" si="33"/>
        <v>0.66666666666666663</v>
      </c>
      <c r="D208">
        <f t="shared" si="34"/>
        <v>0.36764705882352938</v>
      </c>
      <c r="E208">
        <f t="shared" si="35"/>
        <v>3.4313725490195957E-2</v>
      </c>
      <c r="F208">
        <f t="shared" si="36"/>
        <v>-0.21078431372549034</v>
      </c>
      <c r="G208">
        <v>0</v>
      </c>
      <c r="H208">
        <f t="shared" si="37"/>
        <v>0.24509803921568624</v>
      </c>
      <c r="I208">
        <f t="shared" si="38"/>
        <v>-1.0783277320343838</v>
      </c>
      <c r="J208">
        <f t="shared" si="39"/>
        <v>1.0783277320343838</v>
      </c>
      <c r="K208">
        <f t="shared" si="40"/>
        <v>0.64970340200854881</v>
      </c>
      <c r="L208">
        <f t="shared" si="41"/>
        <v>0.35029659799145113</v>
      </c>
      <c r="M208">
        <f t="shared" si="42"/>
        <v>1.5391638660171922</v>
      </c>
      <c r="N208">
        <f t="shared" si="43"/>
        <v>2.8547236990991407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1.89</v>
      </c>
      <c r="C209" s="4">
        <f t="shared" si="33"/>
        <v>0.49504950495049505</v>
      </c>
      <c r="D209">
        <f t="shared" si="34"/>
        <v>0.52910052910052918</v>
      </c>
      <c r="E209">
        <f t="shared" si="35"/>
        <v>2.4150034051024338E-2</v>
      </c>
      <c r="F209">
        <f t="shared" si="36"/>
        <v>-0.23778092094923764</v>
      </c>
      <c r="G209">
        <v>0</v>
      </c>
      <c r="H209">
        <f t="shared" si="37"/>
        <v>0.26193095500026198</v>
      </c>
      <c r="I209">
        <f t="shared" si="38"/>
        <v>-1.0495542964487814</v>
      </c>
      <c r="J209">
        <f t="shared" si="39"/>
        <v>1.0495542964487814</v>
      </c>
      <c r="K209">
        <f t="shared" si="40"/>
        <v>0.48296454089387197</v>
      </c>
      <c r="L209">
        <f t="shared" si="41"/>
        <v>0.51703545910612803</v>
      </c>
      <c r="M209">
        <f t="shared" si="42"/>
        <v>2.0705453823777571</v>
      </c>
      <c r="N209">
        <f t="shared" si="43"/>
        <v>1.9341033238394147</v>
      </c>
    </row>
    <row r="210" spans="1:14" x14ac:dyDescent="0.25">
      <c r="A210" s="4">
        <f>IF('True_Odds_Calculator_2-way'!A211="","",'True_Odds_Calculator_2-way'!A211)</f>
        <v>1.89</v>
      </c>
      <c r="B210" s="4">
        <f>IF('True_Odds_Calculator_2-way'!B211="","",'True_Odds_Calculator_2-way'!B211)</f>
        <v>2.0099999999999998</v>
      </c>
      <c r="C210" s="4">
        <f t="shared" si="33"/>
        <v>0.52910052910052918</v>
      </c>
      <c r="D210">
        <f t="shared" si="34"/>
        <v>0.49751243781094534</v>
      </c>
      <c r="E210">
        <f t="shared" si="35"/>
        <v>2.6612966911474523E-2</v>
      </c>
      <c r="F210">
        <f t="shared" si="36"/>
        <v>-0.23662112716839079</v>
      </c>
      <c r="G210">
        <v>0</v>
      </c>
      <c r="H210">
        <f t="shared" si="37"/>
        <v>0.26323409407986531</v>
      </c>
      <c r="I210">
        <f t="shared" si="38"/>
        <v>-1.0547373121500738</v>
      </c>
      <c r="J210">
        <f t="shared" si="39"/>
        <v>1.0547373121500738</v>
      </c>
      <c r="K210">
        <f t="shared" si="40"/>
        <v>0.51580525090249008</v>
      </c>
      <c r="L210">
        <f t="shared" si="41"/>
        <v>0.48419474909751009</v>
      </c>
      <c r="M210">
        <f t="shared" si="42"/>
        <v>1.9387162078135651</v>
      </c>
      <c r="N210">
        <f t="shared" si="43"/>
        <v>2.0652846852715743</v>
      </c>
    </row>
    <row r="211" spans="1:14" x14ac:dyDescent="0.25">
      <c r="A211" s="4">
        <f>IF('True_Odds_Calculator_2-way'!A212="","",'True_Odds_Calculator_2-way'!A212)</f>
        <v>1.61</v>
      </c>
      <c r="B211" s="4">
        <f>IF('True_Odds_Calculator_2-way'!B212="","",'True_Odds_Calculator_2-way'!B212)</f>
        <v>2.46</v>
      </c>
      <c r="C211" s="4">
        <f t="shared" si="33"/>
        <v>0.6211180124223602</v>
      </c>
      <c r="D211">
        <f t="shared" si="34"/>
        <v>0.4065040650406504</v>
      </c>
      <c r="E211">
        <f t="shared" si="35"/>
        <v>2.7622077463010708E-2</v>
      </c>
      <c r="F211">
        <f t="shared" si="36"/>
        <v>-0.22486491945664788</v>
      </c>
      <c r="G211">
        <v>0</v>
      </c>
      <c r="H211">
        <f t="shared" si="37"/>
        <v>0.25248699691965859</v>
      </c>
      <c r="I211">
        <f t="shared" si="38"/>
        <v>-1.0596407579073908</v>
      </c>
      <c r="J211">
        <f t="shared" si="39"/>
        <v>1.0596407579073908</v>
      </c>
      <c r="K211">
        <f t="shared" si="40"/>
        <v>0.60739287177373846</v>
      </c>
      <c r="L211">
        <f t="shared" si="41"/>
        <v>0.39260712822626126</v>
      </c>
      <c r="M211">
        <f t="shared" si="42"/>
        <v>1.646380862323509</v>
      </c>
      <c r="N211">
        <f t="shared" si="43"/>
        <v>2.5470755065447905</v>
      </c>
    </row>
    <row r="212" spans="1:14" x14ac:dyDescent="0.25">
      <c r="A212" s="4">
        <f>IF('True_Odds_Calculator_2-way'!A213="","",'True_Odds_Calculator_2-way'!A213)</f>
        <v>1.74</v>
      </c>
      <c r="B212" s="4">
        <f>IF('True_Odds_Calculator_2-way'!B213="","",'True_Odds_Calculator_2-way'!B213)</f>
        <v>2.19</v>
      </c>
      <c r="C212" s="4">
        <f t="shared" si="33"/>
        <v>0.57471264367816088</v>
      </c>
      <c r="D212">
        <f t="shared" si="34"/>
        <v>0.45662100456621008</v>
      </c>
      <c r="E212">
        <f t="shared" si="35"/>
        <v>3.1333648244370904E-2</v>
      </c>
      <c r="F212">
        <f t="shared" si="36"/>
        <v>-0.23109221644885325</v>
      </c>
      <c r="G212">
        <v>0</v>
      </c>
      <c r="H212">
        <f t="shared" si="37"/>
        <v>0.26242586469322415</v>
      </c>
      <c r="I212">
        <f t="shared" si="38"/>
        <v>-1.0656403571953759</v>
      </c>
      <c r="J212">
        <f t="shared" si="39"/>
        <v>1.0656403571953759</v>
      </c>
      <c r="K212">
        <f t="shared" si="40"/>
        <v>0.5591046698972264</v>
      </c>
      <c r="L212">
        <f t="shared" si="41"/>
        <v>0.4408953301027736</v>
      </c>
      <c r="M212">
        <f t="shared" si="42"/>
        <v>1.7885738643245783</v>
      </c>
      <c r="N212">
        <f t="shared" si="43"/>
        <v>2.2681120250624973</v>
      </c>
    </row>
    <row r="213" spans="1:14" x14ac:dyDescent="0.25">
      <c r="A213" s="4">
        <f>IF('True_Odds_Calculator_2-way'!A214="","",'True_Odds_Calculator_2-way'!A214)</f>
        <v>1.7</v>
      </c>
      <c r="B213" s="4">
        <f>IF('True_Odds_Calculator_2-way'!B214="","",'True_Odds_Calculator_2-way'!B214)</f>
        <v>2.2400000000000002</v>
      </c>
      <c r="C213" s="4">
        <f t="shared" si="33"/>
        <v>0.58823529411764708</v>
      </c>
      <c r="D213">
        <f t="shared" si="34"/>
        <v>0.4464285714285714</v>
      </c>
      <c r="E213">
        <f t="shared" si="35"/>
        <v>3.4663865546218364E-2</v>
      </c>
      <c r="F213">
        <f t="shared" si="36"/>
        <v>-0.22794117647058831</v>
      </c>
      <c r="G213">
        <v>0</v>
      </c>
      <c r="H213">
        <f t="shared" si="37"/>
        <v>0.26260504201680673</v>
      </c>
      <c r="I213">
        <f t="shared" si="38"/>
        <v>-1.0733469768527293</v>
      </c>
      <c r="J213">
        <f t="shared" si="39"/>
        <v>1.0733469768527293</v>
      </c>
      <c r="K213">
        <f t="shared" si="40"/>
        <v>0.5709904149848718</v>
      </c>
      <c r="L213">
        <f t="shared" si="41"/>
        <v>0.42900958501512831</v>
      </c>
      <c r="M213">
        <f t="shared" si="42"/>
        <v>1.7513428837969105</v>
      </c>
      <c r="N213">
        <f t="shared" si="43"/>
        <v>2.3309502512973848</v>
      </c>
    </row>
    <row r="214" spans="1:14" x14ac:dyDescent="0.25">
      <c r="A214" s="4">
        <f>IF('True_Odds_Calculator_2-way'!A215="","",'True_Odds_Calculator_2-way'!A215)</f>
        <v>1.81</v>
      </c>
      <c r="B214" s="4">
        <f>IF('True_Odds_Calculator_2-way'!B215="","",'True_Odds_Calculator_2-way'!B215)</f>
        <v>2.0699999999999998</v>
      </c>
      <c r="C214" s="4">
        <f t="shared" si="33"/>
        <v>0.5524861878453039</v>
      </c>
      <c r="D214">
        <f t="shared" si="34"/>
        <v>0.48309178743961356</v>
      </c>
      <c r="E214">
        <f t="shared" si="35"/>
        <v>3.5577975284917462E-2</v>
      </c>
      <c r="F214">
        <f t="shared" si="36"/>
        <v>-0.23132356473696847</v>
      </c>
      <c r="G214">
        <v>0</v>
      </c>
      <c r="H214">
        <f t="shared" si="37"/>
        <v>0.26690154002188599</v>
      </c>
      <c r="I214">
        <f t="shared" si="38"/>
        <v>-1.0741516544951821</v>
      </c>
      <c r="J214">
        <f t="shared" si="39"/>
        <v>1.0741516544951821</v>
      </c>
      <c r="K214">
        <f t="shared" si="40"/>
        <v>0.53474138865009979</v>
      </c>
      <c r="L214">
        <f t="shared" si="41"/>
        <v>0.46525861134990021</v>
      </c>
      <c r="M214">
        <f t="shared" si="42"/>
        <v>1.8700628401410975</v>
      </c>
      <c r="N214">
        <f t="shared" si="43"/>
        <v>2.1493422703098441</v>
      </c>
    </row>
    <row r="215" spans="1:14" x14ac:dyDescent="0.25">
      <c r="A215" s="4">
        <f>IF('True_Odds_Calculator_2-way'!A216="","",'True_Odds_Calculator_2-way'!A216)</f>
        <v>1.97</v>
      </c>
      <c r="B215" s="4">
        <f>IF('True_Odds_Calculator_2-way'!B216="","",'True_Odds_Calculator_2-way'!B216)</f>
        <v>1.89</v>
      </c>
      <c r="C215" s="4">
        <f t="shared" si="33"/>
        <v>0.50761421319796951</v>
      </c>
      <c r="D215">
        <f t="shared" si="34"/>
        <v>0.52910052910052918</v>
      </c>
      <c r="E215">
        <f t="shared" si="35"/>
        <v>3.6714742298498582E-2</v>
      </c>
      <c r="F215">
        <f t="shared" si="36"/>
        <v>-0.23186420648349593</v>
      </c>
      <c r="G215">
        <v>0</v>
      </c>
      <c r="H215">
        <f t="shared" si="37"/>
        <v>0.26857894878199451</v>
      </c>
      <c r="I215">
        <f t="shared" si="38"/>
        <v>-1.0762647825142235</v>
      </c>
      <c r="J215">
        <f t="shared" si="39"/>
        <v>1.0762647825142235</v>
      </c>
      <c r="K215">
        <f t="shared" si="40"/>
        <v>0.48924233430661629</v>
      </c>
      <c r="L215">
        <f t="shared" si="41"/>
        <v>0.51075766569338388</v>
      </c>
      <c r="M215">
        <f t="shared" si="42"/>
        <v>2.0439768390387969</v>
      </c>
      <c r="N215">
        <f t="shared" si="43"/>
        <v>1.9578756564376583</v>
      </c>
    </row>
    <row r="216" spans="1:14" x14ac:dyDescent="0.25">
      <c r="A216" s="4">
        <f>IF('True_Odds_Calculator_2-way'!A217="","",'True_Odds_Calculator_2-way'!A217)</f>
        <v>1.56</v>
      </c>
      <c r="B216" s="4">
        <f>IF('True_Odds_Calculator_2-way'!B217="","",'True_Odds_Calculator_2-way'!B217)</f>
        <v>2.5499999999999998</v>
      </c>
      <c r="C216" s="4">
        <f t="shared" si="33"/>
        <v>0.64102564102564097</v>
      </c>
      <c r="D216">
        <f t="shared" si="34"/>
        <v>0.39215686274509809</v>
      </c>
      <c r="E216">
        <f t="shared" si="35"/>
        <v>3.3182503770738947E-2</v>
      </c>
      <c r="F216">
        <f t="shared" si="36"/>
        <v>-0.21820010055304184</v>
      </c>
      <c r="G216">
        <v>0</v>
      </c>
      <c r="H216">
        <f t="shared" si="37"/>
        <v>0.25138260432378079</v>
      </c>
      <c r="I216">
        <f t="shared" si="38"/>
        <v>-1.0733469768527293</v>
      </c>
      <c r="J216">
        <f t="shared" si="39"/>
        <v>1.0733469768527293</v>
      </c>
      <c r="K216">
        <f t="shared" si="40"/>
        <v>0.62458063039578859</v>
      </c>
      <c r="L216">
        <f t="shared" si="41"/>
        <v>0.37541936960421152</v>
      </c>
      <c r="M216">
        <f t="shared" si="42"/>
        <v>1.6010743070375286</v>
      </c>
      <c r="N216">
        <f t="shared" si="43"/>
        <v>2.6636878141217299</v>
      </c>
    </row>
    <row r="217" spans="1:14" x14ac:dyDescent="0.25">
      <c r="A217" s="4">
        <f>IF('True_Odds_Calculator_2-way'!A218="","",'True_Odds_Calculator_2-way'!A218)</f>
        <v>1.78</v>
      </c>
      <c r="B217" s="4">
        <f>IF('True_Odds_Calculator_2-way'!B218="","",'True_Odds_Calculator_2-way'!B218)</f>
        <v>2.15</v>
      </c>
      <c r="C217" s="4">
        <f t="shared" si="33"/>
        <v>0.5617977528089888</v>
      </c>
      <c r="D217">
        <f t="shared" si="34"/>
        <v>0.46511627906976744</v>
      </c>
      <c r="E217">
        <f t="shared" si="35"/>
        <v>2.6914031878756184E-2</v>
      </c>
      <c r="F217">
        <f t="shared" si="36"/>
        <v>-0.23438724849751769</v>
      </c>
      <c r="G217">
        <v>0</v>
      </c>
      <c r="H217">
        <f t="shared" si="37"/>
        <v>0.26130128037627387</v>
      </c>
      <c r="I217">
        <f t="shared" si="38"/>
        <v>-1.0558537785999174</v>
      </c>
      <c r="J217">
        <f t="shared" si="39"/>
        <v>1.0558537785999174</v>
      </c>
      <c r="K217">
        <f t="shared" si="40"/>
        <v>0.54837610971857853</v>
      </c>
      <c r="L217">
        <f t="shared" si="41"/>
        <v>0.45162389028142153</v>
      </c>
      <c r="M217">
        <f t="shared" si="42"/>
        <v>1.8235659473079355</v>
      </c>
      <c r="N217">
        <f t="shared" si="43"/>
        <v>2.214231845389905</v>
      </c>
    </row>
    <row r="218" spans="1:14" x14ac:dyDescent="0.25">
      <c r="A218" s="4">
        <f>IF('True_Odds_Calculator_2-way'!A219="","",'True_Odds_Calculator_2-way'!A219)</f>
        <v>2.39</v>
      </c>
      <c r="B218" s="4">
        <f>IF('True_Odds_Calculator_2-way'!B219="","",'True_Odds_Calculator_2-way'!B219)</f>
        <v>1.64</v>
      </c>
      <c r="C218" s="4">
        <f t="shared" si="33"/>
        <v>0.41841004184100417</v>
      </c>
      <c r="D218">
        <f t="shared" si="34"/>
        <v>0.6097560975609756</v>
      </c>
      <c r="E218">
        <f t="shared" si="35"/>
        <v>2.8166139401979873E-2</v>
      </c>
      <c r="F218">
        <f t="shared" si="36"/>
        <v>-0.22696193489131533</v>
      </c>
      <c r="G218">
        <v>0</v>
      </c>
      <c r="H218">
        <f t="shared" si="37"/>
        <v>0.2551280742932952</v>
      </c>
      <c r="I218">
        <f t="shared" si="38"/>
        <v>-1.0602361620999639</v>
      </c>
      <c r="J218">
        <f t="shared" si="39"/>
        <v>1.0602361620999639</v>
      </c>
      <c r="K218">
        <f t="shared" si="40"/>
        <v>0.4042481197388369</v>
      </c>
      <c r="L218">
        <f t="shared" si="41"/>
        <v>0.59575188026116299</v>
      </c>
      <c r="M218">
        <f t="shared" si="42"/>
        <v>2.4737282653189494</v>
      </c>
      <c r="N218">
        <f t="shared" si="43"/>
        <v>1.6785511437439771</v>
      </c>
    </row>
    <row r="219" spans="1:14" x14ac:dyDescent="0.25">
      <c r="A219" s="4">
        <f>IF('True_Odds_Calculator_2-way'!A220="","",'True_Odds_Calculator_2-way'!A220)</f>
        <v>1.75</v>
      </c>
      <c r="B219" s="4">
        <f>IF('True_Odds_Calculator_2-way'!B220="","",'True_Odds_Calculator_2-way'!B220)</f>
        <v>2.1800000000000002</v>
      </c>
      <c r="C219" s="4">
        <f t="shared" si="33"/>
        <v>0.5714285714285714</v>
      </c>
      <c r="D219">
        <f t="shared" si="34"/>
        <v>0.4587155963302752</v>
      </c>
      <c r="E219">
        <f t="shared" si="35"/>
        <v>3.0144167758846541E-2</v>
      </c>
      <c r="F219">
        <f t="shared" si="36"/>
        <v>-0.23197903014416776</v>
      </c>
      <c r="G219">
        <v>0</v>
      </c>
      <c r="H219">
        <f t="shared" si="37"/>
        <v>0.26212319790301436</v>
      </c>
      <c r="I219">
        <f t="shared" si="38"/>
        <v>-1.0629880069054676</v>
      </c>
      <c r="J219">
        <f t="shared" si="39"/>
        <v>1.0629880069054676</v>
      </c>
      <c r="K219">
        <f t="shared" si="40"/>
        <v>0.55640840439223493</v>
      </c>
      <c r="L219">
        <f t="shared" si="41"/>
        <v>0.44359159560776512</v>
      </c>
      <c r="M219">
        <f t="shared" si="42"/>
        <v>1.797241005179101</v>
      </c>
      <c r="N219">
        <f t="shared" si="43"/>
        <v>2.2543258481484516</v>
      </c>
    </row>
    <row r="220" spans="1:14" x14ac:dyDescent="0.25">
      <c r="A220" s="4">
        <f>IF('True_Odds_Calculator_2-way'!A221="","",'True_Odds_Calculator_2-way'!A221)</f>
        <v>1.35</v>
      </c>
      <c r="B220" s="4">
        <f>IF('True_Odds_Calculator_2-way'!B221="","",'True_Odds_Calculator_2-way'!B221)</f>
        <v>3.38</v>
      </c>
      <c r="C220" s="4">
        <f t="shared" si="33"/>
        <v>0.7407407407407407</v>
      </c>
      <c r="D220">
        <f t="shared" si="34"/>
        <v>0.29585798816568049</v>
      </c>
      <c r="E220">
        <f t="shared" si="35"/>
        <v>3.659872890642113E-2</v>
      </c>
      <c r="F220">
        <f t="shared" si="36"/>
        <v>-0.18255533640149035</v>
      </c>
      <c r="G220">
        <v>0</v>
      </c>
      <c r="H220">
        <f t="shared" si="37"/>
        <v>0.21915406530791146</v>
      </c>
      <c r="I220">
        <f t="shared" si="38"/>
        <v>-1.0956642697819574</v>
      </c>
      <c r="J220">
        <f t="shared" si="39"/>
        <v>1.0956642697819574</v>
      </c>
      <c r="K220">
        <f t="shared" si="40"/>
        <v>0.7228136272274035</v>
      </c>
      <c r="L220">
        <f t="shared" si="41"/>
        <v>0.27718637277259656</v>
      </c>
      <c r="M220">
        <f t="shared" si="42"/>
        <v>1.3834824944236852</v>
      </c>
      <c r="N220">
        <f t="shared" si="43"/>
        <v>3.6076809620810582</v>
      </c>
    </row>
    <row r="221" spans="1:14" x14ac:dyDescent="0.25">
      <c r="A221" s="4">
        <f>IF('True_Odds_Calculator_2-way'!A222="","",'True_Odds_Calculator_2-way'!A222)</f>
        <v>2.29</v>
      </c>
      <c r="B221" s="4">
        <f>IF('True_Odds_Calculator_2-way'!B222="","",'True_Odds_Calculator_2-way'!B222)</f>
        <v>1.69</v>
      </c>
      <c r="C221" s="4">
        <f t="shared" si="33"/>
        <v>0.4366812227074236</v>
      </c>
      <c r="D221">
        <f t="shared" si="34"/>
        <v>0.59171597633136097</v>
      </c>
      <c r="E221">
        <f t="shared" si="35"/>
        <v>2.8397199038784571E-2</v>
      </c>
      <c r="F221">
        <f t="shared" si="36"/>
        <v>-0.22999405700111109</v>
      </c>
      <c r="G221">
        <v>0</v>
      </c>
      <c r="H221">
        <f t="shared" si="37"/>
        <v>0.25839125603989566</v>
      </c>
      <c r="I221">
        <f t="shared" si="38"/>
        <v>-1.059938334581489</v>
      </c>
      <c r="J221">
        <f t="shared" si="39"/>
        <v>1.059938334581489</v>
      </c>
      <c r="K221">
        <f t="shared" si="40"/>
        <v>0.42241851935163877</v>
      </c>
      <c r="L221">
        <f t="shared" si="41"/>
        <v>0.57758148064836135</v>
      </c>
      <c r="M221">
        <f t="shared" si="42"/>
        <v>2.3673204516101207</v>
      </c>
      <c r="N221">
        <f t="shared" si="43"/>
        <v>1.7313574508612271</v>
      </c>
    </row>
    <row r="222" spans="1:14" x14ac:dyDescent="0.25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1.82</v>
      </c>
      <c r="C222" s="4">
        <f t="shared" si="33"/>
        <v>0.48309178743961356</v>
      </c>
      <c r="D222">
        <f t="shared" si="34"/>
        <v>0.54945054945054939</v>
      </c>
      <c r="E222">
        <f t="shared" si="35"/>
        <v>3.2542336890162948E-2</v>
      </c>
      <c r="F222">
        <f t="shared" si="36"/>
        <v>-0.23289271115358079</v>
      </c>
      <c r="G222">
        <v>0</v>
      </c>
      <c r="H222">
        <f t="shared" si="37"/>
        <v>0.26543504804374368</v>
      </c>
      <c r="I222">
        <f t="shared" si="38"/>
        <v>-1.0675818579755179</v>
      </c>
      <c r="J222">
        <f t="shared" si="39"/>
        <v>1.0675818579755179</v>
      </c>
      <c r="K222">
        <f t="shared" si="40"/>
        <v>0.4667852887508781</v>
      </c>
      <c r="L222">
        <f t="shared" si="41"/>
        <v>0.53321471124912212</v>
      </c>
      <c r="M222">
        <f t="shared" si="42"/>
        <v>2.1423125880338039</v>
      </c>
      <c r="N222">
        <f t="shared" si="43"/>
        <v>1.8754171235399244</v>
      </c>
    </row>
    <row r="223" spans="1:14" x14ac:dyDescent="0.25">
      <c r="A223" s="4">
        <f>IF('True_Odds_Calculator_2-way'!A224="","",'True_Odds_Calculator_2-way'!A224)</f>
        <v>2.08</v>
      </c>
      <c r="B223" s="4">
        <f>IF('True_Odds_Calculator_2-way'!B224="","",'True_Odds_Calculator_2-way'!B224)</f>
        <v>1.79</v>
      </c>
      <c r="C223" s="4">
        <f t="shared" si="33"/>
        <v>0.48076923076923073</v>
      </c>
      <c r="D223">
        <f t="shared" si="34"/>
        <v>0.55865921787709494</v>
      </c>
      <c r="E223">
        <f t="shared" si="35"/>
        <v>3.9428448646325664E-2</v>
      </c>
      <c r="F223">
        <f t="shared" si="36"/>
        <v>-0.22915771379458527</v>
      </c>
      <c r="G223">
        <v>0</v>
      </c>
      <c r="H223">
        <f t="shared" si="37"/>
        <v>0.26858616244091099</v>
      </c>
      <c r="I223">
        <f t="shared" si="38"/>
        <v>-1.0826163374360513</v>
      </c>
      <c r="J223">
        <f t="shared" si="39"/>
        <v>1.0826163374360513</v>
      </c>
      <c r="K223">
        <f t="shared" si="40"/>
        <v>0.46099399689806597</v>
      </c>
      <c r="L223">
        <f t="shared" si="41"/>
        <v>0.53900600310193403</v>
      </c>
      <c r="M223">
        <f t="shared" si="42"/>
        <v>2.1692256444309357</v>
      </c>
      <c r="N223">
        <f t="shared" si="43"/>
        <v>1.8552669065744805</v>
      </c>
    </row>
    <row r="224" spans="1:14" x14ac:dyDescent="0.25">
      <c r="A224" s="4">
        <f>IF('True_Odds_Calculator_2-way'!A225="","",'True_Odds_Calculator_2-way'!A225)</f>
        <v>2.06</v>
      </c>
      <c r="B224" s="4">
        <f>IF('True_Odds_Calculator_2-way'!B225="","",'True_Odds_Calculator_2-way'!B225)</f>
        <v>1.82</v>
      </c>
      <c r="C224" s="4">
        <f t="shared" si="33"/>
        <v>0.4854368932038835</v>
      </c>
      <c r="D224">
        <f t="shared" si="34"/>
        <v>0.54945054945054939</v>
      </c>
      <c r="E224">
        <f t="shared" si="35"/>
        <v>3.4887442654432999E-2</v>
      </c>
      <c r="F224">
        <f t="shared" si="36"/>
        <v>-0.2318361250400085</v>
      </c>
      <c r="G224">
        <v>0</v>
      </c>
      <c r="H224">
        <f t="shared" si="37"/>
        <v>0.26672356769444144</v>
      </c>
      <c r="I224">
        <f t="shared" si="38"/>
        <v>-1.0726058003503602</v>
      </c>
      <c r="J224">
        <f t="shared" si="39"/>
        <v>1.0726058003503602</v>
      </c>
      <c r="K224">
        <f t="shared" si="40"/>
        <v>0.46795400693555494</v>
      </c>
      <c r="L224">
        <f t="shared" si="41"/>
        <v>0.53204599306444489</v>
      </c>
      <c r="M224">
        <f t="shared" si="42"/>
        <v>2.1369621483713819</v>
      </c>
      <c r="N224">
        <f t="shared" si="43"/>
        <v>1.8795367562872962</v>
      </c>
    </row>
    <row r="225" spans="1:14" x14ac:dyDescent="0.25">
      <c r="A225" s="4">
        <f>IF('True_Odds_Calculator_2-way'!A226="","",'True_Odds_Calculator_2-way'!A226)</f>
        <v>2.4700000000000002</v>
      </c>
      <c r="B225" s="4">
        <f>IF('True_Odds_Calculator_2-way'!B226="","",'True_Odds_Calculator_2-way'!B226)</f>
        <v>1.58</v>
      </c>
      <c r="C225" s="4">
        <f t="shared" si="33"/>
        <v>0.40485829959514169</v>
      </c>
      <c r="D225">
        <f t="shared" si="34"/>
        <v>0.63291139240506322</v>
      </c>
      <c r="E225">
        <f t="shared" si="35"/>
        <v>3.7769692000204858E-2</v>
      </c>
      <c r="F225">
        <f t="shared" si="36"/>
        <v>-0.2184697381233025</v>
      </c>
      <c r="G225">
        <v>0</v>
      </c>
      <c r="H225">
        <f t="shared" si="37"/>
        <v>0.25623943012350736</v>
      </c>
      <c r="I225">
        <f t="shared" si="38"/>
        <v>-1.0829972051127188</v>
      </c>
      <c r="J225">
        <f t="shared" si="39"/>
        <v>1.0829972051127188</v>
      </c>
      <c r="K225">
        <f t="shared" si="40"/>
        <v>0.3858015922237128</v>
      </c>
      <c r="L225">
        <f t="shared" si="41"/>
        <v>0.61419840777628731</v>
      </c>
      <c r="M225">
        <f t="shared" si="42"/>
        <v>2.5920058915156967</v>
      </c>
      <c r="N225">
        <f t="shared" si="43"/>
        <v>1.6281383789653769</v>
      </c>
    </row>
    <row r="226" spans="1:14" x14ac:dyDescent="0.25">
      <c r="A226" s="4">
        <f>IF('True_Odds_Calculator_2-way'!A227="","",'True_Odds_Calculator_2-way'!A227)</f>
        <v>2.2200000000000002</v>
      </c>
      <c r="B226" s="4">
        <f>IF('True_Odds_Calculator_2-way'!B227="","",'True_Odds_Calculator_2-way'!B227)</f>
        <v>1.7</v>
      </c>
      <c r="C226" s="4">
        <f t="shared" si="33"/>
        <v>0.4504504504504504</v>
      </c>
      <c r="D226">
        <f t="shared" si="34"/>
        <v>0.58823529411764708</v>
      </c>
      <c r="E226">
        <f t="shared" si="35"/>
        <v>3.868574456809748E-2</v>
      </c>
      <c r="F226">
        <f t="shared" si="36"/>
        <v>-0.22628510863804985</v>
      </c>
      <c r="G226">
        <v>0</v>
      </c>
      <c r="H226">
        <f t="shared" si="37"/>
        <v>0.26497085320614733</v>
      </c>
      <c r="I226">
        <f t="shared" si="38"/>
        <v>-1.0821091383745125</v>
      </c>
      <c r="J226">
        <f t="shared" si="39"/>
        <v>1.0821091383745125</v>
      </c>
      <c r="K226">
        <f t="shared" si="40"/>
        <v>0.43100231571506481</v>
      </c>
      <c r="L226">
        <f t="shared" si="41"/>
        <v>0.56899768428493536</v>
      </c>
      <c r="M226">
        <f t="shared" si="42"/>
        <v>2.3201731488169055</v>
      </c>
      <c r="N226">
        <f t="shared" si="43"/>
        <v>1.7574763968621581</v>
      </c>
    </row>
    <row r="227" spans="1:14" x14ac:dyDescent="0.25">
      <c r="A227" s="4">
        <f>IF('True_Odds_Calculator_2-way'!A228="","",'True_Odds_Calculator_2-way'!A228)</f>
        <v>2.33</v>
      </c>
      <c r="B227" s="4">
        <f>IF('True_Odds_Calculator_2-way'!B228="","",'True_Odds_Calculator_2-way'!B228)</f>
        <v>1.64</v>
      </c>
      <c r="C227" s="4">
        <f t="shared" si="33"/>
        <v>0.42918454935622319</v>
      </c>
      <c r="D227">
        <f t="shared" si="34"/>
        <v>0.6097560975609756</v>
      </c>
      <c r="E227">
        <f t="shared" si="35"/>
        <v>3.8940646917198674E-2</v>
      </c>
      <c r="F227">
        <f t="shared" si="36"/>
        <v>-0.2227572490317179</v>
      </c>
      <c r="G227">
        <v>0</v>
      </c>
      <c r="H227">
        <f t="shared" si="37"/>
        <v>0.26169789594891657</v>
      </c>
      <c r="I227">
        <f t="shared" si="38"/>
        <v>-1.0838874619051497</v>
      </c>
      <c r="J227">
        <f t="shared" si="39"/>
        <v>1.0838874619051497</v>
      </c>
      <c r="K227">
        <f t="shared" si="40"/>
        <v>0.4095724747444402</v>
      </c>
      <c r="L227">
        <f t="shared" si="41"/>
        <v>0.59042752525555997</v>
      </c>
      <c r="M227">
        <f t="shared" si="42"/>
        <v>2.4415703243338491</v>
      </c>
      <c r="N227">
        <f t="shared" si="43"/>
        <v>1.6936879756192957</v>
      </c>
    </row>
    <row r="228" spans="1:14" x14ac:dyDescent="0.25">
      <c r="A228" s="4">
        <f>IF('True_Odds_Calculator_2-way'!A229="","",'True_Odds_Calculator_2-way'!A229)</f>
        <v>1.82</v>
      </c>
      <c r="B228" s="4">
        <f>IF('True_Odds_Calculator_2-way'!B229="","",'True_Odds_Calculator_2-way'!B229)</f>
        <v>2.0499999999999998</v>
      </c>
      <c r="C228" s="4">
        <f t="shared" si="33"/>
        <v>0.54945054945054939</v>
      </c>
      <c r="D228">
        <f t="shared" si="34"/>
        <v>0.48780487804878053</v>
      </c>
      <c r="E228">
        <f t="shared" si="35"/>
        <v>3.7255427499329974E-2</v>
      </c>
      <c r="F228">
        <f t="shared" si="36"/>
        <v>-0.23076923076923073</v>
      </c>
      <c r="G228">
        <v>0</v>
      </c>
      <c r="H228">
        <f t="shared" si="37"/>
        <v>0.2680246582685607</v>
      </c>
      <c r="I228">
        <f t="shared" si="38"/>
        <v>-1.0777013435226059</v>
      </c>
      <c r="J228">
        <f t="shared" si="39"/>
        <v>1.0777013435226059</v>
      </c>
      <c r="K228">
        <f t="shared" si="40"/>
        <v>0.53086584011754934</v>
      </c>
      <c r="L228">
        <f t="shared" si="41"/>
        <v>0.46913415988245072</v>
      </c>
      <c r="M228">
        <f t="shared" si="42"/>
        <v>1.883715101688537</v>
      </c>
      <c r="N228">
        <f t="shared" si="43"/>
        <v>2.1315864106987359</v>
      </c>
    </row>
    <row r="229" spans="1:14" x14ac:dyDescent="0.25">
      <c r="A229" s="4">
        <f>IF('True_Odds_Calculator_2-way'!A230="","",'True_Odds_Calculator_2-way'!A230)</f>
        <v>2.2200000000000002</v>
      </c>
      <c r="B229" s="4">
        <f>IF('True_Odds_Calculator_2-way'!B230="","",'True_Odds_Calculator_2-way'!B230)</f>
        <v>1.7</v>
      </c>
      <c r="C229" s="4">
        <f t="shared" si="33"/>
        <v>0.4504504504504504</v>
      </c>
      <c r="D229">
        <f t="shared" si="34"/>
        <v>0.58823529411764708</v>
      </c>
      <c r="E229">
        <f t="shared" si="35"/>
        <v>3.868574456809748E-2</v>
      </c>
      <c r="F229">
        <f t="shared" si="36"/>
        <v>-0.22628510863804985</v>
      </c>
      <c r="G229">
        <v>0</v>
      </c>
      <c r="H229">
        <f t="shared" si="37"/>
        <v>0.26497085320614733</v>
      </c>
      <c r="I229">
        <f t="shared" si="38"/>
        <v>-1.0821091383745125</v>
      </c>
      <c r="J229">
        <f t="shared" si="39"/>
        <v>1.0821091383745125</v>
      </c>
      <c r="K229">
        <f t="shared" si="40"/>
        <v>0.43100231571506481</v>
      </c>
      <c r="L229">
        <f t="shared" si="41"/>
        <v>0.56899768428493536</v>
      </c>
      <c r="M229">
        <f t="shared" si="42"/>
        <v>2.3201731488169055</v>
      </c>
      <c r="N229">
        <f t="shared" si="43"/>
        <v>1.7574763968621581</v>
      </c>
    </row>
    <row r="230" spans="1:14" x14ac:dyDescent="0.25">
      <c r="A230" s="4">
        <f>IF('True_Odds_Calculator_2-way'!A231="","",'True_Odds_Calculator_2-way'!A231)</f>
        <v>2.2400000000000002</v>
      </c>
      <c r="B230" s="4">
        <f>IF('True_Odds_Calculator_2-way'!B231="","",'True_Odds_Calculator_2-way'!B231)</f>
        <v>1.69</v>
      </c>
      <c r="C230" s="4">
        <f t="shared" si="33"/>
        <v>0.4464285714285714</v>
      </c>
      <c r="D230">
        <f t="shared" si="34"/>
        <v>0.59171597633136097</v>
      </c>
      <c r="E230">
        <f t="shared" si="35"/>
        <v>3.8144547759932479E-2</v>
      </c>
      <c r="F230">
        <f t="shared" si="36"/>
        <v>-0.22601437024513937</v>
      </c>
      <c r="G230">
        <v>0</v>
      </c>
      <c r="H230">
        <f t="shared" si="37"/>
        <v>0.26415891800507185</v>
      </c>
      <c r="I230">
        <f t="shared" si="38"/>
        <v>-1.0810968751610266</v>
      </c>
      <c r="J230">
        <f t="shared" si="39"/>
        <v>1.0810968751610266</v>
      </c>
      <c r="K230">
        <f t="shared" si="40"/>
        <v>0.42724815706868025</v>
      </c>
      <c r="L230">
        <f t="shared" si="41"/>
        <v>0.57275184293131953</v>
      </c>
      <c r="M230">
        <f t="shared" si="42"/>
        <v>2.3405601251996737</v>
      </c>
      <c r="N230">
        <f t="shared" si="43"/>
        <v>1.7459568438611086</v>
      </c>
    </row>
    <row r="231" spans="1:14" x14ac:dyDescent="0.25">
      <c r="A231" s="4">
        <f>IF('True_Odds_Calculator_2-way'!A232="","",'True_Odds_Calculator_2-way'!A232)</f>
        <v>2.13</v>
      </c>
      <c r="B231" s="4">
        <f>IF('True_Odds_Calculator_2-way'!B232="","",'True_Odds_Calculator_2-way'!B232)</f>
        <v>1.76</v>
      </c>
      <c r="C231" s="4">
        <f t="shared" si="33"/>
        <v>0.46948356807511737</v>
      </c>
      <c r="D231">
        <f t="shared" si="34"/>
        <v>0.56818181818181823</v>
      </c>
      <c r="E231">
        <f t="shared" si="35"/>
        <v>3.7665386256935607E-2</v>
      </c>
      <c r="F231">
        <f t="shared" si="36"/>
        <v>-0.22908664105847198</v>
      </c>
      <c r="G231">
        <v>0</v>
      </c>
      <c r="H231">
        <f t="shared" si="37"/>
        <v>0.26675202731540765</v>
      </c>
      <c r="I231">
        <f t="shared" si="38"/>
        <v>-1.0790808419378759</v>
      </c>
      <c r="J231">
        <f t="shared" si="39"/>
        <v>1.0790808419378759</v>
      </c>
      <c r="K231">
        <f t="shared" si="40"/>
        <v>0.45058007312499337</v>
      </c>
      <c r="L231">
        <f t="shared" si="41"/>
        <v>0.54941992687500663</v>
      </c>
      <c r="M231">
        <f t="shared" si="42"/>
        <v>2.2193613513897996</v>
      </c>
      <c r="N231">
        <f t="shared" si="43"/>
        <v>1.8201014398727853</v>
      </c>
    </row>
    <row r="232" spans="1:14" x14ac:dyDescent="0.25">
      <c r="A232" s="4">
        <f>IF('True_Odds_Calculator_2-way'!A233="","",'True_Odds_Calculator_2-way'!A233)</f>
        <v>2.37</v>
      </c>
      <c r="B232" s="4">
        <f>IF('True_Odds_Calculator_2-way'!B233="","",'True_Odds_Calculator_2-way'!B233)</f>
        <v>1.63</v>
      </c>
      <c r="C232" s="4">
        <f t="shared" si="33"/>
        <v>0.42194092827004215</v>
      </c>
      <c r="D232">
        <f t="shared" si="34"/>
        <v>0.61349693251533743</v>
      </c>
      <c r="E232">
        <f t="shared" si="35"/>
        <v>3.5437860785379582E-2</v>
      </c>
      <c r="F232">
        <f t="shared" si="36"/>
        <v>-0.22342160441096537</v>
      </c>
      <c r="G232">
        <v>0</v>
      </c>
      <c r="H232">
        <f t="shared" si="37"/>
        <v>0.2588594651963449</v>
      </c>
      <c r="I232">
        <f t="shared" si="38"/>
        <v>-1.0763894728677108</v>
      </c>
      <c r="J232">
        <f t="shared" si="39"/>
        <v>1.0763894728677108</v>
      </c>
      <c r="K232">
        <f t="shared" si="40"/>
        <v>0.40409696490827207</v>
      </c>
      <c r="L232">
        <f t="shared" si="41"/>
        <v>0.59590303509172793</v>
      </c>
      <c r="M232">
        <f t="shared" si="42"/>
        <v>2.4746535778287639</v>
      </c>
      <c r="N232">
        <f t="shared" si="43"/>
        <v>1.6781253679066579</v>
      </c>
    </row>
    <row r="233" spans="1:14" x14ac:dyDescent="0.25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1.58</v>
      </c>
      <c r="C233" s="4">
        <f t="shared" si="33"/>
        <v>0.4098360655737705</v>
      </c>
      <c r="D233">
        <f t="shared" si="34"/>
        <v>0.63291139240506322</v>
      </c>
      <c r="E233">
        <f t="shared" si="35"/>
        <v>4.2747457978833836E-2</v>
      </c>
      <c r="F233">
        <f t="shared" si="36"/>
        <v>-0.21664245694127404</v>
      </c>
      <c r="G233">
        <v>0</v>
      </c>
      <c r="H233">
        <f t="shared" si="37"/>
        <v>0.25938991492010788</v>
      </c>
      <c r="I233">
        <f t="shared" si="38"/>
        <v>-1.0942202738310214</v>
      </c>
      <c r="J233">
        <f t="shared" si="39"/>
        <v>1.0942202738310214</v>
      </c>
      <c r="K233">
        <f t="shared" si="40"/>
        <v>0.38824741012054537</v>
      </c>
      <c r="L233">
        <f t="shared" si="41"/>
        <v>0.61175258987945458</v>
      </c>
      <c r="M233">
        <f t="shared" si="42"/>
        <v>2.5756771943166705</v>
      </c>
      <c r="N233">
        <f t="shared" si="43"/>
        <v>1.6346477588219925</v>
      </c>
    </row>
    <row r="234" spans="1:14" x14ac:dyDescent="0.25">
      <c r="A234" s="4">
        <f>IF('True_Odds_Calculator_2-way'!A235="","",'True_Odds_Calculator_2-way'!A235)</f>
        <v>1.9</v>
      </c>
      <c r="B234" s="4">
        <f>IF('True_Odds_Calculator_2-way'!B235="","",'True_Odds_Calculator_2-way'!B235)</f>
        <v>1.95</v>
      </c>
      <c r="C234" s="4">
        <f t="shared" si="33"/>
        <v>0.52631578947368418</v>
      </c>
      <c r="D234">
        <f t="shared" si="34"/>
        <v>0.51282051282051289</v>
      </c>
      <c r="E234">
        <f t="shared" si="35"/>
        <v>3.9136302294197067E-2</v>
      </c>
      <c r="F234">
        <f t="shared" si="36"/>
        <v>-0.23076923076923073</v>
      </c>
      <c r="G234">
        <v>0</v>
      </c>
      <c r="H234">
        <f t="shared" si="37"/>
        <v>0.26990553306342779</v>
      </c>
      <c r="I234">
        <f t="shared" si="38"/>
        <v>-1.0814761408717504</v>
      </c>
      <c r="J234">
        <f t="shared" si="39"/>
        <v>1.0814761408717504</v>
      </c>
      <c r="K234">
        <f t="shared" si="40"/>
        <v>0.50675799109307063</v>
      </c>
      <c r="L234">
        <f t="shared" si="41"/>
        <v>0.49324200890692937</v>
      </c>
      <c r="M234">
        <f t="shared" si="42"/>
        <v>1.9733285267845753</v>
      </c>
      <c r="N234">
        <f t="shared" si="43"/>
        <v>2.0274023338281628</v>
      </c>
    </row>
    <row r="235" spans="1:14" x14ac:dyDescent="0.25">
      <c r="A235" s="4">
        <f>IF('True_Odds_Calculator_2-way'!A236="","",'True_Odds_Calculator_2-way'!A236)</f>
        <v>2.06</v>
      </c>
      <c r="B235" s="4">
        <f>IF('True_Odds_Calculator_2-way'!B236="","",'True_Odds_Calculator_2-way'!B236)</f>
        <v>1.79</v>
      </c>
      <c r="C235" s="4">
        <f t="shared" si="33"/>
        <v>0.4854368932038835</v>
      </c>
      <c r="D235">
        <f t="shared" si="34"/>
        <v>0.55865921787709494</v>
      </c>
      <c r="E235">
        <f t="shared" si="35"/>
        <v>4.4096111080978329E-2</v>
      </c>
      <c r="F235">
        <f t="shared" si="36"/>
        <v>-0.22709768400499009</v>
      </c>
      <c r="G235">
        <v>0</v>
      </c>
      <c r="H235">
        <f t="shared" si="37"/>
        <v>0.27119379508596841</v>
      </c>
      <c r="I235">
        <f t="shared" si="38"/>
        <v>-1.0927819720786569</v>
      </c>
      <c r="J235">
        <f t="shared" si="39"/>
        <v>1.0927819720786569</v>
      </c>
      <c r="K235">
        <f t="shared" si="40"/>
        <v>0.46331712377284329</v>
      </c>
      <c r="L235">
        <f t="shared" si="41"/>
        <v>0.53668287622715694</v>
      </c>
      <c r="M235">
        <f t="shared" si="42"/>
        <v>2.1583488904033761</v>
      </c>
      <c r="N235">
        <f t="shared" si="43"/>
        <v>1.863297757942139</v>
      </c>
    </row>
    <row r="236" spans="1:14" x14ac:dyDescent="0.25">
      <c r="A236" s="4">
        <f>IF('True_Odds_Calculator_2-way'!A237="","",'True_Odds_Calculator_2-way'!A237)</f>
        <v>2.0299999999999998</v>
      </c>
      <c r="B236" s="4">
        <f>IF('True_Odds_Calculator_2-way'!B237="","",'True_Odds_Calculator_2-way'!B237)</f>
        <v>1.83</v>
      </c>
      <c r="C236" s="4">
        <f t="shared" si="33"/>
        <v>0.49261083743842371</v>
      </c>
      <c r="D236">
        <f t="shared" si="34"/>
        <v>0.54644808743169393</v>
      </c>
      <c r="E236">
        <f t="shared" si="35"/>
        <v>3.9058924870117639E-2</v>
      </c>
      <c r="F236">
        <f t="shared" si="36"/>
        <v>-0.23012732509623413</v>
      </c>
      <c r="G236">
        <v>0</v>
      </c>
      <c r="H236">
        <f t="shared" si="37"/>
        <v>0.26918624996635171</v>
      </c>
      <c r="I236">
        <f t="shared" si="38"/>
        <v>-1.0815393906387938</v>
      </c>
      <c r="J236">
        <f t="shared" si="39"/>
        <v>1.0815393906387938</v>
      </c>
      <c r="K236">
        <f t="shared" si="40"/>
        <v>0.47304012528552486</v>
      </c>
      <c r="L236">
        <f t="shared" si="41"/>
        <v>0.52695987471447536</v>
      </c>
      <c r="M236">
        <f t="shared" si="42"/>
        <v>2.113985572357957</v>
      </c>
      <c r="N236">
        <f t="shared" si="43"/>
        <v>1.8976776942301987</v>
      </c>
    </row>
    <row r="237" spans="1:14" x14ac:dyDescent="0.25">
      <c r="A237" s="4">
        <f>IF('True_Odds_Calculator_2-way'!A238="","",'True_Odds_Calculator_2-way'!A238)</f>
        <v>1.94</v>
      </c>
      <c r="B237" s="4">
        <f>IF('True_Odds_Calculator_2-way'!B238="","",'True_Odds_Calculator_2-way'!B238)</f>
        <v>1.9</v>
      </c>
      <c r="C237" s="4">
        <f t="shared" si="33"/>
        <v>0.51546391752577325</v>
      </c>
      <c r="D237">
        <f t="shared" si="34"/>
        <v>0.52631578947368418</v>
      </c>
      <c r="E237">
        <f t="shared" si="35"/>
        <v>4.1779706999457433E-2</v>
      </c>
      <c r="F237">
        <f t="shared" si="36"/>
        <v>-0.22951709169831802</v>
      </c>
      <c r="G237">
        <v>0</v>
      </c>
      <c r="H237">
        <f t="shared" si="37"/>
        <v>0.2712967986977754</v>
      </c>
      <c r="I237">
        <f t="shared" si="38"/>
        <v>-1.0872134550890702</v>
      </c>
      <c r="J237">
        <f t="shared" si="39"/>
        <v>1.0872134550890702</v>
      </c>
      <c r="K237">
        <f t="shared" si="40"/>
        <v>0.49456457513383761</v>
      </c>
      <c r="L237">
        <f t="shared" si="41"/>
        <v>0.50543542486616255</v>
      </c>
      <c r="M237">
        <f t="shared" si="42"/>
        <v>2.0219806477837254</v>
      </c>
      <c r="N237">
        <f t="shared" si="43"/>
        <v>1.9784921095801631</v>
      </c>
    </row>
    <row r="238" spans="1:14" x14ac:dyDescent="0.25">
      <c r="A238" s="4">
        <f>IF('True_Odds_Calculator_2-way'!A239="","",'True_Odds_Calculator_2-way'!A239)</f>
        <v>2.1</v>
      </c>
      <c r="B238" s="4">
        <f>IF('True_Odds_Calculator_2-way'!B239="","",'True_Odds_Calculator_2-way'!B239)</f>
        <v>1.77</v>
      </c>
      <c r="C238" s="4">
        <f t="shared" si="33"/>
        <v>0.47619047619047616</v>
      </c>
      <c r="D238">
        <f t="shared" si="34"/>
        <v>0.56497175141242939</v>
      </c>
      <c r="E238">
        <f t="shared" si="35"/>
        <v>4.1162227602905554E-2</v>
      </c>
      <c r="F238">
        <f t="shared" si="36"/>
        <v>-0.22787193973634645</v>
      </c>
      <c r="G238">
        <v>0</v>
      </c>
      <c r="H238">
        <f t="shared" si="37"/>
        <v>0.26903416733925206</v>
      </c>
      <c r="I238">
        <f t="shared" si="38"/>
        <v>-1.0865714630312671</v>
      </c>
      <c r="J238">
        <f t="shared" si="39"/>
        <v>1.0865714630312671</v>
      </c>
      <c r="K238">
        <f t="shared" si="40"/>
        <v>0.4555334217802518</v>
      </c>
      <c r="L238">
        <f t="shared" si="41"/>
        <v>0.5444665782197482</v>
      </c>
      <c r="M238">
        <f t="shared" si="42"/>
        <v>2.1952286093343938</v>
      </c>
      <c r="N238">
        <f t="shared" si="43"/>
        <v>1.8366600265340756</v>
      </c>
    </row>
    <row r="239" spans="1:14" x14ac:dyDescent="0.25">
      <c r="A239" s="4">
        <f>IF('True_Odds_Calculator_2-way'!A240="","",'True_Odds_Calculator_2-way'!A240)</f>
        <v>2.42</v>
      </c>
      <c r="B239" s="4">
        <f>IF('True_Odds_Calculator_2-way'!B240="","",'True_Odds_Calculator_2-way'!B240)</f>
        <v>1.58</v>
      </c>
      <c r="C239" s="4">
        <f t="shared" si="33"/>
        <v>0.41322314049586778</v>
      </c>
      <c r="D239">
        <f t="shared" si="34"/>
        <v>0.63291139240506322</v>
      </c>
      <c r="E239">
        <f t="shared" si="35"/>
        <v>4.6134532900931058E-2</v>
      </c>
      <c r="F239">
        <f t="shared" si="36"/>
        <v>-0.21539910032430165</v>
      </c>
      <c r="G239">
        <v>0</v>
      </c>
      <c r="H239">
        <f t="shared" si="37"/>
        <v>0.26153363322523276</v>
      </c>
      <c r="I239">
        <f t="shared" si="38"/>
        <v>-1.1018991068031501</v>
      </c>
      <c r="J239">
        <f t="shared" si="39"/>
        <v>1.1018991068031501</v>
      </c>
      <c r="K239">
        <f t="shared" si="40"/>
        <v>0.38990964805127881</v>
      </c>
      <c r="L239">
        <f t="shared" si="41"/>
        <v>0.61009035194872097</v>
      </c>
      <c r="M239">
        <f t="shared" si="42"/>
        <v>2.5646967316604727</v>
      </c>
      <c r="N239">
        <f t="shared" si="43"/>
        <v>1.6391014819458274</v>
      </c>
    </row>
    <row r="240" spans="1:14" x14ac:dyDescent="0.25">
      <c r="A240" s="4">
        <f>IF('True_Odds_Calculator_2-way'!A241="","",'True_Odds_Calculator_2-way'!A241)</f>
        <v>2.0699999999999998</v>
      </c>
      <c r="B240" s="4">
        <f>IF('True_Odds_Calculator_2-way'!B241="","",'True_Odds_Calculator_2-way'!B241)</f>
        <v>1.79</v>
      </c>
      <c r="C240" s="4">
        <f t="shared" si="33"/>
        <v>0.48309178743961356</v>
      </c>
      <c r="D240">
        <f t="shared" si="34"/>
        <v>0.55865921787709494</v>
      </c>
      <c r="E240">
        <f t="shared" si="35"/>
        <v>4.17510053167085E-2</v>
      </c>
      <c r="F240">
        <f t="shared" si="36"/>
        <v>-0.22813267481715382</v>
      </c>
      <c r="G240">
        <v>0</v>
      </c>
      <c r="H240">
        <f t="shared" si="37"/>
        <v>0.26988368013386232</v>
      </c>
      <c r="I240">
        <f t="shared" si="38"/>
        <v>-1.0876635272089796</v>
      </c>
      <c r="J240">
        <f t="shared" si="39"/>
        <v>1.0876635272089796</v>
      </c>
      <c r="K240">
        <f t="shared" si="40"/>
        <v>0.46214992696339507</v>
      </c>
      <c r="L240">
        <f t="shared" si="41"/>
        <v>0.53785007303660493</v>
      </c>
      <c r="M240">
        <f t="shared" si="42"/>
        <v>2.1637999741136076</v>
      </c>
      <c r="N240">
        <f t="shared" si="43"/>
        <v>1.8592541864950944</v>
      </c>
    </row>
    <row r="241" spans="1:14" x14ac:dyDescent="0.25">
      <c r="A241" s="4">
        <f>IF('True_Odds_Calculator_2-way'!A242="","",'True_Odds_Calculator_2-way'!A242)</f>
        <v>1.93</v>
      </c>
      <c r="B241" s="4">
        <f>IF('True_Odds_Calculator_2-way'!B242="","",'True_Odds_Calculator_2-way'!B242)</f>
        <v>1.93</v>
      </c>
      <c r="C241" s="4">
        <f t="shared" si="33"/>
        <v>0.5181347150259068</v>
      </c>
      <c r="D241">
        <f t="shared" si="34"/>
        <v>0.5181347150259068</v>
      </c>
      <c r="E241">
        <f t="shared" si="35"/>
        <v>3.62694300518136E-2</v>
      </c>
      <c r="F241">
        <f t="shared" si="36"/>
        <v>-0.23219415286316403</v>
      </c>
      <c r="G241">
        <v>0</v>
      </c>
      <c r="H241">
        <f t="shared" si="37"/>
        <v>0.26846358291497763</v>
      </c>
      <c r="I241">
        <f t="shared" si="38"/>
        <v>-1.0752688172043015</v>
      </c>
      <c r="J241">
        <f t="shared" si="39"/>
        <v>1.0752688172043015</v>
      </c>
      <c r="K241">
        <f t="shared" si="40"/>
        <v>0.5</v>
      </c>
      <c r="L241">
        <f t="shared" si="41"/>
        <v>0.5</v>
      </c>
      <c r="M241">
        <f t="shared" si="42"/>
        <v>2</v>
      </c>
      <c r="N241">
        <f t="shared" si="43"/>
        <v>2</v>
      </c>
    </row>
    <row r="242" spans="1:14" x14ac:dyDescent="0.25">
      <c r="A242" s="4">
        <f>IF('True_Odds_Calculator_2-way'!A243="","",'True_Odds_Calculator_2-way'!A243)</f>
        <v>2.19</v>
      </c>
      <c r="B242" s="4">
        <f>IF('True_Odds_Calculator_2-way'!B243="","",'True_Odds_Calculator_2-way'!B243)</f>
        <v>1.7</v>
      </c>
      <c r="C242" s="4">
        <f t="shared" si="33"/>
        <v>0.45662100456621008</v>
      </c>
      <c r="D242">
        <f t="shared" si="34"/>
        <v>0.58823529411764708</v>
      </c>
      <c r="E242">
        <f t="shared" si="35"/>
        <v>4.485629868385721E-2</v>
      </c>
      <c r="F242">
        <f t="shared" si="36"/>
        <v>-0.22374429223744285</v>
      </c>
      <c r="G242">
        <v>0</v>
      </c>
      <c r="H242">
        <f t="shared" si="37"/>
        <v>0.26860059092130006</v>
      </c>
      <c r="I242">
        <f t="shared" si="38"/>
        <v>-1.0956642697819581</v>
      </c>
      <c r="J242">
        <f t="shared" si="39"/>
        <v>1.0956642697819581</v>
      </c>
      <c r="K242">
        <f t="shared" si="40"/>
        <v>0.43405783005789961</v>
      </c>
      <c r="L242">
        <f t="shared" si="41"/>
        <v>0.56594216994210034</v>
      </c>
      <c r="M242">
        <f t="shared" si="42"/>
        <v>2.3038404810405297</v>
      </c>
      <c r="N242">
        <f t="shared" si="43"/>
        <v>1.7669649888473706</v>
      </c>
    </row>
    <row r="243" spans="1:14" x14ac:dyDescent="0.25">
      <c r="A243" s="4">
        <f>IF('True_Odds_Calculator_2-way'!A244="","",'True_Odds_Calculator_2-way'!A244)</f>
        <v>1.83</v>
      </c>
      <c r="B243" s="4">
        <f>IF('True_Odds_Calculator_2-way'!B244="","",'True_Odds_Calculator_2-way'!B244)</f>
        <v>2.0299999999999998</v>
      </c>
      <c r="C243" s="4">
        <f t="shared" si="33"/>
        <v>0.54644808743169393</v>
      </c>
      <c r="D243">
        <f t="shared" si="34"/>
        <v>0.49261083743842371</v>
      </c>
      <c r="E243">
        <f t="shared" si="35"/>
        <v>3.9058924870117639E-2</v>
      </c>
      <c r="F243">
        <f t="shared" si="36"/>
        <v>-0.23012732509623413</v>
      </c>
      <c r="G243">
        <v>0</v>
      </c>
      <c r="H243">
        <f t="shared" si="37"/>
        <v>0.26918624996635171</v>
      </c>
      <c r="I243">
        <f t="shared" si="38"/>
        <v>-1.0815393906387938</v>
      </c>
      <c r="J243">
        <f t="shared" si="39"/>
        <v>1.0815393906387938</v>
      </c>
      <c r="K243">
        <f t="shared" si="40"/>
        <v>0.52695987471447536</v>
      </c>
      <c r="L243">
        <f t="shared" si="41"/>
        <v>0.47304012528552486</v>
      </c>
      <c r="M243">
        <f t="shared" si="42"/>
        <v>1.8976776942301987</v>
      </c>
      <c r="N243">
        <f t="shared" si="43"/>
        <v>2.113985572357957</v>
      </c>
    </row>
    <row r="244" spans="1:14" x14ac:dyDescent="0.25">
      <c r="A244" s="4">
        <f>IF('True_Odds_Calculator_2-way'!A245="","",'True_Odds_Calculator_2-way'!A245)</f>
        <v>1.98</v>
      </c>
      <c r="B244" s="4">
        <f>IF('True_Odds_Calculator_2-way'!B245="","",'True_Odds_Calculator_2-way'!B245)</f>
        <v>1.88</v>
      </c>
      <c r="C244" s="4">
        <f t="shared" si="33"/>
        <v>0.50505050505050508</v>
      </c>
      <c r="D244">
        <f t="shared" si="34"/>
        <v>0.53191489361702127</v>
      </c>
      <c r="E244">
        <f t="shared" si="35"/>
        <v>3.6965398667526461E-2</v>
      </c>
      <c r="F244">
        <f t="shared" si="36"/>
        <v>-0.23167848699763582</v>
      </c>
      <c r="G244">
        <v>0</v>
      </c>
      <c r="H244">
        <f t="shared" si="37"/>
        <v>0.26864388566516229</v>
      </c>
      <c r="I244">
        <f t="shared" si="38"/>
        <v>-1.0768262306348704</v>
      </c>
      <c r="J244">
        <f t="shared" si="39"/>
        <v>1.0768262306348704</v>
      </c>
      <c r="K244">
        <f t="shared" si="40"/>
        <v>0.4865494129951195</v>
      </c>
      <c r="L244">
        <f t="shared" si="41"/>
        <v>0.51345058700488033</v>
      </c>
      <c r="M244">
        <f t="shared" si="42"/>
        <v>2.0552897060221729</v>
      </c>
      <c r="N244">
        <f t="shared" si="43"/>
        <v>1.947607082958686</v>
      </c>
    </row>
    <row r="245" spans="1:14" x14ac:dyDescent="0.25">
      <c r="A245" s="4">
        <f>IF('True_Odds_Calculator_2-way'!A246="","",'True_Odds_Calculator_2-way'!A246)</f>
        <v>2.06</v>
      </c>
      <c r="B245" s="4">
        <f>IF('True_Odds_Calculator_2-way'!B246="","",'True_Odds_Calculator_2-way'!B246)</f>
        <v>1.79</v>
      </c>
      <c r="C245" s="4">
        <f t="shared" si="33"/>
        <v>0.4854368932038835</v>
      </c>
      <c r="D245">
        <f t="shared" si="34"/>
        <v>0.55865921787709494</v>
      </c>
      <c r="E245">
        <f t="shared" si="35"/>
        <v>4.4096111080978329E-2</v>
      </c>
      <c r="F245">
        <f t="shared" si="36"/>
        <v>-0.22709768400499009</v>
      </c>
      <c r="G245">
        <v>0</v>
      </c>
      <c r="H245">
        <f t="shared" si="37"/>
        <v>0.27119379508596841</v>
      </c>
      <c r="I245">
        <f t="shared" si="38"/>
        <v>-1.0927819720786569</v>
      </c>
      <c r="J245">
        <f t="shared" si="39"/>
        <v>1.0927819720786569</v>
      </c>
      <c r="K245">
        <f t="shared" si="40"/>
        <v>0.46331712377284329</v>
      </c>
      <c r="L245">
        <f t="shared" si="41"/>
        <v>0.53668287622715694</v>
      </c>
      <c r="M245">
        <f t="shared" si="42"/>
        <v>2.1583488904033761</v>
      </c>
      <c r="N245">
        <f t="shared" si="43"/>
        <v>1.863297757942139</v>
      </c>
    </row>
    <row r="246" spans="1:14" x14ac:dyDescent="0.25">
      <c r="A246" s="4">
        <f>IF('True_Odds_Calculator_2-way'!A247="","",'True_Odds_Calculator_2-way'!A247)</f>
        <v>2.0699999999999998</v>
      </c>
      <c r="B246" s="4">
        <f>IF('True_Odds_Calculator_2-way'!B247="","",'True_Odds_Calculator_2-way'!B247)</f>
        <v>1.79</v>
      </c>
      <c r="C246" s="4">
        <f t="shared" si="33"/>
        <v>0.48309178743961356</v>
      </c>
      <c r="D246">
        <f t="shared" si="34"/>
        <v>0.55865921787709494</v>
      </c>
      <c r="E246">
        <f t="shared" si="35"/>
        <v>4.17510053167085E-2</v>
      </c>
      <c r="F246">
        <f t="shared" si="36"/>
        <v>-0.22813267481715382</v>
      </c>
      <c r="G246">
        <v>0</v>
      </c>
      <c r="H246">
        <f t="shared" si="37"/>
        <v>0.26988368013386232</v>
      </c>
      <c r="I246">
        <f t="shared" si="38"/>
        <v>-1.0876635272089796</v>
      </c>
      <c r="J246">
        <f t="shared" si="39"/>
        <v>1.0876635272089796</v>
      </c>
      <c r="K246">
        <f t="shared" si="40"/>
        <v>0.46214992696339507</v>
      </c>
      <c r="L246">
        <f t="shared" si="41"/>
        <v>0.53785007303660493</v>
      </c>
      <c r="M246">
        <f t="shared" si="42"/>
        <v>2.1637999741136076</v>
      </c>
      <c r="N246">
        <f t="shared" si="43"/>
        <v>1.8592541864950944</v>
      </c>
    </row>
    <row r="247" spans="1:14" x14ac:dyDescent="0.25">
      <c r="A247" s="4">
        <f>IF('True_Odds_Calculator_2-way'!A248="","",'True_Odds_Calculator_2-way'!A248)</f>
        <v>1.83</v>
      </c>
      <c r="B247" s="4">
        <f>IF('True_Odds_Calculator_2-way'!B248="","",'True_Odds_Calculator_2-way'!B248)</f>
        <v>2.04</v>
      </c>
      <c r="C247" s="4">
        <f t="shared" si="33"/>
        <v>0.54644808743169393</v>
      </c>
      <c r="D247">
        <f t="shared" si="34"/>
        <v>0.49019607843137253</v>
      </c>
      <c r="E247">
        <f t="shared" si="35"/>
        <v>3.6644165863066513E-2</v>
      </c>
      <c r="F247">
        <f t="shared" si="36"/>
        <v>-0.23122254366227368</v>
      </c>
      <c r="G247">
        <v>0</v>
      </c>
      <c r="H247">
        <f t="shared" si="37"/>
        <v>0.26786670952534014</v>
      </c>
      <c r="I247">
        <f t="shared" si="38"/>
        <v>-1.0763271222740438</v>
      </c>
      <c r="J247">
        <f t="shared" si="39"/>
        <v>1.0763271222740438</v>
      </c>
      <c r="K247">
        <f t="shared" si="40"/>
        <v>0.52816394310973935</v>
      </c>
      <c r="L247">
        <f t="shared" si="41"/>
        <v>0.47183605689026059</v>
      </c>
      <c r="M247">
        <f t="shared" si="42"/>
        <v>1.8933515114874566</v>
      </c>
      <c r="N247">
        <f t="shared" si="43"/>
        <v>2.1193802071650061</v>
      </c>
    </row>
    <row r="248" spans="1:14" x14ac:dyDescent="0.25">
      <c r="A248" s="4">
        <f>IF('True_Odds_Calculator_2-way'!A249="","",'True_Odds_Calculator_2-way'!A249)</f>
        <v>1.96</v>
      </c>
      <c r="B248" s="4">
        <f>IF('True_Odds_Calculator_2-way'!B249="","",'True_Odds_Calculator_2-way'!B249)</f>
        <v>1.88</v>
      </c>
      <c r="C248" s="4">
        <f t="shared" si="33"/>
        <v>0.51020408163265307</v>
      </c>
      <c r="D248">
        <f t="shared" si="34"/>
        <v>0.53191489361702127</v>
      </c>
      <c r="E248">
        <f t="shared" si="35"/>
        <v>4.2118975249674229E-2</v>
      </c>
      <c r="F248">
        <f t="shared" si="36"/>
        <v>-0.22926617455492848</v>
      </c>
      <c r="G248">
        <v>0</v>
      </c>
      <c r="H248">
        <f t="shared" si="37"/>
        <v>0.27138514980460271</v>
      </c>
      <c r="I248">
        <f t="shared" si="38"/>
        <v>-1.0879853497231111</v>
      </c>
      <c r="J248">
        <f t="shared" si="39"/>
        <v>1.0879853497231111</v>
      </c>
      <c r="K248">
        <f t="shared" si="40"/>
        <v>0.48912529307605751</v>
      </c>
      <c r="L248">
        <f t="shared" si="41"/>
        <v>0.51087470692394266</v>
      </c>
      <c r="M248">
        <f t="shared" si="42"/>
        <v>2.0444659357341863</v>
      </c>
      <c r="N248">
        <f t="shared" si="43"/>
        <v>1.9574271077563381</v>
      </c>
    </row>
    <row r="249" spans="1:14" x14ac:dyDescent="0.25">
      <c r="A249" s="4">
        <f>IF('True_Odds_Calculator_2-way'!A250="","",'True_Odds_Calculator_2-way'!A250)</f>
        <v>2.23</v>
      </c>
      <c r="B249" s="4">
        <f>IF('True_Odds_Calculator_2-way'!B250="","",'True_Odds_Calculator_2-way'!B250)</f>
        <v>1.68</v>
      </c>
      <c r="C249" s="4">
        <f t="shared" si="33"/>
        <v>0.44843049327354262</v>
      </c>
      <c r="D249">
        <f t="shared" si="34"/>
        <v>0.59523809523809523</v>
      </c>
      <c r="E249">
        <f t="shared" si="35"/>
        <v>4.3668588511637907E-2</v>
      </c>
      <c r="F249">
        <f t="shared" si="36"/>
        <v>-0.22325432415118507</v>
      </c>
      <c r="G249">
        <v>0</v>
      </c>
      <c r="H249">
        <f t="shared" si="37"/>
        <v>0.26692291266282298</v>
      </c>
      <c r="I249">
        <f t="shared" si="38"/>
        <v>-1.0934350421017387</v>
      </c>
      <c r="J249">
        <f t="shared" si="39"/>
        <v>1.0934350421017387</v>
      </c>
      <c r="K249">
        <f t="shared" si="40"/>
        <v>0.42645285311617104</v>
      </c>
      <c r="L249">
        <f t="shared" si="41"/>
        <v>0.57354714688382902</v>
      </c>
      <c r="M249">
        <f t="shared" si="42"/>
        <v>2.3449251017851385</v>
      </c>
      <c r="N249">
        <f t="shared" si="43"/>
        <v>1.743535828629182</v>
      </c>
    </row>
    <row r="250" spans="1:14" x14ac:dyDescent="0.25">
      <c r="A250" s="4">
        <f>IF('True_Odds_Calculator_2-way'!A251="","",'True_Odds_Calculator_2-way'!A251)</f>
        <v>2.11</v>
      </c>
      <c r="B250" s="4">
        <f>IF('True_Odds_Calculator_2-way'!B251="","",'True_Odds_Calculator_2-way'!B251)</f>
        <v>1.76</v>
      </c>
      <c r="C250" s="4">
        <f t="shared" si="33"/>
        <v>0.47393364928909953</v>
      </c>
      <c r="D250">
        <f t="shared" si="34"/>
        <v>0.56818181818181823</v>
      </c>
      <c r="E250">
        <f t="shared" si="35"/>
        <v>4.2115467470917878E-2</v>
      </c>
      <c r="F250">
        <f t="shared" si="36"/>
        <v>-0.22716501507970688</v>
      </c>
      <c r="G250">
        <v>0</v>
      </c>
      <c r="H250">
        <f t="shared" si="37"/>
        <v>0.26928048255062476</v>
      </c>
      <c r="I250">
        <f t="shared" si="38"/>
        <v>-1.0887588907733561</v>
      </c>
      <c r="J250">
        <f t="shared" si="39"/>
        <v>1.0887588907733561</v>
      </c>
      <c r="K250">
        <f t="shared" si="40"/>
        <v>0.45279142930400768</v>
      </c>
      <c r="L250">
        <f t="shared" si="41"/>
        <v>0.54720857069599227</v>
      </c>
      <c r="M250">
        <f t="shared" si="42"/>
        <v>2.208522368758425</v>
      </c>
      <c r="N250">
        <f t="shared" si="43"/>
        <v>1.82745675698775</v>
      </c>
    </row>
    <row r="251" spans="1:14" x14ac:dyDescent="0.25">
      <c r="A251" s="4">
        <f>IF('True_Odds_Calculator_2-way'!A252="","",'True_Odds_Calculator_2-way'!A252)</f>
        <v>1.95</v>
      </c>
      <c r="B251" s="4">
        <f>IF('True_Odds_Calculator_2-way'!B252="","",'True_Odds_Calculator_2-way'!B252)</f>
        <v>1.9</v>
      </c>
      <c r="C251" s="4">
        <f t="shared" si="33"/>
        <v>0.51282051282051289</v>
      </c>
      <c r="D251">
        <f t="shared" si="34"/>
        <v>0.52631578947368418</v>
      </c>
      <c r="E251">
        <f t="shared" si="35"/>
        <v>3.9136302294197067E-2</v>
      </c>
      <c r="F251">
        <f t="shared" si="36"/>
        <v>-0.23076923076923073</v>
      </c>
      <c r="G251">
        <v>0</v>
      </c>
      <c r="H251">
        <f t="shared" si="37"/>
        <v>0.26990553306342779</v>
      </c>
      <c r="I251">
        <f t="shared" si="38"/>
        <v>-1.0814761408717504</v>
      </c>
      <c r="J251">
        <f t="shared" si="39"/>
        <v>1.0814761408717504</v>
      </c>
      <c r="K251">
        <f t="shared" si="40"/>
        <v>0.49324200890692937</v>
      </c>
      <c r="L251">
        <f t="shared" si="41"/>
        <v>0.50675799109307063</v>
      </c>
      <c r="M251">
        <f t="shared" si="42"/>
        <v>2.0274023338281628</v>
      </c>
      <c r="N251">
        <f t="shared" si="43"/>
        <v>1.9733285267845753</v>
      </c>
    </row>
    <row r="252" spans="1:14" x14ac:dyDescent="0.25">
      <c r="A252" s="4">
        <f>IF('True_Odds_Calculator_2-way'!A253="","",'True_Odds_Calculator_2-way'!A253)</f>
        <v>1.96</v>
      </c>
      <c r="B252" s="4">
        <f>IF('True_Odds_Calculator_2-way'!B253="","",'True_Odds_Calculator_2-way'!B253)</f>
        <v>1.89</v>
      </c>
      <c r="C252" s="4">
        <f t="shared" si="33"/>
        <v>0.51020408163265307</v>
      </c>
      <c r="D252">
        <f t="shared" si="34"/>
        <v>0.52910052910052918</v>
      </c>
      <c r="E252">
        <f t="shared" si="35"/>
        <v>3.9304610733182255E-2</v>
      </c>
      <c r="F252">
        <f t="shared" si="36"/>
        <v>-0.23064463880790409</v>
      </c>
      <c r="G252">
        <v>0</v>
      </c>
      <c r="H252">
        <f t="shared" si="37"/>
        <v>0.26994924954108634</v>
      </c>
      <c r="I252">
        <f t="shared" si="38"/>
        <v>-1.0818558060197889</v>
      </c>
      <c r="J252">
        <f t="shared" si="39"/>
        <v>1.0818558060197889</v>
      </c>
      <c r="K252">
        <f t="shared" si="40"/>
        <v>0.49053715233296324</v>
      </c>
      <c r="L252">
        <f t="shared" si="41"/>
        <v>0.50946284766703676</v>
      </c>
      <c r="M252">
        <f t="shared" si="42"/>
        <v>2.0385815737789974</v>
      </c>
      <c r="N252">
        <f t="shared" si="43"/>
        <v>1.9628516673576117</v>
      </c>
    </row>
    <row r="253" spans="1:14" x14ac:dyDescent="0.25">
      <c r="A253" s="4">
        <f>IF('True_Odds_Calculator_2-way'!A254="","",'True_Odds_Calculator_2-way'!A254)</f>
        <v>2.21</v>
      </c>
      <c r="B253" s="4">
        <f>IF('True_Odds_Calculator_2-way'!B254="","",'True_Odds_Calculator_2-way'!B254)</f>
        <v>1.69</v>
      </c>
      <c r="C253" s="4">
        <f t="shared" si="33"/>
        <v>0.45248868778280543</v>
      </c>
      <c r="D253">
        <f t="shared" si="34"/>
        <v>0.59171597633136097</v>
      </c>
      <c r="E253">
        <f t="shared" si="35"/>
        <v>4.4204664114166459E-2</v>
      </c>
      <c r="F253">
        <f t="shared" si="36"/>
        <v>-0.22354012155613256</v>
      </c>
      <c r="G253">
        <v>0</v>
      </c>
      <c r="H253">
        <f t="shared" si="37"/>
        <v>0.26774478567029908</v>
      </c>
      <c r="I253">
        <f t="shared" si="38"/>
        <v>-1.0944168462342658</v>
      </c>
      <c r="J253">
        <f t="shared" si="39"/>
        <v>1.0944168462342658</v>
      </c>
      <c r="K253">
        <f t="shared" si="40"/>
        <v>0.430247355617285</v>
      </c>
      <c r="L253">
        <f t="shared" si="41"/>
        <v>0.56975264438271478</v>
      </c>
      <c r="M253">
        <f t="shared" si="42"/>
        <v>2.3242443839434617</v>
      </c>
      <c r="N253">
        <f t="shared" si="43"/>
        <v>1.7551476239016437</v>
      </c>
    </row>
    <row r="254" spans="1:14" x14ac:dyDescent="0.25">
      <c r="A254" s="4">
        <f>IF('True_Odds_Calculator_2-way'!A255="","",'True_Odds_Calculator_2-way'!A255)</f>
        <v>2.3199999999999998</v>
      </c>
      <c r="B254" s="4">
        <f>IF('True_Odds_Calculator_2-way'!B255="","",'True_Odds_Calculator_2-way'!B255)</f>
        <v>1.63</v>
      </c>
      <c r="C254" s="4">
        <f t="shared" si="33"/>
        <v>0.43103448275862072</v>
      </c>
      <c r="D254">
        <f t="shared" si="34"/>
        <v>0.61349693251533743</v>
      </c>
      <c r="E254">
        <f t="shared" si="35"/>
        <v>4.4531415273958208E-2</v>
      </c>
      <c r="F254">
        <f t="shared" si="36"/>
        <v>-0.21990691770679072</v>
      </c>
      <c r="G254">
        <v>0</v>
      </c>
      <c r="H254">
        <f t="shared" si="37"/>
        <v>0.26443833298074892</v>
      </c>
      <c r="I254">
        <f t="shared" si="38"/>
        <v>-1.0965861582662817</v>
      </c>
      <c r="J254">
        <f t="shared" si="39"/>
        <v>1.0965861582662817</v>
      </c>
      <c r="K254">
        <f t="shared" si="40"/>
        <v>0.40858123074527514</v>
      </c>
      <c r="L254">
        <f t="shared" si="41"/>
        <v>0.59141876925472492</v>
      </c>
      <c r="M254">
        <f t="shared" si="42"/>
        <v>2.4474937289114918</v>
      </c>
      <c r="N254">
        <f t="shared" si="43"/>
        <v>1.6908492797077574</v>
      </c>
    </row>
    <row r="255" spans="1:14" x14ac:dyDescent="0.25">
      <c r="A255" s="4">
        <f>IF('True_Odds_Calculator_2-way'!A256="","",'True_Odds_Calculator_2-way'!A256)</f>
        <v>2.37</v>
      </c>
      <c r="B255" s="4">
        <f>IF('True_Odds_Calculator_2-way'!B256="","",'True_Odds_Calculator_2-way'!B256)</f>
        <v>1.61</v>
      </c>
      <c r="C255" s="4">
        <f t="shared" si="33"/>
        <v>0.42194092827004215</v>
      </c>
      <c r="D255">
        <f t="shared" si="34"/>
        <v>0.6211180124223602</v>
      </c>
      <c r="E255">
        <f t="shared" si="35"/>
        <v>4.3058940692402459E-2</v>
      </c>
      <c r="F255">
        <f t="shared" si="36"/>
        <v>-0.21901617003433183</v>
      </c>
      <c r="G255">
        <v>0</v>
      </c>
      <c r="H255">
        <f t="shared" si="37"/>
        <v>0.26207511072673423</v>
      </c>
      <c r="I255">
        <f t="shared" si="38"/>
        <v>-1.0938928884083114</v>
      </c>
      <c r="J255">
        <f t="shared" si="39"/>
        <v>1.0938928884083114</v>
      </c>
      <c r="K255">
        <f t="shared" si="40"/>
        <v>0.40021879847740255</v>
      </c>
      <c r="L255">
        <f t="shared" si="41"/>
        <v>0.59978120152259728</v>
      </c>
      <c r="M255">
        <f t="shared" si="42"/>
        <v>2.4986332571193874</v>
      </c>
      <c r="N255">
        <f t="shared" si="43"/>
        <v>1.6672746619290704</v>
      </c>
    </row>
    <row r="256" spans="1:14" x14ac:dyDescent="0.25">
      <c r="A256" s="4">
        <f>IF('True_Odds_Calculator_2-way'!A257="","",'True_Odds_Calculator_2-way'!A257)</f>
        <v>2.42</v>
      </c>
      <c r="B256" s="4">
        <f>IF('True_Odds_Calculator_2-way'!B257="","",'True_Odds_Calculator_2-way'!B257)</f>
        <v>1.59</v>
      </c>
      <c r="C256" s="4">
        <f t="shared" si="33"/>
        <v>0.41322314049586778</v>
      </c>
      <c r="D256">
        <f t="shared" si="34"/>
        <v>0.62893081761006286</v>
      </c>
      <c r="E256">
        <f t="shared" si="35"/>
        <v>4.21539581059307E-2</v>
      </c>
      <c r="F256">
        <f t="shared" si="36"/>
        <v>-0.21773480950153323</v>
      </c>
      <c r="G256">
        <v>0</v>
      </c>
      <c r="H256">
        <f t="shared" si="37"/>
        <v>0.25988876760746399</v>
      </c>
      <c r="I256">
        <f t="shared" si="38"/>
        <v>-1.0925210715205453</v>
      </c>
      <c r="J256">
        <f t="shared" si="39"/>
        <v>1.0925210715205453</v>
      </c>
      <c r="K256">
        <f t="shared" si="40"/>
        <v>0.39194476351796709</v>
      </c>
      <c r="L256">
        <f t="shared" si="41"/>
        <v>0.60805523648203263</v>
      </c>
      <c r="M256">
        <f t="shared" si="42"/>
        <v>2.5513799215591741</v>
      </c>
      <c r="N256">
        <f t="shared" si="43"/>
        <v>1.6445874321971223</v>
      </c>
    </row>
    <row r="257" spans="1:14" x14ac:dyDescent="0.25">
      <c r="A257" s="4">
        <f>IF('True_Odds_Calculator_2-way'!A258="","",'True_Odds_Calculator_2-way'!A258)</f>
        <v>1.78</v>
      </c>
      <c r="B257" s="4">
        <f>IF('True_Odds_Calculator_2-way'!B258="","",'True_Odds_Calculator_2-way'!B258)</f>
        <v>2.04</v>
      </c>
      <c r="C257" s="4">
        <f t="shared" si="33"/>
        <v>0.5617977528089888</v>
      </c>
      <c r="D257">
        <f t="shared" si="34"/>
        <v>0.49019607843137253</v>
      </c>
      <c r="E257">
        <f t="shared" si="35"/>
        <v>5.1993831240361388E-2</v>
      </c>
      <c r="F257">
        <f t="shared" si="36"/>
        <v>-0.22339722405816254</v>
      </c>
      <c r="G257">
        <v>0</v>
      </c>
      <c r="H257">
        <f t="shared" si="37"/>
        <v>0.27539105529852392</v>
      </c>
      <c r="I257">
        <f t="shared" si="38"/>
        <v>-1.1102889792108188</v>
      </c>
      <c r="J257">
        <f t="shared" si="39"/>
        <v>1.1102889792108188</v>
      </c>
      <c r="K257">
        <f t="shared" si="40"/>
        <v>0.53589838486224539</v>
      </c>
      <c r="L257">
        <f t="shared" si="41"/>
        <v>0.4641016151377545</v>
      </c>
      <c r="M257">
        <f t="shared" si="42"/>
        <v>1.8660254037844388</v>
      </c>
      <c r="N257">
        <f t="shared" si="43"/>
        <v>2.1547005383792519</v>
      </c>
    </row>
    <row r="258" spans="1:14" x14ac:dyDescent="0.25">
      <c r="A258" s="4">
        <f>IF('True_Odds_Calculator_2-way'!A259="","",'True_Odds_Calculator_2-way'!A259)</f>
        <v>1.72</v>
      </c>
      <c r="B258" s="4">
        <f>IF('True_Odds_Calculator_2-way'!B259="","",'True_Odds_Calculator_2-way'!B259)</f>
        <v>2.11</v>
      </c>
      <c r="C258" s="4">
        <f t="shared" si="33"/>
        <v>0.58139534883720934</v>
      </c>
      <c r="D258">
        <f t="shared" si="34"/>
        <v>0.47393364928909953</v>
      </c>
      <c r="E258">
        <f t="shared" si="35"/>
        <v>5.5328998126308981E-2</v>
      </c>
      <c r="F258">
        <f t="shared" si="36"/>
        <v>-0.22021382122781863</v>
      </c>
      <c r="G258">
        <v>0</v>
      </c>
      <c r="H258">
        <f t="shared" si="37"/>
        <v>0.27554281935412767</v>
      </c>
      <c r="I258">
        <f t="shared" si="38"/>
        <v>-1.1185934253567076</v>
      </c>
      <c r="J258">
        <f t="shared" si="39"/>
        <v>1.1185934253567076</v>
      </c>
      <c r="K258">
        <f t="shared" si="40"/>
        <v>0.55389778065364015</v>
      </c>
      <c r="L258">
        <f t="shared" si="41"/>
        <v>0.44610221934635991</v>
      </c>
      <c r="M258">
        <f t="shared" si="42"/>
        <v>1.8053872662568289</v>
      </c>
      <c r="N258">
        <f t="shared" si="43"/>
        <v>2.2416387021459454</v>
      </c>
    </row>
    <row r="259" spans="1:14" x14ac:dyDescent="0.25">
      <c r="A259" s="4">
        <f>IF('True_Odds_Calculator_2-way'!A260="","",'True_Odds_Calculator_2-way'!A260)</f>
        <v>1.82</v>
      </c>
      <c r="B259" s="4">
        <f>IF('True_Odds_Calculator_2-way'!B260="","",'True_Odds_Calculator_2-way'!B260)</f>
        <v>2.0099999999999998</v>
      </c>
      <c r="C259" s="4">
        <f t="shared" ref="C259:C322" si="44">1/A259</f>
        <v>0.54945054945054939</v>
      </c>
      <c r="D259">
        <f t="shared" ref="D259:D322" si="45">1/B259</f>
        <v>0.49751243781094534</v>
      </c>
      <c r="E259">
        <f t="shared" ref="E259:E322" si="46">C259+D259-1</f>
        <v>4.6962987261494726E-2</v>
      </c>
      <c r="F259">
        <f t="shared" ref="F259:F322" si="47">C259+D259-(C259*D259)-1</f>
        <v>-0.22639549505221146</v>
      </c>
      <c r="G259">
        <v>0</v>
      </c>
      <c r="H259">
        <f t="shared" ref="H259:H322" si="48">C259*D259</f>
        <v>0.27335848231370619</v>
      </c>
      <c r="I259">
        <f t="shared" ref="I259:I322" si="49">((-4*F259*H259)^0.5)/(2*F259)</f>
        <v>-1.0988347541611645</v>
      </c>
      <c r="J259">
        <f t="shared" ref="J259:J322" si="50">(-((-4*F259*H259)^0.5))/(2*F259)</f>
        <v>1.0988347541611645</v>
      </c>
      <c r="K259">
        <f t="shared" ref="K259:K322" si="51">IF(A259="","",(C259/($J259+C259-($J259*C259))))</f>
        <v>0.52602661370380788</v>
      </c>
      <c r="L259">
        <f t="shared" ref="L259:L322" si="52">IF(B259="","",(D259/($J259+D259-($J259*D259))))</f>
        <v>0.47397338629619207</v>
      </c>
      <c r="M259">
        <f t="shared" ref="M259:M322" si="53">IF(A259="","",1/K259)</f>
        <v>1.9010444984121553</v>
      </c>
      <c r="N259">
        <f t="shared" ref="N259:N322" si="54">IF(B259="","",1/L259)</f>
        <v>2.109823101702776</v>
      </c>
    </row>
    <row r="260" spans="1:14" x14ac:dyDescent="0.25">
      <c r="A260" s="4">
        <f>IF('True_Odds_Calculator_2-way'!A261="","",'True_Odds_Calculator_2-way'!A261)</f>
        <v>1.74</v>
      </c>
      <c r="B260" s="4">
        <f>IF('True_Odds_Calculator_2-way'!B261="","",'True_Odds_Calculator_2-way'!B261)</f>
        <v>2.0299999999999998</v>
      </c>
      <c r="C260" s="4">
        <f t="shared" si="44"/>
        <v>0.57471264367816088</v>
      </c>
      <c r="D260">
        <f t="shared" si="45"/>
        <v>0.49261083743842371</v>
      </c>
      <c r="E260">
        <f t="shared" si="46"/>
        <v>6.7323481116584594E-2</v>
      </c>
      <c r="F260">
        <f t="shared" si="47"/>
        <v>-0.21578619557216472</v>
      </c>
      <c r="G260">
        <v>0</v>
      </c>
      <c r="H260">
        <f t="shared" si="48"/>
        <v>0.28310967668874926</v>
      </c>
      <c r="I260">
        <f t="shared" si="49"/>
        <v>-1.1454220197175096</v>
      </c>
      <c r="J260">
        <f t="shared" si="50"/>
        <v>1.1454220197175096</v>
      </c>
      <c r="K260">
        <f t="shared" si="51"/>
        <v>0.5412390916252211</v>
      </c>
      <c r="L260">
        <f t="shared" si="52"/>
        <v>0.45876090837477906</v>
      </c>
      <c r="M260">
        <f t="shared" si="53"/>
        <v>1.847612294590957</v>
      </c>
      <c r="N260">
        <f t="shared" si="54"/>
        <v>2.1797846803090346</v>
      </c>
    </row>
    <row r="261" spans="1:14" x14ac:dyDescent="0.25">
      <c r="A261" s="4">
        <f>IF('True_Odds_Calculator_2-way'!A262="","",'True_Odds_Calculator_2-way'!A262)</f>
        <v>1.89</v>
      </c>
      <c r="B261" s="4">
        <f>IF('True_Odds_Calculator_2-way'!B262="","",'True_Odds_Calculator_2-way'!B262)</f>
        <v>1.93</v>
      </c>
      <c r="C261" s="4">
        <f t="shared" si="44"/>
        <v>0.52910052910052918</v>
      </c>
      <c r="D261">
        <f t="shared" si="45"/>
        <v>0.5181347150259068</v>
      </c>
      <c r="E261">
        <f t="shared" si="46"/>
        <v>4.7235244126436093E-2</v>
      </c>
      <c r="F261">
        <f t="shared" si="47"/>
        <v>-0.22691010773912312</v>
      </c>
      <c r="G261">
        <v>0</v>
      </c>
      <c r="H261">
        <f t="shared" si="48"/>
        <v>0.27414535186555922</v>
      </c>
      <c r="I261">
        <f t="shared" si="49"/>
        <v>-1.0991665980832535</v>
      </c>
      <c r="J261">
        <f t="shared" si="50"/>
        <v>1.0991665980832535</v>
      </c>
      <c r="K261">
        <f t="shared" si="51"/>
        <v>0.50549516916228832</v>
      </c>
      <c r="L261">
        <f t="shared" si="52"/>
        <v>0.49450483083771163</v>
      </c>
      <c r="M261">
        <f t="shared" si="53"/>
        <v>1.9782582722940953</v>
      </c>
      <c r="N261">
        <f t="shared" si="54"/>
        <v>2.0222249362174249</v>
      </c>
    </row>
    <row r="262" spans="1:14" x14ac:dyDescent="0.25">
      <c r="A262" s="4">
        <f>IF('True_Odds_Calculator_2-way'!A263="","",'True_Odds_Calculator_2-way'!A263)</f>
        <v>1.82</v>
      </c>
      <c r="B262" s="4">
        <f>IF('True_Odds_Calculator_2-way'!B263="","",'True_Odds_Calculator_2-way'!B263)</f>
        <v>2.0099999999999998</v>
      </c>
      <c r="C262" s="4">
        <f t="shared" si="44"/>
        <v>0.54945054945054939</v>
      </c>
      <c r="D262">
        <f t="shared" si="45"/>
        <v>0.49751243781094534</v>
      </c>
      <c r="E262">
        <f t="shared" si="46"/>
        <v>4.6962987261494726E-2</v>
      </c>
      <c r="F262">
        <f t="shared" si="47"/>
        <v>-0.22639549505221146</v>
      </c>
      <c r="G262">
        <v>0</v>
      </c>
      <c r="H262">
        <f t="shared" si="48"/>
        <v>0.27335848231370619</v>
      </c>
      <c r="I262">
        <f t="shared" si="49"/>
        <v>-1.0988347541611645</v>
      </c>
      <c r="J262">
        <f t="shared" si="50"/>
        <v>1.0988347541611645</v>
      </c>
      <c r="K262">
        <f t="shared" si="51"/>
        <v>0.52602661370380788</v>
      </c>
      <c r="L262">
        <f t="shared" si="52"/>
        <v>0.47397338629619207</v>
      </c>
      <c r="M262">
        <f t="shared" si="53"/>
        <v>1.9010444984121553</v>
      </c>
      <c r="N262">
        <f t="shared" si="54"/>
        <v>2.109823101702776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1.99</v>
      </c>
      <c r="C263" s="4">
        <f t="shared" si="44"/>
        <v>0.56497175141242939</v>
      </c>
      <c r="D263">
        <f t="shared" si="45"/>
        <v>0.50251256281407031</v>
      </c>
      <c r="E263">
        <f t="shared" si="46"/>
        <v>6.7484314226499809E-2</v>
      </c>
      <c r="F263">
        <f t="shared" si="47"/>
        <v>-0.21642108849331398</v>
      </c>
      <c r="G263">
        <v>0</v>
      </c>
      <c r="H263">
        <f t="shared" si="48"/>
        <v>0.28390540271981374</v>
      </c>
      <c r="I263">
        <f t="shared" si="49"/>
        <v>-1.1453468879067492</v>
      </c>
      <c r="J263">
        <f t="shared" si="50"/>
        <v>1.1453468879067492</v>
      </c>
      <c r="K263">
        <f t="shared" si="51"/>
        <v>0.53137303340311426</v>
      </c>
      <c r="L263">
        <f t="shared" si="52"/>
        <v>0.46862696659688591</v>
      </c>
      <c r="M263">
        <f t="shared" si="53"/>
        <v>1.8819171036881963</v>
      </c>
      <c r="N263">
        <f t="shared" si="54"/>
        <v>2.1338934190276815</v>
      </c>
    </row>
    <row r="264" spans="1:14" x14ac:dyDescent="0.25">
      <c r="A264" s="4">
        <f>IF('True_Odds_Calculator_2-way'!A265="","",'True_Odds_Calculator_2-way'!A265)</f>
        <v>1.79</v>
      </c>
      <c r="B264" s="4">
        <f>IF('True_Odds_Calculator_2-way'!B265="","",'True_Odds_Calculator_2-way'!B265)</f>
        <v>2.0299999999999998</v>
      </c>
      <c r="C264" s="4">
        <f t="shared" si="44"/>
        <v>0.55865921787709494</v>
      </c>
      <c r="D264">
        <f t="shared" si="45"/>
        <v>0.49261083743842371</v>
      </c>
      <c r="E264">
        <f t="shared" si="46"/>
        <v>5.1270055315518537E-2</v>
      </c>
      <c r="F264">
        <f t="shared" si="47"/>
        <v>-0.22393152984561193</v>
      </c>
      <c r="G264">
        <v>0</v>
      </c>
      <c r="H264">
        <f t="shared" si="48"/>
        <v>0.27520158516113052</v>
      </c>
      <c r="I264">
        <f t="shared" si="49"/>
        <v>-1.1085820492908187</v>
      </c>
      <c r="J264">
        <f t="shared" si="50"/>
        <v>1.1085820492908187</v>
      </c>
      <c r="K264">
        <f t="shared" si="51"/>
        <v>0.53311161038358601</v>
      </c>
      <c r="L264">
        <f t="shared" si="52"/>
        <v>0.46688838961641399</v>
      </c>
      <c r="M264">
        <f t="shared" si="53"/>
        <v>1.8757798189397472</v>
      </c>
      <c r="N264">
        <f t="shared" si="54"/>
        <v>2.1418395107695432</v>
      </c>
    </row>
    <row r="265" spans="1:14" x14ac:dyDescent="0.25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2.06</v>
      </c>
      <c r="C265" s="4">
        <f t="shared" si="44"/>
        <v>0.56497175141242939</v>
      </c>
      <c r="D265">
        <f t="shared" si="45"/>
        <v>0.4854368932038835</v>
      </c>
      <c r="E265">
        <f t="shared" si="46"/>
        <v>5.0408644616312781E-2</v>
      </c>
      <c r="F265">
        <f t="shared" si="47"/>
        <v>-0.2238494871372938</v>
      </c>
      <c r="G265">
        <v>0</v>
      </c>
      <c r="H265">
        <f t="shared" si="48"/>
        <v>0.27425813175360653</v>
      </c>
      <c r="I265">
        <f t="shared" si="49"/>
        <v>-1.1068829678133034</v>
      </c>
      <c r="J265">
        <f t="shared" si="50"/>
        <v>1.1068829678133034</v>
      </c>
      <c r="K265">
        <f t="shared" si="51"/>
        <v>0.53986938507166005</v>
      </c>
      <c r="L265">
        <f t="shared" si="52"/>
        <v>0.46013061492834018</v>
      </c>
      <c r="M265">
        <f t="shared" si="53"/>
        <v>1.8522998852162438</v>
      </c>
      <c r="N265">
        <f t="shared" si="54"/>
        <v>2.1732959458821015</v>
      </c>
    </row>
    <row r="266" spans="1:14" x14ac:dyDescent="0.25">
      <c r="A266" s="4">
        <f>IF('True_Odds_Calculator_2-way'!A267="","",'True_Odds_Calculator_2-way'!A267)</f>
        <v>1.85</v>
      </c>
      <c r="B266" s="4">
        <f>IF('True_Odds_Calculator_2-way'!B267="","",'True_Odds_Calculator_2-way'!B267)</f>
        <v>2.0699999999999998</v>
      </c>
      <c r="C266" s="4">
        <f t="shared" si="44"/>
        <v>0.54054054054054046</v>
      </c>
      <c r="D266">
        <f t="shared" si="45"/>
        <v>0.48309178743961356</v>
      </c>
      <c r="E266">
        <f t="shared" si="46"/>
        <v>2.3632327980154022E-2</v>
      </c>
      <c r="F266">
        <f t="shared" si="47"/>
        <v>-0.2374983679331506</v>
      </c>
      <c r="G266">
        <v>0</v>
      </c>
      <c r="H266">
        <f t="shared" si="48"/>
        <v>0.26113069591330457</v>
      </c>
      <c r="I266">
        <f t="shared" si="49"/>
        <v>-1.0485729457933801</v>
      </c>
      <c r="J266">
        <f t="shared" si="50"/>
        <v>1.0485729457933801</v>
      </c>
      <c r="K266">
        <f t="shared" si="51"/>
        <v>0.52874048091327497</v>
      </c>
      <c r="L266">
        <f t="shared" si="52"/>
        <v>0.47125951908672531</v>
      </c>
      <c r="M266">
        <f t="shared" si="53"/>
        <v>1.8912870039243732</v>
      </c>
      <c r="N266">
        <f t="shared" si="54"/>
        <v>2.1219730519989164</v>
      </c>
    </row>
    <row r="267" spans="1:14" x14ac:dyDescent="0.25">
      <c r="A267" s="4">
        <f>IF('True_Odds_Calculator_2-way'!A268="","",'True_Odds_Calculator_2-way'!A268)</f>
        <v>2.25</v>
      </c>
      <c r="B267" s="4">
        <f>IF('True_Odds_Calculator_2-way'!B268="","",'True_Odds_Calculator_2-way'!B268)</f>
        <v>1.71</v>
      </c>
      <c r="C267" s="4">
        <f t="shared" si="44"/>
        <v>0.44444444444444442</v>
      </c>
      <c r="D267">
        <f t="shared" si="45"/>
        <v>0.58479532163742687</v>
      </c>
      <c r="E267">
        <f t="shared" si="46"/>
        <v>2.9239766081871288E-2</v>
      </c>
      <c r="F267">
        <f t="shared" si="47"/>
        <v>-0.2306692657569851</v>
      </c>
      <c r="G267">
        <v>0</v>
      </c>
      <c r="H267">
        <f t="shared" si="48"/>
        <v>0.25990903183885639</v>
      </c>
      <c r="I267">
        <f t="shared" si="49"/>
        <v>-1.0614897848685503</v>
      </c>
      <c r="J267">
        <f t="shared" si="50"/>
        <v>1.0614897848685503</v>
      </c>
      <c r="K267">
        <f t="shared" si="51"/>
        <v>0.42976330383488626</v>
      </c>
      <c r="L267">
        <f t="shared" si="52"/>
        <v>0.57023669616511363</v>
      </c>
      <c r="M267">
        <f t="shared" si="53"/>
        <v>2.3268622310856886</v>
      </c>
      <c r="N267">
        <f t="shared" si="54"/>
        <v>1.753657747256671</v>
      </c>
    </row>
    <row r="268" spans="1:14" x14ac:dyDescent="0.25">
      <c r="A268" s="4">
        <f>IF('True_Odds_Calculator_2-way'!A269="","",'True_Odds_Calculator_2-way'!A269)</f>
        <v>2.04</v>
      </c>
      <c r="B268" s="4">
        <f>IF('True_Odds_Calculator_2-way'!B269="","",'True_Odds_Calculator_2-way'!B269)</f>
        <v>1.83</v>
      </c>
      <c r="C268" s="4">
        <f t="shared" si="44"/>
        <v>0.49019607843137253</v>
      </c>
      <c r="D268">
        <f t="shared" si="45"/>
        <v>0.54644808743169393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0.47183605689026059</v>
      </c>
      <c r="L268">
        <f t="shared" si="52"/>
        <v>0.52816394310973935</v>
      </c>
      <c r="M268">
        <f t="shared" si="53"/>
        <v>2.1193802071650061</v>
      </c>
      <c r="N268">
        <f t="shared" si="54"/>
        <v>1.8933515114874566</v>
      </c>
    </row>
    <row r="269" spans="1:14" x14ac:dyDescent="0.25">
      <c r="A269" s="4">
        <f>IF('True_Odds_Calculator_2-way'!A270="","",'True_Odds_Calculator_2-way'!A270)</f>
        <v>2.41</v>
      </c>
      <c r="B269" s="4">
        <f>IF('True_Odds_Calculator_2-way'!B270="","",'True_Odds_Calculator_2-way'!B270)</f>
        <v>1.59</v>
      </c>
      <c r="C269" s="4">
        <f t="shared" si="44"/>
        <v>0.41493775933609955</v>
      </c>
      <c r="D269">
        <f t="shared" si="45"/>
        <v>0.62893081761006286</v>
      </c>
      <c r="E269">
        <f t="shared" si="46"/>
        <v>4.3868576946162419E-2</v>
      </c>
      <c r="F269">
        <f t="shared" si="47"/>
        <v>-0.21709856729037824</v>
      </c>
      <c r="G269">
        <v>0</v>
      </c>
      <c r="H269">
        <f t="shared" si="48"/>
        <v>0.2609671442365406</v>
      </c>
      <c r="I269">
        <f t="shared" si="49"/>
        <v>-1.096388414840588</v>
      </c>
      <c r="J269">
        <f t="shared" si="50"/>
        <v>1.096388414840588</v>
      </c>
      <c r="K269">
        <f t="shared" si="51"/>
        <v>0.39278722232425073</v>
      </c>
      <c r="L269">
        <f t="shared" si="52"/>
        <v>0.60721277767574933</v>
      </c>
      <c r="M269">
        <f t="shared" si="53"/>
        <v>2.5459076649252292</v>
      </c>
      <c r="N269">
        <f t="shared" si="54"/>
        <v>1.6468691647559472</v>
      </c>
    </row>
    <row r="270" spans="1:14" x14ac:dyDescent="0.25">
      <c r="A270" s="4">
        <f>IF('True_Odds_Calculator_2-way'!A271="","",'True_Odds_Calculator_2-way'!A271)</f>
        <v>2.2000000000000002</v>
      </c>
      <c r="B270" s="4">
        <f>IF('True_Odds_Calculator_2-way'!B271="","",'True_Odds_Calculator_2-way'!B271)</f>
        <v>1.7</v>
      </c>
      <c r="C270" s="4">
        <f t="shared" si="44"/>
        <v>0.45454545454545453</v>
      </c>
      <c r="D270">
        <f t="shared" si="45"/>
        <v>0.58823529411764708</v>
      </c>
      <c r="E270">
        <f t="shared" si="46"/>
        <v>4.2780748663101553E-2</v>
      </c>
      <c r="F270">
        <f t="shared" si="47"/>
        <v>-0.22459893048128343</v>
      </c>
      <c r="G270">
        <v>0</v>
      </c>
      <c r="H270">
        <f t="shared" si="48"/>
        <v>0.26737967914438504</v>
      </c>
      <c r="I270">
        <f t="shared" si="49"/>
        <v>-1.091089451179962</v>
      </c>
      <c r="J270">
        <f t="shared" si="50"/>
        <v>1.091089451179962</v>
      </c>
      <c r="K270">
        <f t="shared" si="51"/>
        <v>0.43303027798233595</v>
      </c>
      <c r="L270">
        <f t="shared" si="52"/>
        <v>0.56696972201766405</v>
      </c>
      <c r="M270">
        <f t="shared" si="53"/>
        <v>2.3093073414159546</v>
      </c>
      <c r="N270">
        <f t="shared" si="54"/>
        <v>1.7637626158259732</v>
      </c>
    </row>
    <row r="271" spans="1:14" x14ac:dyDescent="0.25">
      <c r="A271" s="4">
        <f>IF('True_Odds_Calculator_2-way'!A272="","",'True_Odds_Calculator_2-way'!A272)</f>
        <v>2.4300000000000002</v>
      </c>
      <c r="B271" s="4">
        <f>IF('True_Odds_Calculator_2-way'!B272="","",'True_Odds_Calculator_2-way'!B272)</f>
        <v>1.58</v>
      </c>
      <c r="C271" s="4">
        <f t="shared" si="44"/>
        <v>0.41152263374485593</v>
      </c>
      <c r="D271">
        <f t="shared" si="45"/>
        <v>0.63291139240506322</v>
      </c>
      <c r="E271">
        <f t="shared" si="46"/>
        <v>4.4434026149919204E-2</v>
      </c>
      <c r="F271">
        <f t="shared" si="47"/>
        <v>-0.21602333697973641</v>
      </c>
      <c r="G271">
        <v>0</v>
      </c>
      <c r="H271">
        <f t="shared" si="48"/>
        <v>0.26045736312965562</v>
      </c>
      <c r="I271">
        <f t="shared" si="49"/>
        <v>-1.0980395534147549</v>
      </c>
      <c r="J271">
        <f t="shared" si="50"/>
        <v>1.0980395534147549</v>
      </c>
      <c r="K271">
        <f t="shared" si="51"/>
        <v>0.38907530070846807</v>
      </c>
      <c r="L271">
        <f t="shared" si="52"/>
        <v>0.61092469929153193</v>
      </c>
      <c r="M271">
        <f t="shared" si="53"/>
        <v>2.5701965613830993</v>
      </c>
      <c r="N271">
        <f t="shared" si="54"/>
        <v>1.636862940980558</v>
      </c>
    </row>
    <row r="272" spans="1:14" x14ac:dyDescent="0.25">
      <c r="A272" s="4">
        <f>IF('True_Odds_Calculator_2-way'!A273="","",'True_Odds_Calculator_2-way'!A273)</f>
        <v>2.15</v>
      </c>
      <c r="B272" s="4">
        <f>IF('True_Odds_Calculator_2-way'!B273="","",'True_Odds_Calculator_2-way'!B273)</f>
        <v>1.73</v>
      </c>
      <c r="C272" s="4">
        <f t="shared" si="44"/>
        <v>0.46511627906976744</v>
      </c>
      <c r="D272">
        <f t="shared" si="45"/>
        <v>0.5780346820809249</v>
      </c>
      <c r="E272">
        <f t="shared" si="46"/>
        <v>4.3150961150692391E-2</v>
      </c>
      <c r="F272">
        <f t="shared" si="47"/>
        <v>-0.22570237935206339</v>
      </c>
      <c r="G272">
        <v>0</v>
      </c>
      <c r="H272">
        <f t="shared" si="48"/>
        <v>0.26885334050275578</v>
      </c>
      <c r="I272">
        <f t="shared" si="49"/>
        <v>-1.0914143252235409</v>
      </c>
      <c r="J272">
        <f t="shared" si="50"/>
        <v>1.0914143252235409</v>
      </c>
      <c r="K272">
        <f t="shared" si="51"/>
        <v>0.44343410958372004</v>
      </c>
      <c r="L272">
        <f t="shared" si="52"/>
        <v>0.55656589041628013</v>
      </c>
      <c r="M272">
        <f t="shared" si="53"/>
        <v>2.2551264740070716</v>
      </c>
      <c r="N272">
        <f t="shared" si="54"/>
        <v>1.7967324574131842</v>
      </c>
    </row>
    <row r="273" spans="1:14" x14ac:dyDescent="0.25">
      <c r="A273" s="4">
        <f>IF('True_Odds_Calculator_2-way'!A274="","",'True_Odds_Calculator_2-way'!A274)</f>
        <v>2.2000000000000002</v>
      </c>
      <c r="B273" s="4">
        <f>IF('True_Odds_Calculator_2-way'!B274="","",'True_Odds_Calculator_2-way'!B274)</f>
        <v>1.7</v>
      </c>
      <c r="C273" s="4">
        <f t="shared" si="44"/>
        <v>0.45454545454545453</v>
      </c>
      <c r="D273">
        <f t="shared" si="45"/>
        <v>0.58823529411764708</v>
      </c>
      <c r="E273">
        <f t="shared" si="46"/>
        <v>4.2780748663101553E-2</v>
      </c>
      <c r="F273">
        <f t="shared" si="47"/>
        <v>-0.22459893048128343</v>
      </c>
      <c r="G273">
        <v>0</v>
      </c>
      <c r="H273">
        <f t="shared" si="48"/>
        <v>0.26737967914438504</v>
      </c>
      <c r="I273">
        <f t="shared" si="49"/>
        <v>-1.091089451179962</v>
      </c>
      <c r="J273">
        <f t="shared" si="50"/>
        <v>1.091089451179962</v>
      </c>
      <c r="K273">
        <f t="shared" si="51"/>
        <v>0.43303027798233595</v>
      </c>
      <c r="L273">
        <f t="shared" si="52"/>
        <v>0.56696972201766405</v>
      </c>
      <c r="M273">
        <f t="shared" si="53"/>
        <v>2.3093073414159546</v>
      </c>
      <c r="N273">
        <f t="shared" si="54"/>
        <v>1.7637626158259732</v>
      </c>
    </row>
    <row r="274" spans="1:14" x14ac:dyDescent="0.25">
      <c r="A274" s="4">
        <f>IF('True_Odds_Calculator_2-way'!A275="","",'True_Odds_Calculator_2-way'!A275)</f>
        <v>2.21</v>
      </c>
      <c r="B274" s="4">
        <f>IF('True_Odds_Calculator_2-way'!B275="","",'True_Odds_Calculator_2-way'!B275)</f>
        <v>1.69</v>
      </c>
      <c r="C274" s="4">
        <f t="shared" si="44"/>
        <v>0.45248868778280543</v>
      </c>
      <c r="D274">
        <f t="shared" si="45"/>
        <v>0.59171597633136097</v>
      </c>
      <c r="E274">
        <f t="shared" si="46"/>
        <v>4.4204664114166459E-2</v>
      </c>
      <c r="F274">
        <f t="shared" si="47"/>
        <v>-0.22354012155613256</v>
      </c>
      <c r="G274">
        <v>0</v>
      </c>
      <c r="H274">
        <f t="shared" si="48"/>
        <v>0.26774478567029908</v>
      </c>
      <c r="I274">
        <f t="shared" si="49"/>
        <v>-1.0944168462342658</v>
      </c>
      <c r="J274">
        <f t="shared" si="50"/>
        <v>1.0944168462342658</v>
      </c>
      <c r="K274">
        <f t="shared" si="51"/>
        <v>0.430247355617285</v>
      </c>
      <c r="L274">
        <f t="shared" si="52"/>
        <v>0.56975264438271478</v>
      </c>
      <c r="M274">
        <f t="shared" si="53"/>
        <v>2.3242443839434617</v>
      </c>
      <c r="N274">
        <f t="shared" si="54"/>
        <v>1.7551476239016437</v>
      </c>
    </row>
    <row r="275" spans="1:14" x14ac:dyDescent="0.25">
      <c r="A275" s="4">
        <f>IF('True_Odds_Calculator_2-way'!A276="","",'True_Odds_Calculator_2-way'!A276)</f>
        <v>2.2200000000000002</v>
      </c>
      <c r="B275" s="4">
        <f>IF('True_Odds_Calculator_2-way'!B276="","",'True_Odds_Calculator_2-way'!B276)</f>
        <v>1.69</v>
      </c>
      <c r="C275" s="4">
        <f t="shared" si="44"/>
        <v>0.4504504504504504</v>
      </c>
      <c r="D275">
        <f t="shared" si="45"/>
        <v>0.59171597633136097</v>
      </c>
      <c r="E275">
        <f t="shared" si="46"/>
        <v>4.2166426781811372E-2</v>
      </c>
      <c r="F275">
        <f t="shared" si="47"/>
        <v>-0.22437230129537822</v>
      </c>
      <c r="G275">
        <v>0</v>
      </c>
      <c r="H275">
        <f t="shared" si="48"/>
        <v>0.26653872807718959</v>
      </c>
      <c r="I275">
        <f t="shared" si="49"/>
        <v>-1.0899223022085147</v>
      </c>
      <c r="J275">
        <f t="shared" si="50"/>
        <v>1.0899223022085147</v>
      </c>
      <c r="K275">
        <f t="shared" si="51"/>
        <v>0.42923885660212757</v>
      </c>
      <c r="L275">
        <f t="shared" si="52"/>
        <v>0.57076114339787254</v>
      </c>
      <c r="M275">
        <f t="shared" si="53"/>
        <v>2.3297052086943877</v>
      </c>
      <c r="N275">
        <f t="shared" si="54"/>
        <v>1.7520463885238748</v>
      </c>
    </row>
    <row r="276" spans="1:14" x14ac:dyDescent="0.25">
      <c r="A276" s="4">
        <f>IF('True_Odds_Calculator_2-way'!A277="","",'True_Odds_Calculator_2-way'!A277)</f>
        <v>1.67</v>
      </c>
      <c r="B276" s="4">
        <f>IF('True_Odds_Calculator_2-way'!B277="","",'True_Odds_Calculator_2-way'!B277)</f>
        <v>2.33</v>
      </c>
      <c r="C276" s="4">
        <f t="shared" si="44"/>
        <v>0.5988023952095809</v>
      </c>
      <c r="D276">
        <f t="shared" si="45"/>
        <v>0.42918454935622319</v>
      </c>
      <c r="E276">
        <f t="shared" si="46"/>
        <v>2.7986944565804084E-2</v>
      </c>
      <c r="F276">
        <f t="shared" si="47"/>
        <v>-0.22900979157564694</v>
      </c>
      <c r="G276">
        <v>0</v>
      </c>
      <c r="H276">
        <f t="shared" si="48"/>
        <v>0.25699673614145102</v>
      </c>
      <c r="I276">
        <f t="shared" si="49"/>
        <v>-1.0593434317257451</v>
      </c>
      <c r="J276">
        <f t="shared" si="50"/>
        <v>1.0593434317257451</v>
      </c>
      <c r="K276">
        <f t="shared" si="51"/>
        <v>0.58487737574119503</v>
      </c>
      <c r="L276">
        <f t="shared" si="52"/>
        <v>0.41512262425880503</v>
      </c>
      <c r="M276">
        <f t="shared" si="53"/>
        <v>1.7097600992562489</v>
      </c>
      <c r="N276">
        <f t="shared" si="54"/>
        <v>2.408926764195241</v>
      </c>
    </row>
    <row r="277" spans="1:14" x14ac:dyDescent="0.25">
      <c r="A277" s="4">
        <f>IF('True_Odds_Calculator_2-way'!A278="","",'True_Odds_Calculator_2-way'!A278)</f>
        <v>1.87</v>
      </c>
      <c r="B277" s="4">
        <f>IF('True_Odds_Calculator_2-way'!B278="","",'True_Odds_Calculator_2-way'!B278)</f>
        <v>2.04</v>
      </c>
      <c r="C277" s="4">
        <f t="shared" si="44"/>
        <v>0.53475935828876997</v>
      </c>
      <c r="D277">
        <f t="shared" si="45"/>
        <v>0.49019607843137253</v>
      </c>
      <c r="E277">
        <f t="shared" si="46"/>
        <v>2.4955436720142554E-2</v>
      </c>
      <c r="F277">
        <f t="shared" si="47"/>
        <v>-0.2371815036174898</v>
      </c>
      <c r="G277">
        <v>0</v>
      </c>
      <c r="H277">
        <f t="shared" si="48"/>
        <v>0.26213694033763235</v>
      </c>
      <c r="I277">
        <f t="shared" si="49"/>
        <v>-1.0512928338279499</v>
      </c>
      <c r="J277">
        <f t="shared" si="50"/>
        <v>1.0512928338279499</v>
      </c>
      <c r="K277">
        <f t="shared" si="51"/>
        <v>0.52229555266159289</v>
      </c>
      <c r="L277">
        <f t="shared" si="52"/>
        <v>0.47770444733840695</v>
      </c>
      <c r="M277">
        <f t="shared" si="53"/>
        <v>1.9146247654303168</v>
      </c>
      <c r="N277">
        <f t="shared" si="54"/>
        <v>2.0933445471810685</v>
      </c>
    </row>
    <row r="278" spans="1:14" x14ac:dyDescent="0.25">
      <c r="A278" s="4">
        <f>IF('True_Odds_Calculator_2-way'!A279="","",'True_Odds_Calculator_2-way'!A279)</f>
        <v>1.75</v>
      </c>
      <c r="B278" s="4">
        <f>IF('True_Odds_Calculator_2-way'!B279="","",'True_Odds_Calculator_2-way'!B279)</f>
        <v>2.19</v>
      </c>
      <c r="C278" s="4">
        <f t="shared" si="44"/>
        <v>0.5714285714285714</v>
      </c>
      <c r="D278">
        <f t="shared" si="45"/>
        <v>0.45662100456621008</v>
      </c>
      <c r="E278">
        <f t="shared" si="46"/>
        <v>2.8049575994781417E-2</v>
      </c>
      <c r="F278">
        <f t="shared" si="47"/>
        <v>-0.23287671232876717</v>
      </c>
      <c r="G278">
        <v>0</v>
      </c>
      <c r="H278">
        <f t="shared" si="48"/>
        <v>0.26092628832354858</v>
      </c>
      <c r="I278">
        <f t="shared" si="49"/>
        <v>-1.0585122480499263</v>
      </c>
      <c r="J278">
        <f t="shared" si="50"/>
        <v>1.0585122480499263</v>
      </c>
      <c r="K278">
        <f t="shared" si="51"/>
        <v>0.55744958776236542</v>
      </c>
      <c r="L278">
        <f t="shared" si="52"/>
        <v>0.44255041223763469</v>
      </c>
      <c r="M278">
        <f t="shared" si="53"/>
        <v>1.7938841860374448</v>
      </c>
      <c r="N278">
        <f t="shared" si="54"/>
        <v>2.2596295751794115</v>
      </c>
    </row>
    <row r="279" spans="1:14" x14ac:dyDescent="0.25">
      <c r="A279" s="4">
        <f>IF('True_Odds_Calculator_2-way'!A280="","",'True_Odds_Calculator_2-way'!A280)</f>
        <v>1.61</v>
      </c>
      <c r="B279" s="4">
        <f>IF('True_Odds_Calculator_2-way'!B280="","",'True_Odds_Calculator_2-way'!B280)</f>
        <v>2.46</v>
      </c>
      <c r="C279" s="4">
        <f t="shared" si="44"/>
        <v>0.6211180124223602</v>
      </c>
      <c r="D279">
        <f t="shared" si="45"/>
        <v>0.4065040650406504</v>
      </c>
      <c r="E279">
        <f t="shared" si="46"/>
        <v>2.7622077463010708E-2</v>
      </c>
      <c r="F279">
        <f t="shared" si="47"/>
        <v>-0.22486491945664788</v>
      </c>
      <c r="G279">
        <v>0</v>
      </c>
      <c r="H279">
        <f t="shared" si="48"/>
        <v>0.25248699691965859</v>
      </c>
      <c r="I279">
        <f t="shared" si="49"/>
        <v>-1.0596407579073908</v>
      </c>
      <c r="J279">
        <f t="shared" si="50"/>
        <v>1.0596407579073908</v>
      </c>
      <c r="K279">
        <f t="shared" si="51"/>
        <v>0.60739287177373846</v>
      </c>
      <c r="L279">
        <f t="shared" si="52"/>
        <v>0.39260712822626126</v>
      </c>
      <c r="M279">
        <f t="shared" si="53"/>
        <v>1.646380862323509</v>
      </c>
      <c r="N279">
        <f t="shared" si="54"/>
        <v>2.5470755065447905</v>
      </c>
    </row>
    <row r="280" spans="1:14" x14ac:dyDescent="0.25">
      <c r="A280" s="4">
        <f>IF('True_Odds_Calculator_2-way'!A281="","",'True_Odds_Calculator_2-way'!A281)</f>
        <v>2.2799999999999998</v>
      </c>
      <c r="B280" s="4">
        <f>IF('True_Odds_Calculator_2-way'!B281="","",'True_Odds_Calculator_2-way'!B281)</f>
        <v>1.67</v>
      </c>
      <c r="C280" s="4">
        <f t="shared" si="44"/>
        <v>0.43859649122807021</v>
      </c>
      <c r="D280">
        <f t="shared" si="45"/>
        <v>0.5988023952095809</v>
      </c>
      <c r="E280">
        <f t="shared" si="46"/>
        <v>3.7398886437651102E-2</v>
      </c>
      <c r="F280">
        <f t="shared" si="47"/>
        <v>-0.22523374304023536</v>
      </c>
      <c r="G280">
        <v>0</v>
      </c>
      <c r="H280">
        <f t="shared" si="48"/>
        <v>0.2626326294778864</v>
      </c>
      <c r="I280">
        <f t="shared" si="49"/>
        <v>-1.0798355319767001</v>
      </c>
      <c r="J280">
        <f t="shared" si="50"/>
        <v>1.0798355319767001</v>
      </c>
      <c r="K280">
        <f t="shared" si="51"/>
        <v>0.41978188889052137</v>
      </c>
      <c r="L280">
        <f t="shared" si="52"/>
        <v>0.58021811110947863</v>
      </c>
      <c r="M280">
        <f t="shared" si="53"/>
        <v>2.382189480930176</v>
      </c>
      <c r="N280">
        <f t="shared" si="54"/>
        <v>1.7234898064243891</v>
      </c>
    </row>
    <row r="281" spans="1:14" x14ac:dyDescent="0.25">
      <c r="A281" s="4">
        <f>IF('True_Odds_Calculator_2-way'!A282="","",'True_Odds_Calculator_2-way'!A282)</f>
        <v>2.16</v>
      </c>
      <c r="B281" s="4">
        <f>IF('True_Odds_Calculator_2-way'!B282="","",'True_Odds_Calculator_2-way'!B282)</f>
        <v>1.74</v>
      </c>
      <c r="C281" s="4">
        <f t="shared" si="44"/>
        <v>0.46296296296296291</v>
      </c>
      <c r="D281">
        <f t="shared" si="45"/>
        <v>0.57471264367816088</v>
      </c>
      <c r="E281">
        <f t="shared" si="46"/>
        <v>3.7675606641123682E-2</v>
      </c>
      <c r="F281">
        <f t="shared" si="47"/>
        <v>-0.22839506172839519</v>
      </c>
      <c r="G281">
        <v>0</v>
      </c>
      <c r="H281">
        <f t="shared" si="48"/>
        <v>0.26607066836951887</v>
      </c>
      <c r="I281">
        <f t="shared" si="49"/>
        <v>-1.0793322294408634</v>
      </c>
      <c r="J281">
        <f t="shared" si="50"/>
        <v>1.0793322294408634</v>
      </c>
      <c r="K281">
        <f t="shared" si="51"/>
        <v>0.44404472798104189</v>
      </c>
      <c r="L281">
        <f t="shared" si="52"/>
        <v>0.55595527201895822</v>
      </c>
      <c r="M281">
        <f t="shared" si="53"/>
        <v>2.2520253861514017</v>
      </c>
      <c r="N281">
        <f t="shared" si="54"/>
        <v>1.7987058497862392</v>
      </c>
    </row>
    <row r="282" spans="1:14" x14ac:dyDescent="0.25">
      <c r="A282" s="4">
        <f>IF('True_Odds_Calculator_2-way'!A283="","",'True_Odds_Calculator_2-way'!A283)</f>
        <v>1.61</v>
      </c>
      <c r="B282" s="4">
        <f>IF('True_Odds_Calculator_2-way'!B283="","",'True_Odds_Calculator_2-way'!B283)</f>
        <v>2.39</v>
      </c>
      <c r="C282" s="4">
        <f t="shared" si="44"/>
        <v>0.6211180124223602</v>
      </c>
      <c r="D282">
        <f t="shared" si="45"/>
        <v>0.41841004184100417</v>
      </c>
      <c r="E282">
        <f t="shared" si="46"/>
        <v>3.9528054263364254E-2</v>
      </c>
      <c r="F282">
        <f t="shared" si="47"/>
        <v>-0.22035395930247681</v>
      </c>
      <c r="G282">
        <v>0</v>
      </c>
      <c r="H282">
        <f t="shared" si="48"/>
        <v>0.25988201356584106</v>
      </c>
      <c r="I282">
        <f t="shared" si="49"/>
        <v>-1.0859946414984594</v>
      </c>
      <c r="J282">
        <f t="shared" si="50"/>
        <v>1.0859946414984594</v>
      </c>
      <c r="K282">
        <f t="shared" si="51"/>
        <v>0.60151941470955883</v>
      </c>
      <c r="L282">
        <f t="shared" si="52"/>
        <v>0.39848058529044122</v>
      </c>
      <c r="M282">
        <f t="shared" si="53"/>
        <v>1.6624567313140606</v>
      </c>
      <c r="N282">
        <f t="shared" si="54"/>
        <v>2.5095325516828586</v>
      </c>
    </row>
    <row r="283" spans="1:14" x14ac:dyDescent="0.25">
      <c r="A283" s="4">
        <f>IF('True_Odds_Calculator_2-way'!A284="","",'True_Odds_Calculator_2-way'!A284)</f>
        <v>1.41</v>
      </c>
      <c r="B283" s="4">
        <f>IF('True_Odds_Calculator_2-way'!B284="","",'True_Odds_Calculator_2-way'!B284)</f>
        <v>2.96</v>
      </c>
      <c r="C283" s="4">
        <f t="shared" si="44"/>
        <v>0.70921985815602839</v>
      </c>
      <c r="D283">
        <f t="shared" si="45"/>
        <v>0.33783783783783783</v>
      </c>
      <c r="E283">
        <f t="shared" si="46"/>
        <v>4.7057695993866222E-2</v>
      </c>
      <c r="F283">
        <f t="shared" si="47"/>
        <v>-0.19254360743722443</v>
      </c>
      <c r="G283">
        <v>0</v>
      </c>
      <c r="H283">
        <f t="shared" si="48"/>
        <v>0.23960130343109068</v>
      </c>
      <c r="I283">
        <f t="shared" si="49"/>
        <v>-1.1155268706329007</v>
      </c>
      <c r="J283">
        <f t="shared" si="50"/>
        <v>1.1155268706329007</v>
      </c>
      <c r="K283">
        <f t="shared" si="51"/>
        <v>0.68616942371574274</v>
      </c>
      <c r="L283">
        <f t="shared" si="52"/>
        <v>0.31383057628425726</v>
      </c>
      <c r="M283">
        <f t="shared" si="53"/>
        <v>1.4573660169594891</v>
      </c>
      <c r="N283">
        <f t="shared" si="54"/>
        <v>3.1864326664404854</v>
      </c>
    </row>
    <row r="284" spans="1:14" x14ac:dyDescent="0.25">
      <c r="A284" s="4">
        <f>IF('True_Odds_Calculator_2-way'!A285="","",'True_Odds_Calculator_2-way'!A285)</f>
        <v>1.91</v>
      </c>
      <c r="B284" s="4">
        <f>IF('True_Odds_Calculator_2-way'!B285="","",'True_Odds_Calculator_2-way'!B285)</f>
        <v>1.96</v>
      </c>
      <c r="C284" s="4">
        <f t="shared" si="44"/>
        <v>0.52356020942408377</v>
      </c>
      <c r="D284">
        <f t="shared" si="45"/>
        <v>0.51020408163265307</v>
      </c>
      <c r="E284">
        <f t="shared" si="46"/>
        <v>3.3764291056736839E-2</v>
      </c>
      <c r="F284">
        <f t="shared" si="47"/>
        <v>-0.23335826477187727</v>
      </c>
      <c r="G284">
        <v>0</v>
      </c>
      <c r="H284">
        <f t="shared" si="48"/>
        <v>0.26712255582861416</v>
      </c>
      <c r="I284">
        <f t="shared" si="49"/>
        <v>-1.0699012312772824</v>
      </c>
      <c r="J284">
        <f t="shared" si="50"/>
        <v>1.0699012312772824</v>
      </c>
      <c r="K284">
        <f t="shared" si="51"/>
        <v>0.50668568712332396</v>
      </c>
      <c r="L284">
        <f t="shared" si="52"/>
        <v>0.49331431287667615</v>
      </c>
      <c r="M284">
        <f t="shared" si="53"/>
        <v>1.9736101204623264</v>
      </c>
      <c r="N284">
        <f t="shared" si="54"/>
        <v>2.0271051820261912</v>
      </c>
    </row>
    <row r="285" spans="1:14" x14ac:dyDescent="0.25">
      <c r="A285" s="4">
        <f>IF('True_Odds_Calculator_2-way'!A286="","",'True_Odds_Calculator_2-way'!A286)</f>
        <v>1.89</v>
      </c>
      <c r="B285" s="4">
        <f>IF('True_Odds_Calculator_2-way'!B286="","",'True_Odds_Calculator_2-way'!B286)</f>
        <v>1.98</v>
      </c>
      <c r="C285" s="4">
        <f t="shared" si="44"/>
        <v>0.52910052910052918</v>
      </c>
      <c r="D285">
        <f t="shared" si="45"/>
        <v>0.50505050505050508</v>
      </c>
      <c r="E285">
        <f t="shared" si="46"/>
        <v>3.4151034151034265E-2</v>
      </c>
      <c r="F285">
        <f t="shared" si="47"/>
        <v>-0.23307145529367745</v>
      </c>
      <c r="G285">
        <v>0</v>
      </c>
      <c r="H285">
        <f t="shared" si="48"/>
        <v>0.26722248944471172</v>
      </c>
      <c r="I285">
        <f t="shared" si="49"/>
        <v>-1.0707595557083738</v>
      </c>
      <c r="J285">
        <f t="shared" si="50"/>
        <v>1.0707595557083738</v>
      </c>
      <c r="K285">
        <f t="shared" si="51"/>
        <v>0.5120390612350737</v>
      </c>
      <c r="L285">
        <f t="shared" si="52"/>
        <v>0.48796093876492608</v>
      </c>
      <c r="M285">
        <f t="shared" si="53"/>
        <v>1.9529760045804527</v>
      </c>
      <c r="N285">
        <f t="shared" si="54"/>
        <v>2.0493443645942064</v>
      </c>
    </row>
    <row r="286" spans="1:14" x14ac:dyDescent="0.25">
      <c r="A286" s="4">
        <f>IF('True_Odds_Calculator_2-way'!A287="","",'True_Odds_Calculator_2-way'!A287)</f>
        <v>1.89</v>
      </c>
      <c r="B286" s="4">
        <f>IF('True_Odds_Calculator_2-way'!B287="","",'True_Odds_Calculator_2-way'!B287)</f>
        <v>1.98</v>
      </c>
      <c r="C286" s="4">
        <f t="shared" si="44"/>
        <v>0.52910052910052918</v>
      </c>
      <c r="D286">
        <f t="shared" si="45"/>
        <v>0.50505050505050508</v>
      </c>
      <c r="E286">
        <f t="shared" si="46"/>
        <v>3.4151034151034265E-2</v>
      </c>
      <c r="F286">
        <f t="shared" si="47"/>
        <v>-0.23307145529367745</v>
      </c>
      <c r="G286">
        <v>0</v>
      </c>
      <c r="H286">
        <f t="shared" si="48"/>
        <v>0.26722248944471172</v>
      </c>
      <c r="I286">
        <f t="shared" si="49"/>
        <v>-1.0707595557083738</v>
      </c>
      <c r="J286">
        <f t="shared" si="50"/>
        <v>1.0707595557083738</v>
      </c>
      <c r="K286">
        <f t="shared" si="51"/>
        <v>0.5120390612350737</v>
      </c>
      <c r="L286">
        <f t="shared" si="52"/>
        <v>0.48796093876492608</v>
      </c>
      <c r="M286">
        <f t="shared" si="53"/>
        <v>1.9529760045804527</v>
      </c>
      <c r="N286">
        <f t="shared" si="54"/>
        <v>2.0493443645942064</v>
      </c>
    </row>
    <row r="287" spans="1:14" x14ac:dyDescent="0.25">
      <c r="A287" s="4">
        <f>IF('True_Odds_Calculator_2-way'!A288="","",'True_Odds_Calculator_2-way'!A288)</f>
        <v>1.69</v>
      </c>
      <c r="B287" s="4">
        <f>IF('True_Odds_Calculator_2-way'!B288="","",'True_Odds_Calculator_2-way'!B288)</f>
        <v>2.21</v>
      </c>
      <c r="C287" s="4">
        <f t="shared" si="44"/>
        <v>0.59171597633136097</v>
      </c>
      <c r="D287">
        <f t="shared" si="45"/>
        <v>0.45248868778280543</v>
      </c>
      <c r="E287">
        <f t="shared" si="46"/>
        <v>4.4204664114166459E-2</v>
      </c>
      <c r="F287">
        <f t="shared" si="47"/>
        <v>-0.22354012155613256</v>
      </c>
      <c r="G287">
        <v>0</v>
      </c>
      <c r="H287">
        <f t="shared" si="48"/>
        <v>0.26774478567029908</v>
      </c>
      <c r="I287">
        <f t="shared" si="49"/>
        <v>-1.0944168462342658</v>
      </c>
      <c r="J287">
        <f t="shared" si="50"/>
        <v>1.0944168462342658</v>
      </c>
      <c r="K287">
        <f t="shared" si="51"/>
        <v>0.56975264438271478</v>
      </c>
      <c r="L287">
        <f t="shared" si="52"/>
        <v>0.430247355617285</v>
      </c>
      <c r="M287">
        <f t="shared" si="53"/>
        <v>1.7551476239016437</v>
      </c>
      <c r="N287">
        <f t="shared" si="54"/>
        <v>2.3242443839434617</v>
      </c>
    </row>
    <row r="288" spans="1:14" x14ac:dyDescent="0.25">
      <c r="A288" s="4">
        <f>IF('True_Odds_Calculator_2-way'!A289="","",'True_Odds_Calculator_2-way'!A289)</f>
        <v>1.53</v>
      </c>
      <c r="B288" s="4">
        <f>IF('True_Odds_Calculator_2-way'!B289="","",'True_Odds_Calculator_2-way'!B289)</f>
        <v>2.64</v>
      </c>
      <c r="C288" s="4">
        <f t="shared" si="44"/>
        <v>0.65359477124183007</v>
      </c>
      <c r="D288">
        <f t="shared" si="45"/>
        <v>0.37878787878787878</v>
      </c>
      <c r="E288">
        <f t="shared" si="46"/>
        <v>3.2382650029708859E-2</v>
      </c>
      <c r="F288">
        <f t="shared" si="47"/>
        <v>-0.21519112695583287</v>
      </c>
      <c r="G288">
        <v>0</v>
      </c>
      <c r="H288">
        <f t="shared" si="48"/>
        <v>0.2475737769855417</v>
      </c>
      <c r="I288">
        <f t="shared" si="49"/>
        <v>-1.0726058003503602</v>
      </c>
      <c r="J288">
        <f t="shared" si="50"/>
        <v>1.0726058003503602</v>
      </c>
      <c r="K288">
        <f t="shared" si="51"/>
        <v>0.63755949399591605</v>
      </c>
      <c r="L288">
        <f t="shared" si="52"/>
        <v>0.36244050600408406</v>
      </c>
      <c r="M288">
        <f t="shared" si="53"/>
        <v>1.5684810741856909</v>
      </c>
      <c r="N288">
        <f t="shared" si="54"/>
        <v>2.7590735125745902</v>
      </c>
    </row>
    <row r="289" spans="1:14" x14ac:dyDescent="0.25">
      <c r="A289" s="4">
        <f>IF('True_Odds_Calculator_2-way'!A290="","",'True_Odds_Calculator_2-way'!A290)</f>
        <v>2.31</v>
      </c>
      <c r="B289" s="4">
        <f>IF('True_Odds_Calculator_2-way'!B290="","",'True_Odds_Calculator_2-way'!B290)</f>
        <v>1.65</v>
      </c>
      <c r="C289" s="4">
        <f t="shared" si="44"/>
        <v>0.4329004329004329</v>
      </c>
      <c r="D289">
        <f t="shared" si="45"/>
        <v>0.60606060606060608</v>
      </c>
      <c r="E289">
        <f t="shared" si="46"/>
        <v>3.8961038961038863E-2</v>
      </c>
      <c r="F289">
        <f t="shared" si="47"/>
        <v>-0.22340285976649621</v>
      </c>
      <c r="G289">
        <v>0</v>
      </c>
      <c r="H289">
        <f t="shared" si="48"/>
        <v>0.26236389872753507</v>
      </c>
      <c r="I289">
        <f t="shared" si="49"/>
        <v>-1.0836965077746656</v>
      </c>
      <c r="J289">
        <f t="shared" si="50"/>
        <v>1.0836965077746656</v>
      </c>
      <c r="K289">
        <f t="shared" si="51"/>
        <v>0.41328420662140614</v>
      </c>
      <c r="L289">
        <f t="shared" si="52"/>
        <v>0.58671579337859414</v>
      </c>
      <c r="M289">
        <f t="shared" si="53"/>
        <v>2.4196424251848119</v>
      </c>
      <c r="N289">
        <f t="shared" si="54"/>
        <v>1.7044027300535323</v>
      </c>
    </row>
    <row r="290" spans="1:14" x14ac:dyDescent="0.25">
      <c r="A290" s="4">
        <f>IF('True_Odds_Calculator_2-way'!A291="","",'True_Odds_Calculator_2-way'!A291)</f>
        <v>1.85</v>
      </c>
      <c r="B290" s="4">
        <f>IF('True_Odds_Calculator_2-way'!B291="","",'True_Odds_Calculator_2-way'!B291)</f>
        <v>1.96</v>
      </c>
      <c r="C290" s="4">
        <f t="shared" si="44"/>
        <v>0.54054054054054046</v>
      </c>
      <c r="D290">
        <f t="shared" si="45"/>
        <v>0.51020408163265307</v>
      </c>
      <c r="E290">
        <f t="shared" si="46"/>
        <v>5.0744622173193532E-2</v>
      </c>
      <c r="F290">
        <f t="shared" si="47"/>
        <v>-0.22504136789851081</v>
      </c>
      <c r="G290">
        <v>0</v>
      </c>
      <c r="H290">
        <f t="shared" si="48"/>
        <v>0.27578599007170435</v>
      </c>
      <c r="I290">
        <f t="shared" si="49"/>
        <v>-1.1070186069251189</v>
      </c>
      <c r="J290">
        <f t="shared" si="50"/>
        <v>1.1070186069251189</v>
      </c>
      <c r="K290">
        <f t="shared" si="51"/>
        <v>0.51520742499184358</v>
      </c>
      <c r="L290">
        <f t="shared" si="52"/>
        <v>0.48479257500815626</v>
      </c>
      <c r="M290">
        <f t="shared" si="53"/>
        <v>1.9409658158863516</v>
      </c>
      <c r="N290">
        <f t="shared" si="54"/>
        <v>2.0627378626481145</v>
      </c>
    </row>
    <row r="291" spans="1:14" x14ac:dyDescent="0.25">
      <c r="A291" s="4">
        <f>IF('True_Odds_Calculator_2-way'!A292="","",'True_Odds_Calculator_2-way'!A292)</f>
        <v>1.81</v>
      </c>
      <c r="B291" s="4">
        <f>IF('True_Odds_Calculator_2-way'!B292="","",'True_Odds_Calculator_2-way'!B292)</f>
        <v>2.0099999999999998</v>
      </c>
      <c r="C291" s="4">
        <f t="shared" si="44"/>
        <v>0.5524861878453039</v>
      </c>
      <c r="D291">
        <f t="shared" si="45"/>
        <v>0.49751243781094534</v>
      </c>
      <c r="E291">
        <f t="shared" si="46"/>
        <v>4.999862565624924E-2</v>
      </c>
      <c r="F291">
        <f t="shared" si="47"/>
        <v>-0.22487012451554378</v>
      </c>
      <c r="G291">
        <v>0</v>
      </c>
      <c r="H291">
        <f t="shared" si="48"/>
        <v>0.27486875017179302</v>
      </c>
      <c r="I291">
        <f t="shared" si="49"/>
        <v>-1.1055968780110992</v>
      </c>
      <c r="J291">
        <f t="shared" si="50"/>
        <v>1.1055968780110992</v>
      </c>
      <c r="K291">
        <f t="shared" si="51"/>
        <v>0.52755597049559944</v>
      </c>
      <c r="L291">
        <f t="shared" si="52"/>
        <v>0.47244402950440073</v>
      </c>
      <c r="M291">
        <f t="shared" si="53"/>
        <v>1.89553347118899</v>
      </c>
      <c r="N291">
        <f t="shared" si="54"/>
        <v>2.1166528467912094</v>
      </c>
    </row>
    <row r="292" spans="1:14" x14ac:dyDescent="0.25">
      <c r="A292" s="4">
        <f>IF('True_Odds_Calculator_2-way'!A293="","",'True_Odds_Calculator_2-way'!A293)</f>
        <v>1.86</v>
      </c>
      <c r="B292" s="4">
        <f>IF('True_Odds_Calculator_2-way'!B293="","",'True_Odds_Calculator_2-way'!B293)</f>
        <v>1.96</v>
      </c>
      <c r="C292" s="4">
        <f t="shared" si="44"/>
        <v>0.5376344086021505</v>
      </c>
      <c r="D292">
        <f t="shared" si="45"/>
        <v>0.51020408163265307</v>
      </c>
      <c r="E292">
        <f t="shared" si="46"/>
        <v>4.7838490234803466E-2</v>
      </c>
      <c r="F292">
        <f t="shared" si="47"/>
        <v>-0.22646477946017129</v>
      </c>
      <c r="G292">
        <v>0</v>
      </c>
      <c r="H292">
        <f t="shared" si="48"/>
        <v>0.27430326969497476</v>
      </c>
      <c r="I292">
        <f t="shared" si="49"/>
        <v>-1.1005636329070294</v>
      </c>
      <c r="J292">
        <f t="shared" si="50"/>
        <v>1.1005636329070294</v>
      </c>
      <c r="K292">
        <f t="shared" si="51"/>
        <v>0.51374664671956227</v>
      </c>
      <c r="L292">
        <f t="shared" si="52"/>
        <v>0.48625335328043789</v>
      </c>
      <c r="M292">
        <f t="shared" si="53"/>
        <v>1.9464847243000454</v>
      </c>
      <c r="N292">
        <f t="shared" si="54"/>
        <v>2.0565410875907482</v>
      </c>
    </row>
    <row r="293" spans="1:14" x14ac:dyDescent="0.25">
      <c r="A293" s="4">
        <f>IF('True_Odds_Calculator_2-way'!A294="","",'True_Odds_Calculator_2-way'!A294)</f>
        <v>1.9</v>
      </c>
      <c r="B293" s="4">
        <f>IF('True_Odds_Calculator_2-way'!B294="","",'True_Odds_Calculator_2-way'!B294)</f>
        <v>1.92</v>
      </c>
      <c r="C293" s="4">
        <f t="shared" si="44"/>
        <v>0.52631578947368418</v>
      </c>
      <c r="D293">
        <f t="shared" si="45"/>
        <v>0.52083333333333337</v>
      </c>
      <c r="E293">
        <f t="shared" si="46"/>
        <v>4.7149122807017552E-2</v>
      </c>
      <c r="F293">
        <f t="shared" si="47"/>
        <v>-0.22697368421052633</v>
      </c>
      <c r="G293">
        <v>0</v>
      </c>
      <c r="H293">
        <f t="shared" si="48"/>
        <v>0.27412280701754388</v>
      </c>
      <c r="I293">
        <f t="shared" si="49"/>
        <v>-1.0989674556596449</v>
      </c>
      <c r="J293">
        <f t="shared" si="50"/>
        <v>1.0989674556596449</v>
      </c>
      <c r="K293">
        <f t="shared" si="51"/>
        <v>0.50274733569069663</v>
      </c>
      <c r="L293">
        <f t="shared" si="52"/>
        <v>0.49725266430930348</v>
      </c>
      <c r="M293">
        <f t="shared" si="53"/>
        <v>1.9890707100936806</v>
      </c>
      <c r="N293">
        <f t="shared" si="54"/>
        <v>2.0110500592068727</v>
      </c>
    </row>
    <row r="294" spans="1:14" x14ac:dyDescent="0.25">
      <c r="A294" s="4">
        <f>IF('True_Odds_Calculator_2-way'!A295="","",'True_Odds_Calculator_2-way'!A295)</f>
        <v>1.81</v>
      </c>
      <c r="B294" s="4">
        <f>IF('True_Odds_Calculator_2-way'!B295="","",'True_Odds_Calculator_2-way'!B295)</f>
        <v>1.98</v>
      </c>
      <c r="C294" s="4">
        <f t="shared" si="44"/>
        <v>0.5524861878453039</v>
      </c>
      <c r="D294">
        <f t="shared" si="45"/>
        <v>0.50505050505050508</v>
      </c>
      <c r="E294">
        <f t="shared" si="46"/>
        <v>5.7536692895808983E-2</v>
      </c>
      <c r="F294">
        <f t="shared" si="47"/>
        <v>-0.22149673530888991</v>
      </c>
      <c r="G294">
        <v>0</v>
      </c>
      <c r="H294">
        <f t="shared" si="48"/>
        <v>0.27903342820469895</v>
      </c>
      <c r="I294">
        <f t="shared" si="49"/>
        <v>-1.1223917161691233</v>
      </c>
      <c r="J294">
        <f t="shared" si="50"/>
        <v>1.1223917161691233</v>
      </c>
      <c r="K294">
        <f t="shared" si="51"/>
        <v>0.52379679826441239</v>
      </c>
      <c r="L294">
        <f t="shared" si="52"/>
        <v>0.47620320173558761</v>
      </c>
      <c r="M294">
        <f t="shared" si="53"/>
        <v>1.9091372900969898</v>
      </c>
      <c r="N294">
        <f t="shared" si="54"/>
        <v>2.0999438818457401</v>
      </c>
    </row>
    <row r="295" spans="1:14" x14ac:dyDescent="0.25">
      <c r="A295" s="4">
        <f>IF('True_Odds_Calculator_2-way'!A296="","",'True_Odds_Calculator_2-way'!A296)</f>
        <v>1.88</v>
      </c>
      <c r="B295" s="4">
        <f>IF('True_Odds_Calculator_2-way'!B296="","",'True_Odds_Calculator_2-way'!B296)</f>
        <v>1.91</v>
      </c>
      <c r="C295" s="4">
        <f t="shared" si="44"/>
        <v>0.53191489361702127</v>
      </c>
      <c r="D295">
        <f t="shared" si="45"/>
        <v>0.52356020942408377</v>
      </c>
      <c r="E295">
        <f t="shared" si="46"/>
        <v>5.5475103041104923E-2</v>
      </c>
      <c r="F295">
        <f t="shared" si="47"/>
        <v>-0.22301437005681191</v>
      </c>
      <c r="G295">
        <v>0</v>
      </c>
      <c r="H295">
        <f t="shared" si="48"/>
        <v>0.27848947309791688</v>
      </c>
      <c r="I295">
        <f t="shared" si="49"/>
        <v>-1.1174753906691854</v>
      </c>
      <c r="J295">
        <f t="shared" si="50"/>
        <v>1.1174753906691854</v>
      </c>
      <c r="K295">
        <f t="shared" si="51"/>
        <v>0.50419023840387511</v>
      </c>
      <c r="L295">
        <f t="shared" si="52"/>
        <v>0.49580976159612478</v>
      </c>
      <c r="M295">
        <f t="shared" si="53"/>
        <v>1.9833783437888832</v>
      </c>
      <c r="N295">
        <f t="shared" si="54"/>
        <v>2.0169026055089594</v>
      </c>
    </row>
    <row r="296" spans="1:14" x14ac:dyDescent="0.25">
      <c r="A296" s="4">
        <f>IF('True_Odds_Calculator_2-way'!A297="","",'True_Odds_Calculator_2-way'!A297)</f>
        <v>1.8</v>
      </c>
      <c r="B296" s="4">
        <f>IF('True_Odds_Calculator_2-way'!B297="","",'True_Odds_Calculator_2-way'!B297)</f>
        <v>2</v>
      </c>
      <c r="C296" s="4">
        <f t="shared" si="44"/>
        <v>0.55555555555555558</v>
      </c>
      <c r="D296">
        <f t="shared" si="45"/>
        <v>0.5</v>
      </c>
      <c r="E296">
        <f t="shared" si="46"/>
        <v>5.555555555555558E-2</v>
      </c>
      <c r="F296">
        <f t="shared" si="47"/>
        <v>-0.22222222222222221</v>
      </c>
      <c r="G296">
        <v>0</v>
      </c>
      <c r="H296">
        <f t="shared" si="48"/>
        <v>0.27777777777777779</v>
      </c>
      <c r="I296">
        <f t="shared" si="49"/>
        <v>-1.1180339887498949</v>
      </c>
      <c r="J296">
        <f t="shared" si="50"/>
        <v>1.1180339887498949</v>
      </c>
      <c r="K296">
        <f t="shared" si="51"/>
        <v>0.5278640450004205</v>
      </c>
      <c r="L296">
        <f t="shared" si="52"/>
        <v>0.47213595499957939</v>
      </c>
      <c r="M296">
        <f t="shared" si="53"/>
        <v>1.8944271909999162</v>
      </c>
      <c r="N296">
        <f t="shared" si="54"/>
        <v>2.1180339887498949</v>
      </c>
    </row>
    <row r="297" spans="1:14" x14ac:dyDescent="0.25">
      <c r="A297" s="4">
        <f>IF('True_Odds_Calculator_2-way'!A298="","",'True_Odds_Calculator_2-way'!A298)</f>
        <v>1.71</v>
      </c>
      <c r="B297" s="4">
        <f>IF('True_Odds_Calculator_2-way'!B298="","",'True_Odds_Calculator_2-way'!B298)</f>
        <v>2.0699999999999998</v>
      </c>
      <c r="C297" s="4">
        <f t="shared" si="44"/>
        <v>0.58479532163742687</v>
      </c>
      <c r="D297">
        <f t="shared" si="45"/>
        <v>0.48309178743961356</v>
      </c>
      <c r="E297">
        <f t="shared" si="46"/>
        <v>6.7887109077040542E-2</v>
      </c>
      <c r="F297">
        <f t="shared" si="47"/>
        <v>-0.21462270813910767</v>
      </c>
      <c r="G297">
        <v>0</v>
      </c>
      <c r="H297">
        <f t="shared" si="48"/>
        <v>0.28250981721614826</v>
      </c>
      <c r="I297">
        <f t="shared" si="49"/>
        <v>-1.1473051335061171</v>
      </c>
      <c r="J297">
        <f t="shared" si="50"/>
        <v>1.1473051335061171</v>
      </c>
      <c r="K297">
        <f t="shared" si="51"/>
        <v>0.55108969465389768</v>
      </c>
      <c r="L297">
        <f t="shared" si="52"/>
        <v>0.4489103053461021</v>
      </c>
      <c r="M297">
        <f t="shared" si="53"/>
        <v>1.8145866447893435</v>
      </c>
      <c r="N297">
        <f t="shared" si="54"/>
        <v>2.2276164928515447</v>
      </c>
    </row>
    <row r="298" spans="1:14" x14ac:dyDescent="0.25">
      <c r="A298" s="4">
        <f>IF('True_Odds_Calculator_2-way'!A299="","",'True_Odds_Calculator_2-way'!A299)</f>
        <v>1.96</v>
      </c>
      <c r="B298" s="4">
        <f>IF('True_Odds_Calculator_2-way'!B299="","",'True_Odds_Calculator_2-way'!B299)</f>
        <v>1.83</v>
      </c>
      <c r="C298" s="4">
        <f t="shared" si="44"/>
        <v>0.51020408163265307</v>
      </c>
      <c r="D298">
        <f t="shared" si="45"/>
        <v>0.54644808743169393</v>
      </c>
      <c r="E298">
        <f t="shared" si="46"/>
        <v>5.6652169064347113E-2</v>
      </c>
      <c r="F298">
        <f t="shared" si="47"/>
        <v>-0.22214787554366</v>
      </c>
      <c r="G298">
        <v>0</v>
      </c>
      <c r="H298">
        <f t="shared" si="48"/>
        <v>0.27880004460800711</v>
      </c>
      <c r="I298">
        <f t="shared" si="49"/>
        <v>-1.1202767873705521</v>
      </c>
      <c r="J298">
        <f t="shared" si="50"/>
        <v>1.1202767873705521</v>
      </c>
      <c r="K298">
        <f t="shared" si="51"/>
        <v>0.48181957059119912</v>
      </c>
      <c r="L298">
        <f t="shared" si="52"/>
        <v>0.51818042940880082</v>
      </c>
      <c r="M298">
        <f t="shared" si="53"/>
        <v>2.0754657158757301</v>
      </c>
      <c r="N298">
        <f t="shared" si="54"/>
        <v>1.9298297335175583</v>
      </c>
    </row>
    <row r="299" spans="1:14" x14ac:dyDescent="0.25">
      <c r="A299" s="4">
        <f>IF('True_Odds_Calculator_2-way'!A300="","",'True_Odds_Calculator_2-way'!A300)</f>
        <v>1.74</v>
      </c>
      <c r="B299" s="4">
        <f>IF('True_Odds_Calculator_2-way'!B300="","",'True_Odds_Calculator_2-way'!B300)</f>
        <v>1.97</v>
      </c>
      <c r="C299" s="4">
        <f t="shared" si="44"/>
        <v>0.57471264367816088</v>
      </c>
      <c r="D299">
        <f t="shared" si="45"/>
        <v>0.50761421319796951</v>
      </c>
      <c r="E299">
        <f t="shared" si="46"/>
        <v>8.2326856876130394E-2</v>
      </c>
      <c r="F299">
        <f t="shared" si="47"/>
        <v>-0.20940544955948426</v>
      </c>
      <c r="G299">
        <v>0</v>
      </c>
      <c r="H299">
        <f t="shared" si="48"/>
        <v>0.29173230643561465</v>
      </c>
      <c r="I299">
        <f t="shared" si="49"/>
        <v>-1.1803159420437521</v>
      </c>
      <c r="J299">
        <f t="shared" si="50"/>
        <v>1.1803159420437521</v>
      </c>
      <c r="K299">
        <f t="shared" si="51"/>
        <v>0.53377920348258545</v>
      </c>
      <c r="L299">
        <f t="shared" si="52"/>
        <v>0.46622079651741455</v>
      </c>
      <c r="M299">
        <f t="shared" si="53"/>
        <v>1.8734337971123767</v>
      </c>
      <c r="N299">
        <f t="shared" si="54"/>
        <v>2.1449064637824398</v>
      </c>
    </row>
    <row r="300" spans="1:14" x14ac:dyDescent="0.25">
      <c r="A300" s="4">
        <f>IF('True_Odds_Calculator_2-way'!A301="","",'True_Odds_Calculator_2-way'!A301)</f>
        <v>1.71</v>
      </c>
      <c r="B300" s="4">
        <f>IF('True_Odds_Calculator_2-way'!B301="","",'True_Odds_Calculator_2-way'!B301)</f>
        <v>2.0099999999999998</v>
      </c>
      <c r="C300" s="4">
        <f t="shared" si="44"/>
        <v>0.58479532163742687</v>
      </c>
      <c r="D300">
        <f t="shared" si="45"/>
        <v>0.49751243781094534</v>
      </c>
      <c r="E300">
        <f t="shared" si="46"/>
        <v>8.230775944837232E-2</v>
      </c>
      <c r="F300">
        <f t="shared" si="47"/>
        <v>-0.20863518663989977</v>
      </c>
      <c r="G300">
        <v>0</v>
      </c>
      <c r="H300">
        <f t="shared" si="48"/>
        <v>0.29094294608827209</v>
      </c>
      <c r="I300">
        <f t="shared" si="49"/>
        <v>-1.180891886561964</v>
      </c>
      <c r="J300">
        <f t="shared" si="50"/>
        <v>1.180891886561964</v>
      </c>
      <c r="K300">
        <f t="shared" si="51"/>
        <v>0.54394142715471971</v>
      </c>
      <c r="L300">
        <f t="shared" si="52"/>
        <v>0.45605857284528012</v>
      </c>
      <c r="M300">
        <f t="shared" si="53"/>
        <v>1.8384332394589944</v>
      </c>
      <c r="N300">
        <f t="shared" si="54"/>
        <v>2.1927008054275836</v>
      </c>
    </row>
    <row r="301" spans="1:14" x14ac:dyDescent="0.25">
      <c r="A301" s="4">
        <f>IF('True_Odds_Calculator_2-way'!A302="","",'True_Odds_Calculator_2-way'!A302)</f>
        <v>1.65</v>
      </c>
      <c r="B301" s="4">
        <f>IF('True_Odds_Calculator_2-way'!B302="","",'True_Odds_Calculator_2-way'!B302)</f>
        <v>2.19</v>
      </c>
      <c r="C301" s="4">
        <f t="shared" si="44"/>
        <v>0.60606060606060608</v>
      </c>
      <c r="D301">
        <f t="shared" si="45"/>
        <v>0.45662100456621008</v>
      </c>
      <c r="E301">
        <f t="shared" si="46"/>
        <v>6.2681610626816209E-2</v>
      </c>
      <c r="F301">
        <f t="shared" si="47"/>
        <v>-0.21405839214058386</v>
      </c>
      <c r="G301">
        <v>0</v>
      </c>
      <c r="H301">
        <f t="shared" si="48"/>
        <v>0.27674000276740007</v>
      </c>
      <c r="I301">
        <f t="shared" si="49"/>
        <v>-1.137024547772205</v>
      </c>
      <c r="J301">
        <f t="shared" si="50"/>
        <v>1.137024547772205</v>
      </c>
      <c r="K301">
        <f t="shared" si="51"/>
        <v>0.57502131907073983</v>
      </c>
      <c r="L301">
        <f t="shared" si="52"/>
        <v>0.42497868092926011</v>
      </c>
      <c r="M301">
        <f t="shared" si="53"/>
        <v>1.7390659560519335</v>
      </c>
      <c r="N301">
        <f t="shared" si="54"/>
        <v>2.3530592118489237</v>
      </c>
    </row>
    <row r="302" spans="1:14" x14ac:dyDescent="0.25">
      <c r="A302" s="4">
        <f>IF('True_Odds_Calculator_2-way'!A303="","",'True_Odds_Calculator_2-way'!A303)</f>
        <v>1.85</v>
      </c>
      <c r="B302" s="4">
        <f>IF('True_Odds_Calculator_2-way'!B303="","",'True_Odds_Calculator_2-way'!B303)</f>
        <v>1.93</v>
      </c>
      <c r="C302" s="4">
        <f t="shared" si="44"/>
        <v>0.54054054054054046</v>
      </c>
      <c r="D302">
        <f t="shared" si="45"/>
        <v>0.5181347150259068</v>
      </c>
      <c r="E302">
        <f t="shared" si="46"/>
        <v>5.8675255566447149E-2</v>
      </c>
      <c r="F302">
        <f t="shared" si="47"/>
        <v>-0.22139756336647543</v>
      </c>
      <c r="G302">
        <v>0</v>
      </c>
      <c r="H302">
        <f t="shared" si="48"/>
        <v>0.28007281893292257</v>
      </c>
      <c r="I302">
        <f t="shared" si="49"/>
        <v>-1.1247320293685124</v>
      </c>
      <c r="J302">
        <f t="shared" si="50"/>
        <v>1.1247320293685124</v>
      </c>
      <c r="K302">
        <f t="shared" si="51"/>
        <v>0.51124163480238349</v>
      </c>
      <c r="L302">
        <f t="shared" si="52"/>
        <v>0.48875836519761678</v>
      </c>
      <c r="M302">
        <f t="shared" si="53"/>
        <v>1.9560222249632353</v>
      </c>
      <c r="N302">
        <f t="shared" si="54"/>
        <v>2.0460007873127162</v>
      </c>
    </row>
    <row r="303" spans="1:14" x14ac:dyDescent="0.25">
      <c r="A303" s="4">
        <f>IF('True_Odds_Calculator_2-way'!A304="","",'True_Odds_Calculator_2-way'!A304)</f>
        <v>1.87</v>
      </c>
      <c r="B303" s="4">
        <f>IF('True_Odds_Calculator_2-way'!B304="","",'True_Odds_Calculator_2-way'!B304)</f>
        <v>1.92</v>
      </c>
      <c r="C303" s="4">
        <f t="shared" si="44"/>
        <v>0.53475935828876997</v>
      </c>
      <c r="D303">
        <f t="shared" si="45"/>
        <v>0.52083333333333337</v>
      </c>
      <c r="E303">
        <f t="shared" si="46"/>
        <v>5.5592691622103452E-2</v>
      </c>
      <c r="F303">
        <f t="shared" si="47"/>
        <v>-0.22292780748663099</v>
      </c>
      <c r="G303">
        <v>0</v>
      </c>
      <c r="H303">
        <f t="shared" si="48"/>
        <v>0.27852049910873439</v>
      </c>
      <c r="I303">
        <f t="shared" si="49"/>
        <v>-1.1177545850247397</v>
      </c>
      <c r="J303">
        <f t="shared" si="50"/>
        <v>1.1177545850247397</v>
      </c>
      <c r="K303">
        <f t="shared" si="51"/>
        <v>0.50698460292396652</v>
      </c>
      <c r="L303">
        <f t="shared" si="52"/>
        <v>0.49301539707603348</v>
      </c>
      <c r="M303">
        <f t="shared" si="53"/>
        <v>1.9724464889715241</v>
      </c>
      <c r="N303">
        <f t="shared" si="54"/>
        <v>2.0283342182227599</v>
      </c>
    </row>
    <row r="304" spans="1:14" x14ac:dyDescent="0.25">
      <c r="A304" s="4">
        <f>IF('True_Odds_Calculator_2-way'!A305="","",'True_Odds_Calculator_2-way'!A305)</f>
        <v>2.5299999999999998</v>
      </c>
      <c r="B304" s="4">
        <f>IF('True_Odds_Calculator_2-way'!B305="","",'True_Odds_Calculator_2-way'!B305)</f>
        <v>1.58</v>
      </c>
      <c r="C304" s="4">
        <f t="shared" si="44"/>
        <v>0.39525691699604748</v>
      </c>
      <c r="D304">
        <f t="shared" si="45"/>
        <v>0.63291139240506322</v>
      </c>
      <c r="E304">
        <f t="shared" si="46"/>
        <v>2.8168309401110703E-2</v>
      </c>
      <c r="F304">
        <f t="shared" si="47"/>
        <v>-0.22199429629259027</v>
      </c>
      <c r="G304">
        <v>0</v>
      </c>
      <c r="H304">
        <f t="shared" si="48"/>
        <v>0.25016260569370091</v>
      </c>
      <c r="I304">
        <f t="shared" si="49"/>
        <v>-1.0615495921641365</v>
      </c>
      <c r="J304">
        <f t="shared" si="50"/>
        <v>1.0615495921641365</v>
      </c>
      <c r="K304">
        <f t="shared" si="51"/>
        <v>0.38107274535416313</v>
      </c>
      <c r="L304">
        <f t="shared" si="52"/>
        <v>0.61892725464583687</v>
      </c>
      <c r="M304">
        <f t="shared" si="53"/>
        <v>2.6241708760111284</v>
      </c>
      <c r="N304">
        <f t="shared" si="54"/>
        <v>1.6156987634551996</v>
      </c>
    </row>
    <row r="305" spans="1:14" x14ac:dyDescent="0.25">
      <c r="A305" s="4">
        <f>IF('True_Odds_Calculator_2-way'!A306="","",'True_Odds_Calculator_2-way'!A306)</f>
        <v>2.2200000000000002</v>
      </c>
      <c r="B305" s="4">
        <f>IF('True_Odds_Calculator_2-way'!B306="","",'True_Odds_Calculator_2-way'!B306)</f>
        <v>1.73</v>
      </c>
      <c r="C305" s="4">
        <f t="shared" si="44"/>
        <v>0.4504504504504504</v>
      </c>
      <c r="D305">
        <f t="shared" si="45"/>
        <v>0.5780346820809249</v>
      </c>
      <c r="E305">
        <f t="shared" si="46"/>
        <v>2.8485132531375301E-2</v>
      </c>
      <c r="F305">
        <f t="shared" si="47"/>
        <v>-0.2318908503879602</v>
      </c>
      <c r="G305">
        <v>0</v>
      </c>
      <c r="H305">
        <f t="shared" si="48"/>
        <v>0.2603759829193355</v>
      </c>
      <c r="I305">
        <f t="shared" si="49"/>
        <v>-1.0596407579073905</v>
      </c>
      <c r="J305">
        <f t="shared" si="50"/>
        <v>1.0596407579073905</v>
      </c>
      <c r="K305">
        <f t="shared" si="51"/>
        <v>0.43615522243331045</v>
      </c>
      <c r="L305">
        <f t="shared" si="52"/>
        <v>0.56384477756668971</v>
      </c>
      <c r="M305">
        <f t="shared" si="53"/>
        <v>2.2927617246470167</v>
      </c>
      <c r="N305">
        <f t="shared" si="54"/>
        <v>1.7735377532723946</v>
      </c>
    </row>
    <row r="306" spans="1:14" x14ac:dyDescent="0.25">
      <c r="A306" s="4">
        <f>IF('True_Odds_Calculator_2-way'!A307="","",'True_Odds_Calculator_2-way'!A307)</f>
        <v>2.33</v>
      </c>
      <c r="B306" s="4">
        <f>IF('True_Odds_Calculator_2-way'!B307="","",'True_Odds_Calculator_2-way'!B307)</f>
        <v>1.67</v>
      </c>
      <c r="C306" s="4">
        <f t="shared" si="44"/>
        <v>0.42918454935622319</v>
      </c>
      <c r="D306">
        <f t="shared" si="45"/>
        <v>0.5988023952095809</v>
      </c>
      <c r="E306">
        <f t="shared" si="46"/>
        <v>2.7986944565804084E-2</v>
      </c>
      <c r="F306">
        <f t="shared" si="47"/>
        <v>-0.22900979157564694</v>
      </c>
      <c r="G306">
        <v>0</v>
      </c>
      <c r="H306">
        <f t="shared" si="48"/>
        <v>0.25699673614145102</v>
      </c>
      <c r="I306">
        <f t="shared" si="49"/>
        <v>-1.0593434317257451</v>
      </c>
      <c r="J306">
        <f t="shared" si="50"/>
        <v>1.0593434317257451</v>
      </c>
      <c r="K306">
        <f t="shared" si="51"/>
        <v>0.41512262425880503</v>
      </c>
      <c r="L306">
        <f t="shared" si="52"/>
        <v>0.58487737574119503</v>
      </c>
      <c r="M306">
        <f t="shared" si="53"/>
        <v>2.408926764195241</v>
      </c>
      <c r="N306">
        <f t="shared" si="54"/>
        <v>1.7097600992562489</v>
      </c>
    </row>
    <row r="307" spans="1:14" x14ac:dyDescent="0.25">
      <c r="A307" s="4">
        <f>IF('True_Odds_Calculator_2-way'!A308="","",'True_Odds_Calculator_2-way'!A308)</f>
        <v>1.89</v>
      </c>
      <c r="B307" s="4">
        <f>IF('True_Odds_Calculator_2-way'!B308="","",'True_Odds_Calculator_2-way'!B308)</f>
        <v>2.0099999999999998</v>
      </c>
      <c r="C307" s="4">
        <f t="shared" si="44"/>
        <v>0.52910052910052918</v>
      </c>
      <c r="D307">
        <f t="shared" si="45"/>
        <v>0.49751243781094534</v>
      </c>
      <c r="E307">
        <f t="shared" si="46"/>
        <v>2.6612966911474523E-2</v>
      </c>
      <c r="F307">
        <f t="shared" si="47"/>
        <v>-0.23662112716839079</v>
      </c>
      <c r="G307">
        <v>0</v>
      </c>
      <c r="H307">
        <f t="shared" si="48"/>
        <v>0.26323409407986531</v>
      </c>
      <c r="I307">
        <f t="shared" si="49"/>
        <v>-1.0547373121500738</v>
      </c>
      <c r="J307">
        <f t="shared" si="50"/>
        <v>1.0547373121500738</v>
      </c>
      <c r="K307">
        <f t="shared" si="51"/>
        <v>0.51580525090249008</v>
      </c>
      <c r="L307">
        <f t="shared" si="52"/>
        <v>0.48419474909751009</v>
      </c>
      <c r="M307">
        <f t="shared" si="53"/>
        <v>1.9387162078135651</v>
      </c>
      <c r="N307">
        <f t="shared" si="54"/>
        <v>2.0652846852715743</v>
      </c>
    </row>
    <row r="308" spans="1:14" x14ac:dyDescent="0.25">
      <c r="A308" s="4">
        <f>IF('True_Odds_Calculator_2-way'!A309="","",'True_Odds_Calculator_2-way'!A309)</f>
        <v>2.59</v>
      </c>
      <c r="B308" s="4">
        <f>IF('True_Odds_Calculator_2-way'!B309="","",'True_Odds_Calculator_2-way'!B309)</f>
        <v>1.53</v>
      </c>
      <c r="C308" s="4">
        <f t="shared" si="44"/>
        <v>0.38610038610038611</v>
      </c>
      <c r="D308">
        <f t="shared" si="45"/>
        <v>0.65359477124183007</v>
      </c>
      <c r="E308">
        <f t="shared" si="46"/>
        <v>3.9695157342216181E-2</v>
      </c>
      <c r="F308">
        <f t="shared" si="47"/>
        <v>-0.21265803618744794</v>
      </c>
      <c r="G308">
        <v>0</v>
      </c>
      <c r="H308">
        <f t="shared" si="48"/>
        <v>0.25235319352966412</v>
      </c>
      <c r="I308">
        <f t="shared" si="49"/>
        <v>-1.0893401305464636</v>
      </c>
      <c r="J308">
        <f t="shared" si="50"/>
        <v>1.0893401305464636</v>
      </c>
      <c r="K308">
        <f t="shared" si="51"/>
        <v>0.36602540378443871</v>
      </c>
      <c r="L308">
        <f t="shared" si="52"/>
        <v>0.63397459621556129</v>
      </c>
      <c r="M308">
        <f t="shared" si="53"/>
        <v>2.7320508075688767</v>
      </c>
      <c r="N308">
        <f t="shared" si="54"/>
        <v>1.577350269189626</v>
      </c>
    </row>
    <row r="309" spans="1:14" x14ac:dyDescent="0.25">
      <c r="A309" s="4">
        <f>IF('True_Odds_Calculator_2-way'!A310="","",'True_Odds_Calculator_2-way'!A310)</f>
        <v>3.01</v>
      </c>
      <c r="B309" s="4">
        <f>IF('True_Odds_Calculator_2-way'!B310="","",'True_Odds_Calculator_2-way'!B310)</f>
        <v>1.41</v>
      </c>
      <c r="C309" s="4">
        <f t="shared" si="44"/>
        <v>0.33222591362126247</v>
      </c>
      <c r="D309">
        <f t="shared" si="45"/>
        <v>0.70921985815602839</v>
      </c>
      <c r="E309">
        <f t="shared" si="46"/>
        <v>4.1445771777290918E-2</v>
      </c>
      <c r="F309">
        <f t="shared" si="47"/>
        <v>-0.19417544355693783</v>
      </c>
      <c r="G309">
        <v>0</v>
      </c>
      <c r="H309">
        <f t="shared" si="48"/>
        <v>0.23562121533422872</v>
      </c>
      <c r="I309">
        <f t="shared" si="49"/>
        <v>-1.1015647826027295</v>
      </c>
      <c r="J309">
        <f t="shared" si="50"/>
        <v>1.1015647826027295</v>
      </c>
      <c r="K309">
        <f t="shared" si="51"/>
        <v>0.31112471083931825</v>
      </c>
      <c r="L309">
        <f t="shared" si="52"/>
        <v>0.68887528916068164</v>
      </c>
      <c r="M309">
        <f t="shared" si="53"/>
        <v>3.214145213031486</v>
      </c>
      <c r="N309">
        <f t="shared" si="54"/>
        <v>1.4516415608671192</v>
      </c>
    </row>
    <row r="310" spans="1:14" x14ac:dyDescent="0.25">
      <c r="A310" s="4">
        <f>IF('True_Odds_Calculator_2-way'!A311="","",'True_Odds_Calculator_2-way'!A311)</f>
        <v>2.95</v>
      </c>
      <c r="B310" s="4">
        <f>IF('True_Odds_Calculator_2-way'!B311="","",'True_Odds_Calculator_2-way'!B311)</f>
        <v>1.42</v>
      </c>
      <c r="C310" s="4">
        <f t="shared" si="44"/>
        <v>0.33898305084745761</v>
      </c>
      <c r="D310">
        <f t="shared" si="45"/>
        <v>0.70422535211267612</v>
      </c>
      <c r="E310">
        <f t="shared" si="46"/>
        <v>4.3208402960133618E-2</v>
      </c>
      <c r="F310">
        <f t="shared" si="47"/>
        <v>-0.19551205538314642</v>
      </c>
      <c r="G310">
        <v>0</v>
      </c>
      <c r="H310">
        <f t="shared" si="48"/>
        <v>0.23872045834328004</v>
      </c>
      <c r="I310">
        <f t="shared" si="49"/>
        <v>-1.1049892402196595</v>
      </c>
      <c r="J310">
        <f t="shared" si="50"/>
        <v>1.1049892402196595</v>
      </c>
      <c r="K310">
        <f t="shared" si="51"/>
        <v>0.31698443643130814</v>
      </c>
      <c r="L310">
        <f t="shared" si="52"/>
        <v>0.68301556356869209</v>
      </c>
      <c r="M310">
        <f t="shared" si="53"/>
        <v>3.1547290184283359</v>
      </c>
      <c r="N310">
        <f t="shared" si="54"/>
        <v>1.4640954808922568</v>
      </c>
    </row>
    <row r="311" spans="1:14" x14ac:dyDescent="0.25">
      <c r="A311" s="4">
        <f>IF('True_Odds_Calculator_2-way'!A312="","",'True_Odds_Calculator_2-way'!A312)</f>
        <v>1.88</v>
      </c>
      <c r="B311" s="4">
        <f>IF('True_Odds_Calculator_2-way'!B312="","",'True_Odds_Calculator_2-way'!B312)</f>
        <v>1.99</v>
      </c>
      <c r="C311" s="4">
        <f t="shared" si="44"/>
        <v>0.53191489361702127</v>
      </c>
      <c r="D311">
        <f t="shared" si="45"/>
        <v>0.50251256281407031</v>
      </c>
      <c r="E311">
        <f t="shared" si="46"/>
        <v>3.4427456431091574E-2</v>
      </c>
      <c r="F311">
        <f t="shared" si="47"/>
        <v>-0.23286645995937127</v>
      </c>
      <c r="G311">
        <v>0</v>
      </c>
      <c r="H311">
        <f t="shared" si="48"/>
        <v>0.2672939163904629</v>
      </c>
      <c r="I311">
        <f t="shared" si="49"/>
        <v>-1.0713739108887084</v>
      </c>
      <c r="J311">
        <f t="shared" si="50"/>
        <v>1.0713739108887084</v>
      </c>
      <c r="K311">
        <f t="shared" si="51"/>
        <v>0.51471862576142968</v>
      </c>
      <c r="L311">
        <f t="shared" si="52"/>
        <v>0.48528137423857021</v>
      </c>
      <c r="M311">
        <f t="shared" si="53"/>
        <v>1.9428090415820634</v>
      </c>
      <c r="N311">
        <f t="shared" si="54"/>
        <v>2.0606601717798219</v>
      </c>
    </row>
    <row r="312" spans="1:14" x14ac:dyDescent="0.25">
      <c r="A312" s="4">
        <f>IF('True_Odds_Calculator_2-way'!A313="","",'True_Odds_Calculator_2-way'!A313)</f>
        <v>1.8</v>
      </c>
      <c r="B312" s="4">
        <f>IF('True_Odds_Calculator_2-way'!B313="","",'True_Odds_Calculator_2-way'!B313)</f>
        <v>2.0699999999999998</v>
      </c>
      <c r="C312" s="4">
        <f t="shared" si="44"/>
        <v>0.55555555555555558</v>
      </c>
      <c r="D312">
        <f t="shared" si="45"/>
        <v>0.48309178743961356</v>
      </c>
      <c r="E312">
        <f t="shared" si="46"/>
        <v>3.8647342995169254E-2</v>
      </c>
      <c r="F312">
        <f t="shared" si="47"/>
        <v>-0.22973698336017168</v>
      </c>
      <c r="G312">
        <v>0</v>
      </c>
      <c r="H312">
        <f t="shared" si="48"/>
        <v>0.26838432635534087</v>
      </c>
      <c r="I312">
        <f t="shared" si="49"/>
        <v>-1.0808442529177926</v>
      </c>
      <c r="J312">
        <f t="shared" si="50"/>
        <v>1.0808442529177926</v>
      </c>
      <c r="K312">
        <f t="shared" si="51"/>
        <v>0.53628636852729539</v>
      </c>
      <c r="L312">
        <f t="shared" si="52"/>
        <v>0.46371363147270434</v>
      </c>
      <c r="M312">
        <f t="shared" si="53"/>
        <v>1.8646754023342345</v>
      </c>
      <c r="N312">
        <f t="shared" si="54"/>
        <v>2.1565033506220384</v>
      </c>
    </row>
    <row r="313" spans="1:14" x14ac:dyDescent="0.25">
      <c r="A313" s="4">
        <f>IF('True_Odds_Calculator_2-way'!A314="","",'True_Odds_Calculator_2-way'!A314)</f>
        <v>1.96</v>
      </c>
      <c r="B313" s="4">
        <f>IF('True_Odds_Calculator_2-way'!B314="","",'True_Odds_Calculator_2-way'!B314)</f>
        <v>1.9</v>
      </c>
      <c r="C313" s="4">
        <f t="shared" si="44"/>
        <v>0.51020408163265307</v>
      </c>
      <c r="D313">
        <f t="shared" si="45"/>
        <v>0.52631578947368418</v>
      </c>
      <c r="E313">
        <f t="shared" si="46"/>
        <v>3.6519871106337254E-2</v>
      </c>
      <c r="F313">
        <f t="shared" si="47"/>
        <v>-0.23200859291084863</v>
      </c>
      <c r="G313">
        <v>0</v>
      </c>
      <c r="H313">
        <f t="shared" si="48"/>
        <v>0.26852846401718583</v>
      </c>
      <c r="I313">
        <f t="shared" si="49"/>
        <v>-1.0758287072798378</v>
      </c>
      <c r="J313">
        <f t="shared" si="50"/>
        <v>1.0758287072798378</v>
      </c>
      <c r="K313">
        <f t="shared" si="51"/>
        <v>0.49193338482966764</v>
      </c>
      <c r="L313">
        <f t="shared" si="52"/>
        <v>0.50806661517033258</v>
      </c>
      <c r="M313">
        <f t="shared" si="53"/>
        <v>2.0327955589886439</v>
      </c>
      <c r="N313">
        <f t="shared" si="54"/>
        <v>1.9682458365518538</v>
      </c>
    </row>
    <row r="314" spans="1:14" x14ac:dyDescent="0.25">
      <c r="A314" s="4">
        <f>IF('True_Odds_Calculator_2-way'!A315="","",'True_Odds_Calculator_2-way'!A315)</f>
        <v>1.68</v>
      </c>
      <c r="B314" s="4">
        <f>IF('True_Odds_Calculator_2-way'!B315="","",'True_Odds_Calculator_2-way'!B315)</f>
        <v>2.25</v>
      </c>
      <c r="C314" s="4">
        <f t="shared" si="44"/>
        <v>0.59523809523809523</v>
      </c>
      <c r="D314">
        <f t="shared" si="45"/>
        <v>0.44444444444444442</v>
      </c>
      <c r="E314">
        <f t="shared" si="46"/>
        <v>3.9682539682539542E-2</v>
      </c>
      <c r="F314">
        <f t="shared" si="47"/>
        <v>-0.22486772486772499</v>
      </c>
      <c r="G314">
        <v>0</v>
      </c>
      <c r="H314">
        <f t="shared" si="48"/>
        <v>0.26455026455026454</v>
      </c>
      <c r="I314">
        <f t="shared" si="49"/>
        <v>-1.0846522890932806</v>
      </c>
      <c r="J314">
        <f t="shared" si="50"/>
        <v>1.0846522890932806</v>
      </c>
      <c r="K314">
        <f t="shared" si="51"/>
        <v>0.57551851626440576</v>
      </c>
      <c r="L314">
        <f t="shared" si="52"/>
        <v>0.42448148373559424</v>
      </c>
      <c r="M314">
        <f t="shared" si="53"/>
        <v>1.7375635565834309</v>
      </c>
      <c r="N314">
        <f t="shared" si="54"/>
        <v>2.3558153613666013</v>
      </c>
    </row>
    <row r="315" spans="1:14" x14ac:dyDescent="0.25">
      <c r="A315" s="4">
        <f>IF('True_Odds_Calculator_2-way'!A316="","",'True_Odds_Calculator_2-way'!A316)</f>
        <v>1.69</v>
      </c>
      <c r="B315" s="4">
        <f>IF('True_Odds_Calculator_2-way'!B316="","",'True_Odds_Calculator_2-way'!B316)</f>
        <v>2.21</v>
      </c>
      <c r="C315" s="4">
        <f t="shared" si="44"/>
        <v>0.59171597633136097</v>
      </c>
      <c r="D315">
        <f t="shared" si="45"/>
        <v>0.45248868778280543</v>
      </c>
      <c r="E315">
        <f t="shared" si="46"/>
        <v>4.4204664114166459E-2</v>
      </c>
      <c r="F315">
        <f t="shared" si="47"/>
        <v>-0.22354012155613256</v>
      </c>
      <c r="G315">
        <v>0</v>
      </c>
      <c r="H315">
        <f t="shared" si="48"/>
        <v>0.26774478567029908</v>
      </c>
      <c r="I315">
        <f t="shared" si="49"/>
        <v>-1.0944168462342658</v>
      </c>
      <c r="J315">
        <f t="shared" si="50"/>
        <v>1.0944168462342658</v>
      </c>
      <c r="K315">
        <f t="shared" si="51"/>
        <v>0.56975264438271478</v>
      </c>
      <c r="L315">
        <f t="shared" si="52"/>
        <v>0.430247355617285</v>
      </c>
      <c r="M315">
        <f t="shared" si="53"/>
        <v>1.7551476239016437</v>
      </c>
      <c r="N315">
        <f t="shared" si="54"/>
        <v>2.3242443839434617</v>
      </c>
    </row>
    <row r="316" spans="1:14" x14ac:dyDescent="0.25">
      <c r="A316" s="4">
        <f>IF('True_Odds_Calculator_2-way'!A317="","",'True_Odds_Calculator_2-way'!A317)</f>
        <v>1.45</v>
      </c>
      <c r="B316" s="4">
        <f>IF('True_Odds_Calculator_2-way'!B317="","",'True_Odds_Calculator_2-way'!B317)</f>
        <v>2.75</v>
      </c>
      <c r="C316" s="4">
        <f t="shared" si="44"/>
        <v>0.68965517241379315</v>
      </c>
      <c r="D316">
        <f t="shared" si="45"/>
        <v>0.36363636363636365</v>
      </c>
      <c r="E316">
        <f t="shared" si="46"/>
        <v>5.3291536050156907E-2</v>
      </c>
      <c r="F316">
        <f t="shared" si="47"/>
        <v>-0.1974921630094042</v>
      </c>
      <c r="G316">
        <v>0</v>
      </c>
      <c r="H316">
        <f t="shared" si="48"/>
        <v>0.25078369905956116</v>
      </c>
      <c r="I316">
        <f t="shared" si="49"/>
        <v>-1.1268723396380227</v>
      </c>
      <c r="J316">
        <f t="shared" si="50"/>
        <v>1.1268723396380227</v>
      </c>
      <c r="K316">
        <f t="shared" si="51"/>
        <v>0.66352925579619815</v>
      </c>
      <c r="L316">
        <f t="shared" si="52"/>
        <v>0.33647074420380169</v>
      </c>
      <c r="M316">
        <f t="shared" si="53"/>
        <v>1.50709255283711</v>
      </c>
      <c r="N316">
        <f t="shared" si="54"/>
        <v>2.97202659436654</v>
      </c>
    </row>
    <row r="317" spans="1:14" x14ac:dyDescent="0.25">
      <c r="A317" s="4">
        <f>IF('True_Odds_Calculator_2-way'!A318="","",'True_Odds_Calculator_2-way'!A318)</f>
        <v>1.69</v>
      </c>
      <c r="B317" s="4">
        <f>IF('True_Odds_Calculator_2-way'!B318="","",'True_Odds_Calculator_2-way'!B318)</f>
        <v>2.2200000000000002</v>
      </c>
      <c r="C317" s="4">
        <f t="shared" si="44"/>
        <v>0.59171597633136097</v>
      </c>
      <c r="D317">
        <f t="shared" si="45"/>
        <v>0.4504504504504504</v>
      </c>
      <c r="E317">
        <f t="shared" si="46"/>
        <v>4.2166426781811372E-2</v>
      </c>
      <c r="F317">
        <f t="shared" si="47"/>
        <v>-0.22437230129537822</v>
      </c>
      <c r="G317">
        <v>0</v>
      </c>
      <c r="H317">
        <f t="shared" si="48"/>
        <v>0.26653872807718959</v>
      </c>
      <c r="I317">
        <f t="shared" si="49"/>
        <v>-1.0899223022085147</v>
      </c>
      <c r="J317">
        <f t="shared" si="50"/>
        <v>1.0899223022085147</v>
      </c>
      <c r="K317">
        <f t="shared" si="51"/>
        <v>0.57076114339787254</v>
      </c>
      <c r="L317">
        <f t="shared" si="52"/>
        <v>0.42923885660212757</v>
      </c>
      <c r="M317">
        <f t="shared" si="53"/>
        <v>1.7520463885238748</v>
      </c>
      <c r="N317">
        <f t="shared" si="54"/>
        <v>2.3297052086943877</v>
      </c>
    </row>
    <row r="318" spans="1:14" x14ac:dyDescent="0.25">
      <c r="A318" s="4">
        <f>IF('True_Odds_Calculator_2-way'!A319="","",'True_Odds_Calculator_2-way'!A319)</f>
        <v>1.78</v>
      </c>
      <c r="B318" s="4">
        <f>IF('True_Odds_Calculator_2-way'!B319="","",'True_Odds_Calculator_2-way'!B319)</f>
        <v>2.15</v>
      </c>
      <c r="C318" s="4">
        <f t="shared" si="44"/>
        <v>0.5617977528089888</v>
      </c>
      <c r="D318">
        <f t="shared" si="45"/>
        <v>0.46511627906976744</v>
      </c>
      <c r="E318">
        <f t="shared" si="46"/>
        <v>2.6914031878756184E-2</v>
      </c>
      <c r="F318">
        <f t="shared" si="47"/>
        <v>-0.23438724849751769</v>
      </c>
      <c r="G318">
        <v>0</v>
      </c>
      <c r="H318">
        <f t="shared" si="48"/>
        <v>0.26130128037627387</v>
      </c>
      <c r="I318">
        <f t="shared" si="49"/>
        <v>-1.0558537785999174</v>
      </c>
      <c r="J318">
        <f t="shared" si="50"/>
        <v>1.0558537785999174</v>
      </c>
      <c r="K318">
        <f t="shared" si="51"/>
        <v>0.54837610971857853</v>
      </c>
      <c r="L318">
        <f t="shared" si="52"/>
        <v>0.45162389028142153</v>
      </c>
      <c r="M318">
        <f t="shared" si="53"/>
        <v>1.8235659473079355</v>
      </c>
      <c r="N318">
        <f t="shared" si="54"/>
        <v>2.214231845389905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3.64</v>
      </c>
      <c r="C319" s="4">
        <f t="shared" si="44"/>
        <v>0.76335877862595414</v>
      </c>
      <c r="D319">
        <f t="shared" si="45"/>
        <v>0.27472527472527469</v>
      </c>
      <c r="E319">
        <f t="shared" si="46"/>
        <v>3.8084053351228775E-2</v>
      </c>
      <c r="F319">
        <f t="shared" si="47"/>
        <v>-0.17162989682073659</v>
      </c>
      <c r="G319">
        <v>0</v>
      </c>
      <c r="H319">
        <f t="shared" si="48"/>
        <v>0.2097139501719654</v>
      </c>
      <c r="I319">
        <f t="shared" si="49"/>
        <v>-1.1053942207134544</v>
      </c>
      <c r="J319">
        <f t="shared" si="50"/>
        <v>1.1053942207134544</v>
      </c>
      <c r="K319">
        <f t="shared" si="51"/>
        <v>0.74478342050133417</v>
      </c>
      <c r="L319">
        <f t="shared" si="52"/>
        <v>0.25521657949866583</v>
      </c>
      <c r="M319">
        <f t="shared" si="53"/>
        <v>1.3426722084211711</v>
      </c>
      <c r="N319">
        <f t="shared" si="54"/>
        <v>3.91824074268352</v>
      </c>
    </row>
    <row r="320" spans="1:14" x14ac:dyDescent="0.25">
      <c r="A320" s="4">
        <f>IF('True_Odds_Calculator_2-way'!A321="","",'True_Odds_Calculator_2-way'!A321)</f>
        <v>2.0699999999999998</v>
      </c>
      <c r="B320" s="4">
        <f>IF('True_Odds_Calculator_2-way'!B321="","",'True_Odds_Calculator_2-way'!B321)</f>
        <v>1.82</v>
      </c>
      <c r="C320" s="4">
        <f t="shared" si="44"/>
        <v>0.48309178743961356</v>
      </c>
      <c r="D320">
        <f t="shared" si="45"/>
        <v>0.54945054945054939</v>
      </c>
      <c r="E320">
        <f t="shared" si="46"/>
        <v>3.2542336890162948E-2</v>
      </c>
      <c r="F320">
        <f t="shared" si="47"/>
        <v>-0.23289271115358079</v>
      </c>
      <c r="G320">
        <v>0</v>
      </c>
      <c r="H320">
        <f t="shared" si="48"/>
        <v>0.26543504804374368</v>
      </c>
      <c r="I320">
        <f t="shared" si="49"/>
        <v>-1.0675818579755179</v>
      </c>
      <c r="J320">
        <f t="shared" si="50"/>
        <v>1.0675818579755179</v>
      </c>
      <c r="K320">
        <f t="shared" si="51"/>
        <v>0.4667852887508781</v>
      </c>
      <c r="L320">
        <f t="shared" si="52"/>
        <v>0.53321471124912212</v>
      </c>
      <c r="M320">
        <f t="shared" si="53"/>
        <v>2.1423125880338039</v>
      </c>
      <c r="N320">
        <f t="shared" si="54"/>
        <v>1.8754171235399244</v>
      </c>
    </row>
    <row r="321" spans="1:14" x14ac:dyDescent="0.25">
      <c r="A321" s="4">
        <f>IF('True_Odds_Calculator_2-way'!A322="","",'True_Odds_Calculator_2-way'!A322)</f>
        <v>1.59</v>
      </c>
      <c r="B321" s="4">
        <f>IF('True_Odds_Calculator_2-way'!B322="","",'True_Odds_Calculator_2-way'!B322)</f>
        <v>2.4500000000000002</v>
      </c>
      <c r="C321" s="4">
        <f t="shared" si="44"/>
        <v>0.62893081761006286</v>
      </c>
      <c r="D321">
        <f t="shared" si="45"/>
        <v>0.4081632653061224</v>
      </c>
      <c r="E321">
        <f t="shared" si="46"/>
        <v>3.7094082916185211E-2</v>
      </c>
      <c r="F321">
        <f t="shared" si="47"/>
        <v>-0.21961237325118743</v>
      </c>
      <c r="G321">
        <v>0</v>
      </c>
      <c r="H321">
        <f t="shared" si="48"/>
        <v>0.25670645616737259</v>
      </c>
      <c r="I321">
        <f t="shared" si="49"/>
        <v>-1.081160058403835</v>
      </c>
      <c r="J321">
        <f t="shared" si="50"/>
        <v>1.081160058403835</v>
      </c>
      <c r="K321">
        <f t="shared" si="51"/>
        <v>0.61054368608781251</v>
      </c>
      <c r="L321">
        <f t="shared" si="52"/>
        <v>0.38945631391218749</v>
      </c>
      <c r="M321">
        <f t="shared" si="53"/>
        <v>1.6378844344582628</v>
      </c>
      <c r="N321">
        <f t="shared" si="54"/>
        <v>2.5676820846855613</v>
      </c>
    </row>
    <row r="322" spans="1:14" x14ac:dyDescent="0.25">
      <c r="A322" s="4">
        <f>IF('True_Odds_Calculator_2-way'!A323="","",'True_Odds_Calculator_2-way'!A323)</f>
        <v>1.84</v>
      </c>
      <c r="B322" s="4">
        <f>IF('True_Odds_Calculator_2-way'!B323="","",'True_Odds_Calculator_2-way'!B323)</f>
        <v>2.04</v>
      </c>
      <c r="C322" s="4">
        <f t="shared" si="44"/>
        <v>0.54347826086956519</v>
      </c>
      <c r="D322">
        <f t="shared" si="45"/>
        <v>0.49019607843137253</v>
      </c>
      <c r="E322">
        <f t="shared" si="46"/>
        <v>3.3674339300937772E-2</v>
      </c>
      <c r="F322">
        <f t="shared" si="47"/>
        <v>-0.23273657289002547</v>
      </c>
      <c r="G322">
        <v>0</v>
      </c>
      <c r="H322">
        <f t="shared" si="48"/>
        <v>0.2664109121909633</v>
      </c>
      <c r="I322">
        <f t="shared" si="49"/>
        <v>-1.0699012312772824</v>
      </c>
      <c r="J322">
        <f t="shared" si="50"/>
        <v>1.0699012312772824</v>
      </c>
      <c r="K322">
        <f t="shared" si="51"/>
        <v>0.52667142178083093</v>
      </c>
      <c r="L322">
        <f t="shared" si="52"/>
        <v>0.47332857821916891</v>
      </c>
      <c r="M322">
        <f t="shared" si="53"/>
        <v>1.8987170342729172</v>
      </c>
      <c r="N322">
        <f t="shared" si="54"/>
        <v>2.1126972805283741</v>
      </c>
    </row>
    <row r="323" spans="1:14" x14ac:dyDescent="0.25">
      <c r="A323" s="4">
        <f>IF('True_Odds_Calculator_2-way'!A324="","",'True_Odds_Calculator_2-way'!A324)</f>
        <v>1.78</v>
      </c>
      <c r="B323" s="4">
        <f>IF('True_Odds_Calculator_2-way'!B324="","",'True_Odds_Calculator_2-way'!B324)</f>
        <v>2.15</v>
      </c>
      <c r="C323" s="4">
        <f t="shared" ref="C323:C386" si="55">1/A323</f>
        <v>0.5617977528089888</v>
      </c>
      <c r="D323">
        <f t="shared" ref="D323:D386" si="56">1/B323</f>
        <v>0.46511627906976744</v>
      </c>
      <c r="E323">
        <f t="shared" ref="E323:E386" si="57">C323+D323-1</f>
        <v>2.6914031878756184E-2</v>
      </c>
      <c r="F323">
        <f t="shared" ref="F323:F386" si="58">C323+D323-(C323*D323)-1</f>
        <v>-0.23438724849751769</v>
      </c>
      <c r="G323">
        <v>0</v>
      </c>
      <c r="H323">
        <f t="shared" ref="H323:H386" si="59">C323*D323</f>
        <v>0.26130128037627387</v>
      </c>
      <c r="I323">
        <f t="shared" ref="I323:I386" si="60">((-4*F323*H323)^0.5)/(2*F323)</f>
        <v>-1.0558537785999174</v>
      </c>
      <c r="J323">
        <f t="shared" ref="J323:J386" si="61">(-((-4*F323*H323)^0.5))/(2*F323)</f>
        <v>1.0558537785999174</v>
      </c>
      <c r="K323">
        <f t="shared" ref="K323:K386" si="62">IF(A323="","",(C323/($J323+C323-($J323*C323))))</f>
        <v>0.54837610971857853</v>
      </c>
      <c r="L323">
        <f t="shared" ref="L323:L386" si="63">IF(B323="","",(D323/($J323+D323-($J323*D323))))</f>
        <v>0.45162389028142153</v>
      </c>
      <c r="M323">
        <f t="shared" ref="M323:M386" si="64">IF(A323="","",1/K323)</f>
        <v>1.8235659473079355</v>
      </c>
      <c r="N323">
        <f t="shared" ref="N323:N386" si="65">IF(B323="","",1/L323)</f>
        <v>2.214231845389905</v>
      </c>
    </row>
    <row r="324" spans="1:14" x14ac:dyDescent="0.25">
      <c r="A324" s="4">
        <f>IF('True_Odds_Calculator_2-way'!A325="","",'True_Odds_Calculator_2-way'!A325)</f>
        <v>2.29</v>
      </c>
      <c r="B324" s="4">
        <f>IF('True_Odds_Calculator_2-way'!B325="","",'True_Odds_Calculator_2-way'!B325)</f>
        <v>1.69</v>
      </c>
      <c r="C324" s="4">
        <f t="shared" si="55"/>
        <v>0.4366812227074236</v>
      </c>
      <c r="D324">
        <f t="shared" si="56"/>
        <v>0.59171597633136097</v>
      </c>
      <c r="E324">
        <f t="shared" si="57"/>
        <v>2.8397199038784571E-2</v>
      </c>
      <c r="F324">
        <f t="shared" si="58"/>
        <v>-0.22999405700111109</v>
      </c>
      <c r="G324">
        <v>0</v>
      </c>
      <c r="H324">
        <f t="shared" si="59"/>
        <v>0.25839125603989566</v>
      </c>
      <c r="I324">
        <f t="shared" si="60"/>
        <v>-1.059938334581489</v>
      </c>
      <c r="J324">
        <f t="shared" si="61"/>
        <v>1.059938334581489</v>
      </c>
      <c r="K324">
        <f t="shared" si="62"/>
        <v>0.42241851935163877</v>
      </c>
      <c r="L324">
        <f t="shared" si="63"/>
        <v>0.57758148064836135</v>
      </c>
      <c r="M324">
        <f t="shared" si="64"/>
        <v>2.3673204516101207</v>
      </c>
      <c r="N324">
        <f t="shared" si="65"/>
        <v>1.7313574508612271</v>
      </c>
    </row>
    <row r="325" spans="1:14" x14ac:dyDescent="0.25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1.79</v>
      </c>
      <c r="C325" s="4">
        <f t="shared" si="55"/>
        <v>0.46948356807511737</v>
      </c>
      <c r="D325">
        <f t="shared" si="56"/>
        <v>0.55865921787709494</v>
      </c>
      <c r="E325">
        <f t="shared" si="57"/>
        <v>2.8142785952212312E-2</v>
      </c>
      <c r="F325">
        <f t="shared" si="58"/>
        <v>-0.2341385369947806</v>
      </c>
      <c r="G325">
        <v>0</v>
      </c>
      <c r="H325">
        <f t="shared" si="59"/>
        <v>0.26228132294699291</v>
      </c>
      <c r="I325">
        <f t="shared" si="60"/>
        <v>-1.0583936671670078</v>
      </c>
      <c r="J325">
        <f t="shared" si="61"/>
        <v>1.0583936671670078</v>
      </c>
      <c r="K325">
        <f t="shared" si="62"/>
        <v>0.45537654905878816</v>
      </c>
      <c r="L325">
        <f t="shared" si="63"/>
        <v>0.5446234509412119</v>
      </c>
      <c r="M325">
        <f t="shared" si="64"/>
        <v>2.1959848438987186</v>
      </c>
      <c r="N325">
        <f t="shared" si="65"/>
        <v>1.8361309970619364</v>
      </c>
    </row>
    <row r="326" spans="1:14" x14ac:dyDescent="0.25">
      <c r="A326" s="4">
        <f>IF('True_Odds_Calculator_2-way'!A327="","",'True_Odds_Calculator_2-way'!A327)</f>
        <v>1.67</v>
      </c>
      <c r="B326" s="4">
        <f>IF('True_Odds_Calculator_2-way'!B327="","",'True_Odds_Calculator_2-way'!B327)</f>
        <v>2.33</v>
      </c>
      <c r="C326" s="4">
        <f t="shared" si="55"/>
        <v>0.5988023952095809</v>
      </c>
      <c r="D326">
        <f t="shared" si="56"/>
        <v>0.42918454935622319</v>
      </c>
      <c r="E326">
        <f t="shared" si="57"/>
        <v>2.7986944565804084E-2</v>
      </c>
      <c r="F326">
        <f t="shared" si="58"/>
        <v>-0.22900979157564694</v>
      </c>
      <c r="G326">
        <v>0</v>
      </c>
      <c r="H326">
        <f t="shared" si="59"/>
        <v>0.25699673614145102</v>
      </c>
      <c r="I326">
        <f t="shared" si="60"/>
        <v>-1.0593434317257451</v>
      </c>
      <c r="J326">
        <f t="shared" si="61"/>
        <v>1.0593434317257451</v>
      </c>
      <c r="K326">
        <f t="shared" si="62"/>
        <v>0.58487737574119503</v>
      </c>
      <c r="L326">
        <f t="shared" si="63"/>
        <v>0.41512262425880503</v>
      </c>
      <c r="M326">
        <f t="shared" si="64"/>
        <v>1.7097600992562489</v>
      </c>
      <c r="N326">
        <f t="shared" si="65"/>
        <v>2.408926764195241</v>
      </c>
    </row>
    <row r="327" spans="1:14" x14ac:dyDescent="0.25">
      <c r="A327" s="4">
        <f>IF('True_Odds_Calculator_2-way'!A328="","",'True_Odds_Calculator_2-way'!A328)</f>
        <v>2.2000000000000002</v>
      </c>
      <c r="B327" s="4">
        <f>IF('True_Odds_Calculator_2-way'!B328="","",'True_Odds_Calculator_2-way'!B328)</f>
        <v>1.74</v>
      </c>
      <c r="C327" s="4">
        <f t="shared" si="55"/>
        <v>0.45454545454545453</v>
      </c>
      <c r="D327">
        <f t="shared" si="56"/>
        <v>0.57471264367816088</v>
      </c>
      <c r="E327">
        <f t="shared" si="57"/>
        <v>2.925809822361547E-2</v>
      </c>
      <c r="F327">
        <f t="shared" si="58"/>
        <v>-0.23197492163009403</v>
      </c>
      <c r="G327">
        <v>0</v>
      </c>
      <c r="H327">
        <f t="shared" si="59"/>
        <v>0.2612330198537095</v>
      </c>
      <c r="I327">
        <f t="shared" si="60"/>
        <v>-1.0611908999450221</v>
      </c>
      <c r="J327">
        <f t="shared" si="61"/>
        <v>1.0611908999450221</v>
      </c>
      <c r="K327">
        <f t="shared" si="62"/>
        <v>0.43986417206778194</v>
      </c>
      <c r="L327">
        <f t="shared" si="63"/>
        <v>0.56013582793221794</v>
      </c>
      <c r="M327">
        <f t="shared" si="64"/>
        <v>2.2734290799340271</v>
      </c>
      <c r="N327">
        <f t="shared" si="65"/>
        <v>1.7852812659593167</v>
      </c>
    </row>
    <row r="328" spans="1:14" x14ac:dyDescent="0.25">
      <c r="A328" s="4">
        <f>IF('True_Odds_Calculator_2-way'!A329="","",'True_Odds_Calculator_2-way'!A329)</f>
        <v>2.42</v>
      </c>
      <c r="B328" s="4">
        <f>IF('True_Odds_Calculator_2-way'!B329="","",'True_Odds_Calculator_2-way'!B329)</f>
        <v>1.62</v>
      </c>
      <c r="C328" s="4">
        <f t="shared" si="55"/>
        <v>0.41322314049586778</v>
      </c>
      <c r="D328">
        <f t="shared" si="56"/>
        <v>0.61728395061728392</v>
      </c>
      <c r="E328">
        <f t="shared" si="57"/>
        <v>3.0507091113151752E-2</v>
      </c>
      <c r="F328">
        <f t="shared" si="58"/>
        <v>-0.2245689215386184</v>
      </c>
      <c r="G328">
        <v>0</v>
      </c>
      <c r="H328">
        <f t="shared" si="59"/>
        <v>0.25507601265177021</v>
      </c>
      <c r="I328">
        <f t="shared" si="60"/>
        <v>-1.0657613907987191</v>
      </c>
      <c r="J328">
        <f t="shared" si="61"/>
        <v>1.0657613907987191</v>
      </c>
      <c r="K328">
        <f t="shared" si="62"/>
        <v>0.39787041057399003</v>
      </c>
      <c r="L328">
        <f t="shared" si="63"/>
        <v>0.60212958942600991</v>
      </c>
      <c r="M328">
        <f t="shared" si="64"/>
        <v>2.5133811749341808</v>
      </c>
      <c r="N328">
        <f t="shared" si="65"/>
        <v>1.6607720622952058</v>
      </c>
    </row>
    <row r="329" spans="1:14" x14ac:dyDescent="0.25">
      <c r="A329" s="4">
        <f>IF('True_Odds_Calculator_2-way'!A330="","",'True_Odds_Calculator_2-way'!A330)</f>
        <v>1.85</v>
      </c>
      <c r="B329" s="4">
        <f>IF('True_Odds_Calculator_2-way'!B330="","",'True_Odds_Calculator_2-way'!B330)</f>
        <v>2.06</v>
      </c>
      <c r="C329" s="4">
        <f t="shared" si="55"/>
        <v>0.54054054054054046</v>
      </c>
      <c r="D329">
        <f t="shared" si="56"/>
        <v>0.4854368932038835</v>
      </c>
      <c r="E329">
        <f t="shared" si="57"/>
        <v>2.5977433744424072E-2</v>
      </c>
      <c r="F329">
        <f t="shared" si="58"/>
        <v>-0.23642088690632379</v>
      </c>
      <c r="G329">
        <v>0</v>
      </c>
      <c r="H329">
        <f t="shared" si="59"/>
        <v>0.26239832065074781</v>
      </c>
      <c r="I329">
        <f t="shared" si="60"/>
        <v>-1.0535074339697479</v>
      </c>
      <c r="J329">
        <f t="shared" si="61"/>
        <v>1.0535074339697479</v>
      </c>
      <c r="K329">
        <f t="shared" si="62"/>
        <v>0.52757048568217679</v>
      </c>
      <c r="L329">
        <f t="shared" si="63"/>
        <v>0.47242951431782315</v>
      </c>
      <c r="M329">
        <f t="shared" si="64"/>
        <v>1.8954813188742858</v>
      </c>
      <c r="N329">
        <f t="shared" si="65"/>
        <v>2.1167178800079327</v>
      </c>
    </row>
    <row r="330" spans="1:14" x14ac:dyDescent="0.25">
      <c r="A330" s="4">
        <f>IF('True_Odds_Calculator_2-way'!A331="","",'True_Odds_Calculator_2-way'!A331)</f>
        <v>2.15</v>
      </c>
      <c r="B330" s="4">
        <f>IF('True_Odds_Calculator_2-way'!B331="","",'True_Odds_Calculator_2-way'!B331)</f>
        <v>1.78</v>
      </c>
      <c r="C330" s="4">
        <f t="shared" si="55"/>
        <v>0.46511627906976744</v>
      </c>
      <c r="D330">
        <f t="shared" si="56"/>
        <v>0.5617977528089888</v>
      </c>
      <c r="E330">
        <f t="shared" si="57"/>
        <v>2.6914031878756184E-2</v>
      </c>
      <c r="F330">
        <f t="shared" si="58"/>
        <v>-0.23438724849751769</v>
      </c>
      <c r="G330">
        <v>0</v>
      </c>
      <c r="H330">
        <f t="shared" si="59"/>
        <v>0.26130128037627387</v>
      </c>
      <c r="I330">
        <f t="shared" si="60"/>
        <v>-1.0558537785999174</v>
      </c>
      <c r="J330">
        <f t="shared" si="61"/>
        <v>1.0558537785999174</v>
      </c>
      <c r="K330">
        <f t="shared" si="62"/>
        <v>0.45162389028142153</v>
      </c>
      <c r="L330">
        <f t="shared" si="63"/>
        <v>0.54837610971857853</v>
      </c>
      <c r="M330">
        <f t="shared" si="64"/>
        <v>2.214231845389905</v>
      </c>
      <c r="N330">
        <f t="shared" si="65"/>
        <v>1.8235659473079355</v>
      </c>
    </row>
    <row r="331" spans="1:14" x14ac:dyDescent="0.25">
      <c r="A331" s="4">
        <f>IF('True_Odds_Calculator_2-way'!A332="","",'True_Odds_Calculator_2-way'!A332)</f>
        <v>2.0699999999999998</v>
      </c>
      <c r="B331" s="4">
        <f>IF('True_Odds_Calculator_2-way'!B332="","",'True_Odds_Calculator_2-way'!B332)</f>
        <v>1.85</v>
      </c>
      <c r="C331" s="4">
        <f t="shared" si="55"/>
        <v>0.48309178743961356</v>
      </c>
      <c r="D331">
        <f t="shared" si="56"/>
        <v>0.54054054054054046</v>
      </c>
      <c r="E331">
        <f t="shared" si="57"/>
        <v>2.3632327980154022E-2</v>
      </c>
      <c r="F331">
        <f t="shared" si="58"/>
        <v>-0.2374983679331506</v>
      </c>
      <c r="G331">
        <v>0</v>
      </c>
      <c r="H331">
        <f t="shared" si="59"/>
        <v>0.26113069591330457</v>
      </c>
      <c r="I331">
        <f t="shared" si="60"/>
        <v>-1.0485729457933801</v>
      </c>
      <c r="J331">
        <f t="shared" si="61"/>
        <v>1.0485729457933801</v>
      </c>
      <c r="K331">
        <f t="shared" si="62"/>
        <v>0.47125951908672531</v>
      </c>
      <c r="L331">
        <f t="shared" si="63"/>
        <v>0.52874048091327497</v>
      </c>
      <c r="M331">
        <f t="shared" si="64"/>
        <v>2.1219730519989164</v>
      </c>
      <c r="N331">
        <f t="shared" si="65"/>
        <v>1.8912870039243732</v>
      </c>
    </row>
    <row r="332" spans="1:14" x14ac:dyDescent="0.25">
      <c r="A332" s="4">
        <f>IF('True_Odds_Calculator_2-way'!A333="","",'True_Odds_Calculator_2-way'!A333)</f>
        <v>2.06</v>
      </c>
      <c r="B332" s="4">
        <f>IF('True_Odds_Calculator_2-way'!B333="","",'True_Odds_Calculator_2-way'!B333)</f>
        <v>1.85</v>
      </c>
      <c r="C332" s="4">
        <f t="shared" si="55"/>
        <v>0.4854368932038835</v>
      </c>
      <c r="D332">
        <f t="shared" si="56"/>
        <v>0.54054054054054046</v>
      </c>
      <c r="E332">
        <f t="shared" si="57"/>
        <v>2.5977433744424072E-2</v>
      </c>
      <c r="F332">
        <f t="shared" si="58"/>
        <v>-0.23642088690632379</v>
      </c>
      <c r="G332">
        <v>0</v>
      </c>
      <c r="H332">
        <f t="shared" si="59"/>
        <v>0.26239832065074781</v>
      </c>
      <c r="I332">
        <f t="shared" si="60"/>
        <v>-1.0535074339697479</v>
      </c>
      <c r="J332">
        <f t="shared" si="61"/>
        <v>1.0535074339697479</v>
      </c>
      <c r="K332">
        <f t="shared" si="62"/>
        <v>0.47242951431782315</v>
      </c>
      <c r="L332">
        <f t="shared" si="63"/>
        <v>0.52757048568217679</v>
      </c>
      <c r="M332">
        <f t="shared" si="64"/>
        <v>2.1167178800079327</v>
      </c>
      <c r="N332">
        <f t="shared" si="65"/>
        <v>1.8954813188742858</v>
      </c>
    </row>
    <row r="333" spans="1:14" x14ac:dyDescent="0.25">
      <c r="A333" s="4">
        <f>IF('True_Odds_Calculator_2-way'!A334="","",'True_Odds_Calculator_2-way'!A334)</f>
        <v>1.8</v>
      </c>
      <c r="B333" s="4">
        <f>IF('True_Odds_Calculator_2-way'!B334="","",'True_Odds_Calculator_2-way'!B334)</f>
        <v>2.11</v>
      </c>
      <c r="C333" s="4">
        <f t="shared" si="55"/>
        <v>0.55555555555555558</v>
      </c>
      <c r="D333">
        <f t="shared" si="56"/>
        <v>0.47393364928909953</v>
      </c>
      <c r="E333">
        <f t="shared" si="57"/>
        <v>2.9489204844655115E-2</v>
      </c>
      <c r="F333">
        <f t="shared" si="58"/>
        <v>-0.23380726698262244</v>
      </c>
      <c r="G333">
        <v>0</v>
      </c>
      <c r="H333">
        <f t="shared" si="59"/>
        <v>0.26329647182727756</v>
      </c>
      <c r="I333">
        <f t="shared" si="60"/>
        <v>-1.0611908999450221</v>
      </c>
      <c r="J333">
        <f t="shared" si="61"/>
        <v>1.0611908999450221</v>
      </c>
      <c r="K333">
        <f t="shared" si="62"/>
        <v>0.54084671241554938</v>
      </c>
      <c r="L333">
        <f t="shared" si="63"/>
        <v>0.45915328758445073</v>
      </c>
      <c r="M333">
        <f t="shared" si="64"/>
        <v>1.8489527199560174</v>
      </c>
      <c r="N333">
        <f t="shared" si="65"/>
        <v>2.1779218989389744</v>
      </c>
    </row>
    <row r="334" spans="1:14" x14ac:dyDescent="0.25">
      <c r="A334" s="4">
        <f>IF('True_Odds_Calculator_2-way'!A335="","",'True_Odds_Calculator_2-way'!A335)</f>
        <v>1.79</v>
      </c>
      <c r="B334" s="4">
        <f>IF('True_Odds_Calculator_2-way'!B335="","",'True_Odds_Calculator_2-way'!B335)</f>
        <v>2.13</v>
      </c>
      <c r="C334" s="4">
        <f t="shared" si="55"/>
        <v>0.55865921787709494</v>
      </c>
      <c r="D334">
        <f t="shared" si="56"/>
        <v>0.46948356807511737</v>
      </c>
      <c r="E334">
        <f t="shared" si="57"/>
        <v>2.8142785952212312E-2</v>
      </c>
      <c r="F334">
        <f t="shared" si="58"/>
        <v>-0.2341385369947806</v>
      </c>
      <c r="G334">
        <v>0</v>
      </c>
      <c r="H334">
        <f t="shared" si="59"/>
        <v>0.26228132294699291</v>
      </c>
      <c r="I334">
        <f t="shared" si="60"/>
        <v>-1.0583936671670078</v>
      </c>
      <c r="J334">
        <f t="shared" si="61"/>
        <v>1.0583936671670078</v>
      </c>
      <c r="K334">
        <f t="shared" si="62"/>
        <v>0.5446234509412119</v>
      </c>
      <c r="L334">
        <f t="shared" si="63"/>
        <v>0.45537654905878816</v>
      </c>
      <c r="M334">
        <f t="shared" si="64"/>
        <v>1.8361309970619364</v>
      </c>
      <c r="N334">
        <f t="shared" si="65"/>
        <v>2.1959848438987186</v>
      </c>
    </row>
    <row r="335" spans="1:14" x14ac:dyDescent="0.25">
      <c r="A335" s="4">
        <f>IF('True_Odds_Calculator_2-way'!A336="","",'True_Odds_Calculator_2-way'!A336)</f>
        <v>1.44</v>
      </c>
      <c r="B335" s="4">
        <f>IF('True_Odds_Calculator_2-way'!B336="","",'True_Odds_Calculator_2-way'!B336)</f>
        <v>2.91</v>
      </c>
      <c r="C335" s="4">
        <f t="shared" si="55"/>
        <v>0.69444444444444442</v>
      </c>
      <c r="D335">
        <f t="shared" si="56"/>
        <v>0.3436426116838488</v>
      </c>
      <c r="E335">
        <f t="shared" si="57"/>
        <v>3.8087056128293106E-2</v>
      </c>
      <c r="F335">
        <f t="shared" si="58"/>
        <v>-0.20055364642993523</v>
      </c>
      <c r="G335">
        <v>0</v>
      </c>
      <c r="H335">
        <f t="shared" si="59"/>
        <v>0.23864070255822833</v>
      </c>
      <c r="I335">
        <f t="shared" si="60"/>
        <v>-1.0908297607202129</v>
      </c>
      <c r="J335">
        <f t="shared" si="61"/>
        <v>1.0908297607202129</v>
      </c>
      <c r="K335">
        <f t="shared" si="62"/>
        <v>0.67569161162634883</v>
      </c>
      <c r="L335">
        <f t="shared" si="63"/>
        <v>0.32430838837365117</v>
      </c>
      <c r="M335">
        <f t="shared" si="64"/>
        <v>1.4799650947168939</v>
      </c>
      <c r="N335">
        <f t="shared" si="65"/>
        <v>3.083484842975607</v>
      </c>
    </row>
    <row r="336" spans="1:14" x14ac:dyDescent="0.25">
      <c r="A336" s="4">
        <f>IF('True_Odds_Calculator_2-way'!A337="","",'True_Odds_Calculator_2-way'!A337)</f>
        <v>1.72</v>
      </c>
      <c r="B336" s="4">
        <f>IF('True_Odds_Calculator_2-way'!B337="","",'True_Odds_Calculator_2-way'!B337)</f>
        <v>2.23</v>
      </c>
      <c r="C336" s="4">
        <f t="shared" si="55"/>
        <v>0.58139534883720934</v>
      </c>
      <c r="D336">
        <f t="shared" si="56"/>
        <v>0.44843049327354262</v>
      </c>
      <c r="E336">
        <f t="shared" si="57"/>
        <v>2.982584211075201E-2</v>
      </c>
      <c r="F336">
        <f t="shared" si="58"/>
        <v>-0.23088956095526114</v>
      </c>
      <c r="G336">
        <v>0</v>
      </c>
      <c r="H336">
        <f t="shared" si="59"/>
        <v>0.26071540306601315</v>
      </c>
      <c r="I336">
        <f t="shared" si="60"/>
        <v>-1.0626278551055641</v>
      </c>
      <c r="J336">
        <f t="shared" si="61"/>
        <v>1.0626278551055641</v>
      </c>
      <c r="K336">
        <f t="shared" si="62"/>
        <v>0.56654268925198559</v>
      </c>
      <c r="L336">
        <f t="shared" si="63"/>
        <v>0.43345731074801436</v>
      </c>
      <c r="M336">
        <f t="shared" si="64"/>
        <v>1.7650920556760061</v>
      </c>
      <c r="N336">
        <f t="shared" si="65"/>
        <v>2.3070322617798436</v>
      </c>
    </row>
    <row r="337" spans="1:14" x14ac:dyDescent="0.25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1.64</v>
      </c>
      <c r="C337" s="4">
        <f t="shared" si="55"/>
        <v>0.42735042735042739</v>
      </c>
      <c r="D337">
        <f t="shared" si="56"/>
        <v>0.6097560975609756</v>
      </c>
      <c r="E337">
        <f t="shared" si="57"/>
        <v>3.7106524911402872E-2</v>
      </c>
      <c r="F337">
        <f t="shared" si="58"/>
        <v>-0.22347300396080894</v>
      </c>
      <c r="G337">
        <v>0</v>
      </c>
      <c r="H337">
        <f t="shared" si="59"/>
        <v>0.26057952887221181</v>
      </c>
      <c r="I337">
        <f t="shared" si="60"/>
        <v>-1.0798355319766999</v>
      </c>
      <c r="J337">
        <f t="shared" si="61"/>
        <v>1.0798355319766999</v>
      </c>
      <c r="K337">
        <f t="shared" si="62"/>
        <v>0.40866707460459728</v>
      </c>
      <c r="L337">
        <f t="shared" si="63"/>
        <v>0.59133292539540294</v>
      </c>
      <c r="M337">
        <f t="shared" si="64"/>
        <v>2.4469796128487777</v>
      </c>
      <c r="N337">
        <f t="shared" si="65"/>
        <v>1.6910947404650878</v>
      </c>
    </row>
    <row r="338" spans="1:14" x14ac:dyDescent="0.25">
      <c r="A338" s="4">
        <f>IF('True_Odds_Calculator_2-way'!A339="","",'True_Odds_Calculator_2-way'!A339)</f>
        <v>1.95</v>
      </c>
      <c r="B338" s="4">
        <f>IF('True_Odds_Calculator_2-way'!B339="","",'True_Odds_Calculator_2-way'!B339)</f>
        <v>1.92</v>
      </c>
      <c r="C338" s="4">
        <f t="shared" si="55"/>
        <v>0.51282051282051289</v>
      </c>
      <c r="D338">
        <f t="shared" si="56"/>
        <v>0.52083333333333337</v>
      </c>
      <c r="E338">
        <f t="shared" si="57"/>
        <v>3.3653846153846256E-2</v>
      </c>
      <c r="F338">
        <f t="shared" si="58"/>
        <v>-0.23344017094017089</v>
      </c>
      <c r="G338">
        <v>0</v>
      </c>
      <c r="H338">
        <f t="shared" si="59"/>
        <v>0.26709401709401714</v>
      </c>
      <c r="I338">
        <f t="shared" si="60"/>
        <v>-1.0696563746013956</v>
      </c>
      <c r="J338">
        <f t="shared" si="61"/>
        <v>1.0696563746013956</v>
      </c>
      <c r="K338">
        <f t="shared" si="62"/>
        <v>0.49598904672064897</v>
      </c>
      <c r="L338">
        <f t="shared" si="63"/>
        <v>0.50401095327935097</v>
      </c>
      <c r="M338">
        <f t="shared" si="64"/>
        <v>2.0161735558713256</v>
      </c>
      <c r="N338">
        <f t="shared" si="65"/>
        <v>1.9840838646332837</v>
      </c>
    </row>
    <row r="339" spans="1:14" x14ac:dyDescent="0.25">
      <c r="A339" s="4">
        <f>IF('True_Odds_Calculator_2-way'!A340="","",'True_Odds_Calculator_2-way'!A340)</f>
        <v>1.85</v>
      </c>
      <c r="B339" s="4">
        <f>IF('True_Odds_Calculator_2-way'!B340="","",'True_Odds_Calculator_2-way'!B340)</f>
        <v>2.02</v>
      </c>
      <c r="C339" s="4">
        <f t="shared" si="55"/>
        <v>0.54054054054054046</v>
      </c>
      <c r="D339">
        <f t="shared" si="56"/>
        <v>0.49504950495049505</v>
      </c>
      <c r="E339">
        <f t="shared" si="57"/>
        <v>3.5590045491035394E-2</v>
      </c>
      <c r="F339">
        <f t="shared" si="58"/>
        <v>-0.23200428150923214</v>
      </c>
      <c r="G339">
        <v>0</v>
      </c>
      <c r="H339">
        <f t="shared" si="59"/>
        <v>0.26759432700026753</v>
      </c>
      <c r="I339">
        <f t="shared" si="60"/>
        <v>-1.0739657990297369</v>
      </c>
      <c r="J339">
        <f t="shared" si="61"/>
        <v>1.0739657990297369</v>
      </c>
      <c r="K339">
        <f t="shared" si="62"/>
        <v>0.52277442494833892</v>
      </c>
      <c r="L339">
        <f t="shared" si="63"/>
        <v>0.4772255750516613</v>
      </c>
      <c r="M339">
        <f t="shared" si="64"/>
        <v>1.9128709291752766</v>
      </c>
      <c r="N339">
        <f t="shared" si="65"/>
        <v>2.0954451150103317</v>
      </c>
    </row>
    <row r="340" spans="1:14" x14ac:dyDescent="0.25">
      <c r="A340" s="4">
        <f>IF('True_Odds_Calculator_2-way'!A341="","",'True_Odds_Calculator_2-way'!A341)</f>
        <v>1.95</v>
      </c>
      <c r="B340" s="4">
        <f>IF('True_Odds_Calculator_2-way'!B341="","",'True_Odds_Calculator_2-way'!B341)</f>
        <v>1.92</v>
      </c>
      <c r="C340" s="4">
        <f t="shared" si="55"/>
        <v>0.51282051282051289</v>
      </c>
      <c r="D340">
        <f t="shared" si="56"/>
        <v>0.52083333333333337</v>
      </c>
      <c r="E340">
        <f t="shared" si="57"/>
        <v>3.3653846153846256E-2</v>
      </c>
      <c r="F340">
        <f t="shared" si="58"/>
        <v>-0.23344017094017089</v>
      </c>
      <c r="G340">
        <v>0</v>
      </c>
      <c r="H340">
        <f t="shared" si="59"/>
        <v>0.26709401709401714</v>
      </c>
      <c r="I340">
        <f t="shared" si="60"/>
        <v>-1.0696563746013956</v>
      </c>
      <c r="J340">
        <f t="shared" si="61"/>
        <v>1.0696563746013956</v>
      </c>
      <c r="K340">
        <f t="shared" si="62"/>
        <v>0.49598904672064897</v>
      </c>
      <c r="L340">
        <f t="shared" si="63"/>
        <v>0.50401095327935097</v>
      </c>
      <c r="M340">
        <f t="shared" si="64"/>
        <v>2.0161735558713256</v>
      </c>
      <c r="N340">
        <f t="shared" si="65"/>
        <v>1.9840838646332837</v>
      </c>
    </row>
    <row r="341" spans="1:14" x14ac:dyDescent="0.25">
      <c r="A341" s="4">
        <f>IF('True_Odds_Calculator_2-way'!A342="","",'True_Odds_Calculator_2-way'!A342)</f>
        <v>1.98</v>
      </c>
      <c r="B341" s="4">
        <f>IF('True_Odds_Calculator_2-way'!B342="","",'True_Odds_Calculator_2-way'!B342)</f>
        <v>1.88</v>
      </c>
      <c r="C341" s="4">
        <f t="shared" si="55"/>
        <v>0.50505050505050508</v>
      </c>
      <c r="D341">
        <f t="shared" si="56"/>
        <v>0.53191489361702127</v>
      </c>
      <c r="E341">
        <f t="shared" si="57"/>
        <v>3.6965398667526461E-2</v>
      </c>
      <c r="F341">
        <f t="shared" si="58"/>
        <v>-0.23167848699763582</v>
      </c>
      <c r="G341">
        <v>0</v>
      </c>
      <c r="H341">
        <f t="shared" si="59"/>
        <v>0.26864388566516229</v>
      </c>
      <c r="I341">
        <f t="shared" si="60"/>
        <v>-1.0768262306348704</v>
      </c>
      <c r="J341">
        <f t="shared" si="61"/>
        <v>1.0768262306348704</v>
      </c>
      <c r="K341">
        <f t="shared" si="62"/>
        <v>0.4865494129951195</v>
      </c>
      <c r="L341">
        <f t="shared" si="63"/>
        <v>0.51345058700488033</v>
      </c>
      <c r="M341">
        <f t="shared" si="64"/>
        <v>2.0552897060221729</v>
      </c>
      <c r="N341">
        <f t="shared" si="65"/>
        <v>1.947607082958686</v>
      </c>
    </row>
    <row r="342" spans="1:14" x14ac:dyDescent="0.25">
      <c r="A342" s="4">
        <f>IF('True_Odds_Calculator_2-way'!A343="","",'True_Odds_Calculator_2-way'!A343)</f>
        <v>1.97</v>
      </c>
      <c r="B342" s="4">
        <f>IF('True_Odds_Calculator_2-way'!B343="","",'True_Odds_Calculator_2-way'!B343)</f>
        <v>1.9</v>
      </c>
      <c r="C342" s="4">
        <f t="shared" si="55"/>
        <v>0.50761421319796951</v>
      </c>
      <c r="D342">
        <f t="shared" si="56"/>
        <v>0.52631578947368418</v>
      </c>
      <c r="E342">
        <f t="shared" si="57"/>
        <v>3.3930002671653803E-2</v>
      </c>
      <c r="F342">
        <f t="shared" si="58"/>
        <v>-0.23323537269569861</v>
      </c>
      <c r="G342">
        <v>0</v>
      </c>
      <c r="H342">
        <f t="shared" si="59"/>
        <v>0.26716537536735235</v>
      </c>
      <c r="I342">
        <f t="shared" si="60"/>
        <v>-1.0702688317798925</v>
      </c>
      <c r="J342">
        <f t="shared" si="61"/>
        <v>1.0702688317798925</v>
      </c>
      <c r="K342">
        <f t="shared" si="62"/>
        <v>0.49063843062637452</v>
      </c>
      <c r="L342">
        <f t="shared" si="63"/>
        <v>0.50936156937362553</v>
      </c>
      <c r="M342">
        <f t="shared" si="64"/>
        <v>2.0381607668264961</v>
      </c>
      <c r="N342">
        <f t="shared" si="65"/>
        <v>1.963241948601903</v>
      </c>
    </row>
    <row r="343" spans="1:14" x14ac:dyDescent="0.25">
      <c r="A343" s="4">
        <f>IF('True_Odds_Calculator_2-way'!A344="","",'True_Odds_Calculator_2-way'!A344)</f>
        <v>2.0099999999999998</v>
      </c>
      <c r="B343" s="4">
        <f>IF('True_Odds_Calculator_2-way'!B344="","",'True_Odds_Calculator_2-way'!B344)</f>
        <v>1.86</v>
      </c>
      <c r="C343" s="4">
        <f t="shared" si="55"/>
        <v>0.49751243781094534</v>
      </c>
      <c r="D343">
        <f t="shared" si="56"/>
        <v>0.5376344086021505</v>
      </c>
      <c r="E343">
        <f t="shared" si="57"/>
        <v>3.5146846413095734E-2</v>
      </c>
      <c r="F343">
        <f t="shared" si="58"/>
        <v>-0.2323329588616061</v>
      </c>
      <c r="G343">
        <v>0</v>
      </c>
      <c r="H343">
        <f t="shared" si="59"/>
        <v>0.26747980527470178</v>
      </c>
      <c r="I343">
        <f t="shared" si="60"/>
        <v>-1.0729761966090035</v>
      </c>
      <c r="J343">
        <f t="shared" si="61"/>
        <v>1.0729761966090035</v>
      </c>
      <c r="K343">
        <f t="shared" si="62"/>
        <v>0.47991416249720437</v>
      </c>
      <c r="L343">
        <f t="shared" si="63"/>
        <v>0.52008583750279591</v>
      </c>
      <c r="M343">
        <f t="shared" si="64"/>
        <v>2.0837059585750928</v>
      </c>
      <c r="N343">
        <f t="shared" si="65"/>
        <v>1.9227595290837431</v>
      </c>
    </row>
    <row r="344" spans="1:14" x14ac:dyDescent="0.25">
      <c r="A344" s="4">
        <f>IF('True_Odds_Calculator_2-way'!A345="","",'True_Odds_Calculator_2-way'!A345)</f>
        <v>1.38</v>
      </c>
      <c r="B344" s="4">
        <f>IF('True_Odds_Calculator_2-way'!B345="","",'True_Odds_Calculator_2-way'!B345)</f>
        <v>3.09</v>
      </c>
      <c r="C344" s="4">
        <f t="shared" si="55"/>
        <v>0.7246376811594204</v>
      </c>
      <c r="D344">
        <f t="shared" si="56"/>
        <v>0.3236245954692557</v>
      </c>
      <c r="E344">
        <f t="shared" si="57"/>
        <v>4.8262276628676215E-2</v>
      </c>
      <c r="F344">
        <f t="shared" si="58"/>
        <v>-0.18624829979832069</v>
      </c>
      <c r="G344">
        <v>0</v>
      </c>
      <c r="H344">
        <f t="shared" si="59"/>
        <v>0.23451057642699694</v>
      </c>
      <c r="I344">
        <f t="shared" si="60"/>
        <v>-1.1221090334505821</v>
      </c>
      <c r="J344">
        <f t="shared" si="61"/>
        <v>1.1221090334505821</v>
      </c>
      <c r="K344">
        <f t="shared" si="62"/>
        <v>0.70106491557517436</v>
      </c>
      <c r="L344">
        <f t="shared" si="63"/>
        <v>0.29893508442482541</v>
      </c>
      <c r="M344">
        <f t="shared" si="64"/>
        <v>1.4264014327112211</v>
      </c>
      <c r="N344">
        <f t="shared" si="65"/>
        <v>3.3452078799117158</v>
      </c>
    </row>
    <row r="345" spans="1:14" x14ac:dyDescent="0.25">
      <c r="A345" s="4">
        <f>IF('True_Odds_Calculator_2-way'!A346="","",'True_Odds_Calculator_2-way'!A346)</f>
        <v>1.44</v>
      </c>
      <c r="B345" s="4">
        <f>IF('True_Odds_Calculator_2-way'!B346="","",'True_Odds_Calculator_2-way'!B346)</f>
        <v>2.84</v>
      </c>
      <c r="C345" s="4">
        <f t="shared" si="55"/>
        <v>0.69444444444444442</v>
      </c>
      <c r="D345">
        <f t="shared" si="56"/>
        <v>0.35211267605633806</v>
      </c>
      <c r="E345">
        <f t="shared" si="57"/>
        <v>4.6557120500782423E-2</v>
      </c>
      <c r="F345">
        <f t="shared" si="58"/>
        <v>-0.19796557120500791</v>
      </c>
      <c r="G345">
        <v>0</v>
      </c>
      <c r="H345">
        <f t="shared" si="59"/>
        <v>0.2445226917057903</v>
      </c>
      <c r="I345">
        <f t="shared" si="60"/>
        <v>-1.1113855611859675</v>
      </c>
      <c r="J345">
        <f t="shared" si="61"/>
        <v>1.1113855611859675</v>
      </c>
      <c r="K345">
        <f t="shared" si="62"/>
        <v>0.67158732118845754</v>
      </c>
      <c r="L345">
        <f t="shared" si="63"/>
        <v>0.32841267881154251</v>
      </c>
      <c r="M345">
        <f t="shared" si="64"/>
        <v>1.4890096469218259</v>
      </c>
      <c r="N345">
        <f t="shared" si="65"/>
        <v>3.0449494325821798</v>
      </c>
    </row>
    <row r="346" spans="1:14" x14ac:dyDescent="0.25">
      <c r="A346" s="4">
        <f>IF('True_Odds_Calculator_2-way'!A347="","",'True_Odds_Calculator_2-way'!A347)</f>
        <v>1.66</v>
      </c>
      <c r="B346" s="4">
        <f>IF('True_Odds_Calculator_2-way'!B347="","",'True_Odds_Calculator_2-way'!B347)</f>
        <v>2.29</v>
      </c>
      <c r="C346" s="4">
        <f t="shared" si="55"/>
        <v>0.60240963855421692</v>
      </c>
      <c r="D346">
        <f t="shared" si="56"/>
        <v>0.4366812227074236</v>
      </c>
      <c r="E346">
        <f t="shared" si="57"/>
        <v>3.9090861261640519E-2</v>
      </c>
      <c r="F346">
        <f t="shared" si="58"/>
        <v>-0.22397011627295205</v>
      </c>
      <c r="G346">
        <v>0</v>
      </c>
      <c r="H346">
        <f t="shared" si="59"/>
        <v>0.26306097753459257</v>
      </c>
      <c r="I346">
        <f t="shared" si="60"/>
        <v>-1.0837601479372587</v>
      </c>
      <c r="J346">
        <f t="shared" si="61"/>
        <v>1.0837601479372587</v>
      </c>
      <c r="K346">
        <f t="shared" si="62"/>
        <v>0.58299461912098116</v>
      </c>
      <c r="L346">
        <f t="shared" si="63"/>
        <v>0.41700538087901889</v>
      </c>
      <c r="M346">
        <f t="shared" si="64"/>
        <v>1.7152816976385905</v>
      </c>
      <c r="N346">
        <f t="shared" si="65"/>
        <v>2.3980505908390635</v>
      </c>
    </row>
    <row r="347" spans="1:14" x14ac:dyDescent="0.25">
      <c r="A347" s="4">
        <f>IF('True_Odds_Calculator_2-way'!A348="","",'True_Odds_Calculator_2-way'!A348)</f>
        <v>2.23</v>
      </c>
      <c r="B347" s="4">
        <f>IF('True_Odds_Calculator_2-way'!B348="","",'True_Odds_Calculator_2-way'!B348)</f>
        <v>1.7</v>
      </c>
      <c r="C347" s="4">
        <f t="shared" si="55"/>
        <v>0.44843049327354262</v>
      </c>
      <c r="D347">
        <f t="shared" si="56"/>
        <v>0.58823529411764708</v>
      </c>
      <c r="E347">
        <f t="shared" si="57"/>
        <v>3.6665787391189752E-2</v>
      </c>
      <c r="F347">
        <f t="shared" si="58"/>
        <v>-0.22711685571089413</v>
      </c>
      <c r="G347">
        <v>0</v>
      </c>
      <c r="H347">
        <f t="shared" si="59"/>
        <v>0.26378264310208388</v>
      </c>
      <c r="I347">
        <f t="shared" si="60"/>
        <v>-1.0777013435226062</v>
      </c>
      <c r="J347">
        <f t="shared" si="61"/>
        <v>1.0777013435226062</v>
      </c>
      <c r="K347">
        <f t="shared" si="62"/>
        <v>0.43000161655276159</v>
      </c>
      <c r="L347">
        <f t="shared" si="63"/>
        <v>0.56999838344723819</v>
      </c>
      <c r="M347">
        <f t="shared" si="64"/>
        <v>2.3255726525328053</v>
      </c>
      <c r="N347">
        <f t="shared" si="65"/>
        <v>1.7543909404658247</v>
      </c>
    </row>
    <row r="348" spans="1:14" x14ac:dyDescent="0.25">
      <c r="A348" s="4">
        <f>IF('True_Odds_Calculator_2-way'!A349="","",'True_Odds_Calculator_2-way'!A349)</f>
        <v>1.85</v>
      </c>
      <c r="B348" s="4">
        <f>IF('True_Odds_Calculator_2-way'!B349="","",'True_Odds_Calculator_2-way'!B349)</f>
        <v>2.0299999999999998</v>
      </c>
      <c r="C348" s="4">
        <f t="shared" si="55"/>
        <v>0.54054054054054046</v>
      </c>
      <c r="D348">
        <f t="shared" si="56"/>
        <v>0.49261083743842371</v>
      </c>
      <c r="E348">
        <f t="shared" si="57"/>
        <v>3.315137797896428E-2</v>
      </c>
      <c r="F348">
        <f t="shared" si="58"/>
        <v>-0.23312475036612956</v>
      </c>
      <c r="G348">
        <v>0</v>
      </c>
      <c r="H348">
        <f t="shared" si="59"/>
        <v>0.26627612834509384</v>
      </c>
      <c r="I348">
        <f t="shared" si="60"/>
        <v>-1.0687396570715308</v>
      </c>
      <c r="J348">
        <f t="shared" si="61"/>
        <v>1.0687396570715308</v>
      </c>
      <c r="K348">
        <f t="shared" si="62"/>
        <v>0.52399127907708287</v>
      </c>
      <c r="L348">
        <f t="shared" si="63"/>
        <v>0.47600872092291718</v>
      </c>
      <c r="M348">
        <f t="shared" si="64"/>
        <v>1.9084287085108012</v>
      </c>
      <c r="N348">
        <f t="shared" si="65"/>
        <v>2.1008018467836762</v>
      </c>
    </row>
    <row r="349" spans="1:14" x14ac:dyDescent="0.25">
      <c r="A349" s="4">
        <f>IF('True_Odds_Calculator_2-way'!A350="","",'True_Odds_Calculator_2-way'!A350)</f>
        <v>2.14</v>
      </c>
      <c r="B349" s="4">
        <f>IF('True_Odds_Calculator_2-way'!B350="","",'True_Odds_Calculator_2-way'!B350)</f>
        <v>1.75</v>
      </c>
      <c r="C349" s="4">
        <f t="shared" si="55"/>
        <v>0.46728971962616822</v>
      </c>
      <c r="D349">
        <f t="shared" si="56"/>
        <v>0.5714285714285714</v>
      </c>
      <c r="E349">
        <f t="shared" si="57"/>
        <v>3.8718291054739673E-2</v>
      </c>
      <c r="F349">
        <f t="shared" si="58"/>
        <v>-0.22830440587449929</v>
      </c>
      <c r="G349">
        <v>0</v>
      </c>
      <c r="H349">
        <f t="shared" si="59"/>
        <v>0.26702269692923897</v>
      </c>
      <c r="I349">
        <f t="shared" si="60"/>
        <v>-1.0814761408717504</v>
      </c>
      <c r="J349">
        <f t="shared" si="61"/>
        <v>1.0814761408717504</v>
      </c>
      <c r="K349">
        <f t="shared" si="62"/>
        <v>0.44785153960345248</v>
      </c>
      <c r="L349">
        <f t="shared" si="63"/>
        <v>0.55214846039654741</v>
      </c>
      <c r="M349">
        <f t="shared" si="64"/>
        <v>2.2328828005937953</v>
      </c>
      <c r="N349">
        <f t="shared" si="65"/>
        <v>1.8111071056538131</v>
      </c>
    </row>
    <row r="350" spans="1:14" x14ac:dyDescent="0.25">
      <c r="A350" s="4">
        <f>IF('True_Odds_Calculator_2-way'!A351="","",'True_Odds_Calculator_2-way'!A351)</f>
        <v>1.9</v>
      </c>
      <c r="B350" s="4">
        <f>IF('True_Odds_Calculator_2-way'!B351="","",'True_Odds_Calculator_2-way'!B351)</f>
        <v>1.97</v>
      </c>
      <c r="C350" s="4">
        <f t="shared" si="55"/>
        <v>0.52631578947368418</v>
      </c>
      <c r="D350">
        <f t="shared" si="56"/>
        <v>0.50761421319796951</v>
      </c>
      <c r="E350">
        <f t="shared" si="57"/>
        <v>3.3930002671653803E-2</v>
      </c>
      <c r="F350">
        <f t="shared" si="58"/>
        <v>-0.23323537269569861</v>
      </c>
      <c r="G350">
        <v>0</v>
      </c>
      <c r="H350">
        <f t="shared" si="59"/>
        <v>0.26716537536735235</v>
      </c>
      <c r="I350">
        <f t="shared" si="60"/>
        <v>-1.0702688317798925</v>
      </c>
      <c r="J350">
        <f t="shared" si="61"/>
        <v>1.0702688317798925</v>
      </c>
      <c r="K350">
        <f t="shared" si="62"/>
        <v>0.50936156937362553</v>
      </c>
      <c r="L350">
        <f t="shared" si="63"/>
        <v>0.49063843062637452</v>
      </c>
      <c r="M350">
        <f t="shared" si="64"/>
        <v>1.963241948601903</v>
      </c>
      <c r="N350">
        <f t="shared" si="65"/>
        <v>2.0381607668264961</v>
      </c>
    </row>
    <row r="351" spans="1:14" x14ac:dyDescent="0.25">
      <c r="A351" s="4">
        <f>IF('True_Odds_Calculator_2-way'!A352="","",'True_Odds_Calculator_2-way'!A352)</f>
        <v>2.29</v>
      </c>
      <c r="B351" s="4">
        <f>IF('True_Odds_Calculator_2-way'!B352="","",'True_Odds_Calculator_2-way'!B352)</f>
        <v>1.66</v>
      </c>
      <c r="C351" s="4">
        <f t="shared" si="55"/>
        <v>0.4366812227074236</v>
      </c>
      <c r="D351">
        <f t="shared" si="56"/>
        <v>0.60240963855421692</v>
      </c>
      <c r="E351">
        <f t="shared" si="57"/>
        <v>3.9090861261640519E-2</v>
      </c>
      <c r="F351">
        <f t="shared" si="58"/>
        <v>-0.22397011627295205</v>
      </c>
      <c r="G351">
        <v>0</v>
      </c>
      <c r="H351">
        <f t="shared" si="59"/>
        <v>0.26306097753459257</v>
      </c>
      <c r="I351">
        <f t="shared" si="60"/>
        <v>-1.0837601479372587</v>
      </c>
      <c r="J351">
        <f t="shared" si="61"/>
        <v>1.0837601479372587</v>
      </c>
      <c r="K351">
        <f t="shared" si="62"/>
        <v>0.41700538087901889</v>
      </c>
      <c r="L351">
        <f t="shared" si="63"/>
        <v>0.58299461912098116</v>
      </c>
      <c r="M351">
        <f t="shared" si="64"/>
        <v>2.3980505908390635</v>
      </c>
      <c r="N351">
        <f t="shared" si="65"/>
        <v>1.7152816976385905</v>
      </c>
    </row>
    <row r="352" spans="1:14" x14ac:dyDescent="0.25">
      <c r="A352" s="4">
        <f>IF('True_Odds_Calculator_2-way'!A353="","",'True_Odds_Calculator_2-way'!A353)</f>
        <v>1.68</v>
      </c>
      <c r="B352" s="4">
        <f>IF('True_Odds_Calculator_2-way'!B353="","",'True_Odds_Calculator_2-way'!B353)</f>
        <v>2.23</v>
      </c>
      <c r="C352" s="4">
        <f t="shared" si="55"/>
        <v>0.59523809523809523</v>
      </c>
      <c r="D352">
        <f t="shared" si="56"/>
        <v>0.44843049327354262</v>
      </c>
      <c r="E352">
        <f t="shared" si="57"/>
        <v>4.3668588511637907E-2</v>
      </c>
      <c r="F352">
        <f t="shared" si="58"/>
        <v>-0.22325432415118507</v>
      </c>
      <c r="G352">
        <v>0</v>
      </c>
      <c r="H352">
        <f t="shared" si="59"/>
        <v>0.26692291266282298</v>
      </c>
      <c r="I352">
        <f t="shared" si="60"/>
        <v>-1.0934350421017387</v>
      </c>
      <c r="J352">
        <f t="shared" si="61"/>
        <v>1.0934350421017387</v>
      </c>
      <c r="K352">
        <f t="shared" si="62"/>
        <v>0.57354714688382902</v>
      </c>
      <c r="L352">
        <f t="shared" si="63"/>
        <v>0.42645285311617104</v>
      </c>
      <c r="M352">
        <f t="shared" si="64"/>
        <v>1.743535828629182</v>
      </c>
      <c r="N352">
        <f t="shared" si="65"/>
        <v>2.3449251017851385</v>
      </c>
    </row>
    <row r="353" spans="1:14" x14ac:dyDescent="0.25">
      <c r="A353" s="4">
        <f>IF('True_Odds_Calculator_2-way'!A354="","",'True_Odds_Calculator_2-way'!A354)</f>
        <v>2.44</v>
      </c>
      <c r="B353" s="4">
        <f>IF('True_Odds_Calculator_2-way'!B354="","",'True_Odds_Calculator_2-way'!B354)</f>
        <v>1.59</v>
      </c>
      <c r="C353" s="4">
        <f t="shared" si="55"/>
        <v>0.4098360655737705</v>
      </c>
      <c r="D353">
        <f t="shared" si="56"/>
        <v>0.62893081761006286</v>
      </c>
      <c r="E353">
        <f t="shared" si="57"/>
        <v>3.8766883183833478E-2</v>
      </c>
      <c r="F353">
        <f t="shared" si="58"/>
        <v>-0.21899164862356935</v>
      </c>
      <c r="G353">
        <v>0</v>
      </c>
      <c r="H353">
        <f t="shared" si="59"/>
        <v>0.25775853180740282</v>
      </c>
      <c r="I353">
        <f t="shared" si="60"/>
        <v>-1.0849075915068658</v>
      </c>
      <c r="J353">
        <f t="shared" si="61"/>
        <v>1.0849075915068658</v>
      </c>
      <c r="K353">
        <f t="shared" si="62"/>
        <v>0.39027939969909758</v>
      </c>
      <c r="L353">
        <f t="shared" si="63"/>
        <v>0.60972060030090225</v>
      </c>
      <c r="M353">
        <f t="shared" si="64"/>
        <v>2.5622669317698867</v>
      </c>
      <c r="N353">
        <f t="shared" si="65"/>
        <v>1.6400954789890509</v>
      </c>
    </row>
    <row r="354" spans="1:14" x14ac:dyDescent="0.25">
      <c r="A354" s="4">
        <f>IF('True_Odds_Calculator_2-way'!A355="","",'True_Odds_Calculator_2-way'!A355)</f>
        <v>1.79</v>
      </c>
      <c r="B354" s="4">
        <f>IF('True_Odds_Calculator_2-way'!B355="","",'True_Odds_Calculator_2-way'!B355)</f>
        <v>2.13</v>
      </c>
      <c r="C354" s="4">
        <f t="shared" si="55"/>
        <v>0.55865921787709494</v>
      </c>
      <c r="D354">
        <f t="shared" si="56"/>
        <v>0.46948356807511737</v>
      </c>
      <c r="E354">
        <f t="shared" si="57"/>
        <v>2.8142785952212312E-2</v>
      </c>
      <c r="F354">
        <f t="shared" si="58"/>
        <v>-0.2341385369947806</v>
      </c>
      <c r="G354">
        <v>0</v>
      </c>
      <c r="H354">
        <f t="shared" si="59"/>
        <v>0.26228132294699291</v>
      </c>
      <c r="I354">
        <f t="shared" si="60"/>
        <v>-1.0583936671670078</v>
      </c>
      <c r="J354">
        <f t="shared" si="61"/>
        <v>1.0583936671670078</v>
      </c>
      <c r="K354">
        <f t="shared" si="62"/>
        <v>0.5446234509412119</v>
      </c>
      <c r="L354">
        <f t="shared" si="63"/>
        <v>0.45537654905878816</v>
      </c>
      <c r="M354">
        <f t="shared" si="64"/>
        <v>1.8361309970619364</v>
      </c>
      <c r="N354">
        <f t="shared" si="65"/>
        <v>2.1959848438987186</v>
      </c>
    </row>
    <row r="355" spans="1:14" x14ac:dyDescent="0.25">
      <c r="A355" s="4">
        <f>IF('True_Odds_Calculator_2-way'!A356="","",'True_Odds_Calculator_2-way'!A356)</f>
        <v>1.95</v>
      </c>
      <c r="B355" s="4">
        <f>IF('True_Odds_Calculator_2-way'!B356="","",'True_Odds_Calculator_2-way'!B356)</f>
        <v>1.95</v>
      </c>
      <c r="C355" s="4">
        <f t="shared" si="55"/>
        <v>0.51282051282051289</v>
      </c>
      <c r="D355">
        <f t="shared" si="56"/>
        <v>0.51282051282051289</v>
      </c>
      <c r="E355">
        <f t="shared" si="57"/>
        <v>2.5641025641025772E-2</v>
      </c>
      <c r="F355">
        <f t="shared" si="58"/>
        <v>-0.23734385272846803</v>
      </c>
      <c r="G355">
        <v>0</v>
      </c>
      <c r="H355">
        <f t="shared" si="59"/>
        <v>0.2629848783694938</v>
      </c>
      <c r="I355">
        <f t="shared" si="60"/>
        <v>-1.0526315789473688</v>
      </c>
      <c r="J355">
        <f t="shared" si="61"/>
        <v>1.0526315789473688</v>
      </c>
      <c r="K355">
        <f t="shared" si="62"/>
        <v>0.49999999999999989</v>
      </c>
      <c r="L355">
        <f t="shared" si="63"/>
        <v>0.49999999999999989</v>
      </c>
      <c r="M355">
        <f t="shared" si="64"/>
        <v>2.0000000000000004</v>
      </c>
      <c r="N355">
        <f t="shared" si="65"/>
        <v>2.0000000000000004</v>
      </c>
    </row>
    <row r="356" spans="1:14" x14ac:dyDescent="0.25">
      <c r="A356" s="4">
        <f>IF('True_Odds_Calculator_2-way'!A357="","",'True_Odds_Calculator_2-way'!A357)</f>
        <v>1.62</v>
      </c>
      <c r="B356" s="4">
        <f>IF('True_Odds_Calculator_2-way'!B357="","",'True_Odds_Calculator_2-way'!B357)</f>
        <v>2.4300000000000002</v>
      </c>
      <c r="C356" s="4">
        <f t="shared" si="55"/>
        <v>0.61728395061728392</v>
      </c>
      <c r="D356">
        <f t="shared" si="56"/>
        <v>0.41152263374485593</v>
      </c>
      <c r="E356">
        <f t="shared" si="57"/>
        <v>2.8806584362139898E-2</v>
      </c>
      <c r="F356">
        <f t="shared" si="58"/>
        <v>-0.2252197327643144</v>
      </c>
      <c r="G356">
        <v>0</v>
      </c>
      <c r="H356">
        <f t="shared" si="59"/>
        <v>0.25402631712645424</v>
      </c>
      <c r="I356">
        <f t="shared" si="60"/>
        <v>-1.0620284147379508</v>
      </c>
      <c r="J356">
        <f t="shared" si="61"/>
        <v>1.0620284147379508</v>
      </c>
      <c r="K356">
        <f t="shared" si="62"/>
        <v>0.60296988579423783</v>
      </c>
      <c r="L356">
        <f t="shared" si="63"/>
        <v>0.39703011420576217</v>
      </c>
      <c r="M356">
        <f t="shared" si="64"/>
        <v>1.6584576171375296</v>
      </c>
      <c r="N356">
        <f t="shared" si="65"/>
        <v>2.5187006330752704</v>
      </c>
    </row>
    <row r="357" spans="1:14" x14ac:dyDescent="0.25">
      <c r="A357" s="4">
        <f>IF('True_Odds_Calculator_2-way'!A358="","",'True_Odds_Calculator_2-way'!A358)</f>
        <v>2.97</v>
      </c>
      <c r="B357" s="4">
        <f>IF('True_Odds_Calculator_2-way'!B358="","",'True_Odds_Calculator_2-way'!B358)</f>
        <v>1.41</v>
      </c>
      <c r="C357" s="4">
        <f t="shared" si="55"/>
        <v>0.33670033670033667</v>
      </c>
      <c r="D357">
        <f t="shared" si="56"/>
        <v>0.70921985815602839</v>
      </c>
      <c r="E357">
        <f t="shared" si="57"/>
        <v>4.5920194856365004E-2</v>
      </c>
      <c r="F357">
        <f t="shared" si="58"/>
        <v>-0.19287437017933473</v>
      </c>
      <c r="G357">
        <v>0</v>
      </c>
      <c r="H357">
        <f t="shared" si="59"/>
        <v>0.23879456503569976</v>
      </c>
      <c r="I357">
        <f t="shared" si="60"/>
        <v>-1.1126919820077414</v>
      </c>
      <c r="J357">
        <f t="shared" si="61"/>
        <v>1.1126919820077414</v>
      </c>
      <c r="K357">
        <f t="shared" si="62"/>
        <v>0.31328289350490557</v>
      </c>
      <c r="L357">
        <f t="shared" si="63"/>
        <v>0.68671710649509454</v>
      </c>
      <c r="M357">
        <f t="shared" si="64"/>
        <v>3.1920032045552511</v>
      </c>
      <c r="N357">
        <f t="shared" si="65"/>
        <v>1.4562037126231737</v>
      </c>
    </row>
    <row r="358" spans="1:14" x14ac:dyDescent="0.25">
      <c r="A358" s="4">
        <f>IF('True_Odds_Calculator_2-way'!A359="","",'True_Odds_Calculator_2-way'!A359)</f>
        <v>2.44</v>
      </c>
      <c r="B358" s="4">
        <f>IF('True_Odds_Calculator_2-way'!B359="","",'True_Odds_Calculator_2-way'!B359)</f>
        <v>1.59</v>
      </c>
      <c r="C358" s="4">
        <f t="shared" si="55"/>
        <v>0.4098360655737705</v>
      </c>
      <c r="D358">
        <f t="shared" si="56"/>
        <v>0.62893081761006286</v>
      </c>
      <c r="E358">
        <f t="shared" si="57"/>
        <v>3.8766883183833478E-2</v>
      </c>
      <c r="F358">
        <f t="shared" si="58"/>
        <v>-0.21899164862356935</v>
      </c>
      <c r="G358">
        <v>0</v>
      </c>
      <c r="H358">
        <f t="shared" si="59"/>
        <v>0.25775853180740282</v>
      </c>
      <c r="I358">
        <f t="shared" si="60"/>
        <v>-1.0849075915068658</v>
      </c>
      <c r="J358">
        <f t="shared" si="61"/>
        <v>1.0849075915068658</v>
      </c>
      <c r="K358">
        <f t="shared" si="62"/>
        <v>0.39027939969909758</v>
      </c>
      <c r="L358">
        <f t="shared" si="63"/>
        <v>0.60972060030090225</v>
      </c>
      <c r="M358">
        <f t="shared" si="64"/>
        <v>2.5622669317698867</v>
      </c>
      <c r="N358">
        <f t="shared" si="65"/>
        <v>1.6400954789890509</v>
      </c>
    </row>
    <row r="359" spans="1:14" x14ac:dyDescent="0.25">
      <c r="A359" s="4">
        <f>IF('True_Odds_Calculator_2-way'!A360="","",'True_Odds_Calculator_2-way'!A360)</f>
        <v>2.61</v>
      </c>
      <c r="B359" s="4">
        <f>IF('True_Odds_Calculator_2-way'!B360="","",'True_Odds_Calculator_2-way'!B360)</f>
        <v>1.53</v>
      </c>
      <c r="C359" s="4">
        <f t="shared" si="55"/>
        <v>0.38314176245210729</v>
      </c>
      <c r="D359">
        <f t="shared" si="56"/>
        <v>0.65359477124183007</v>
      </c>
      <c r="E359">
        <f t="shared" si="57"/>
        <v>3.6736533693937368E-2</v>
      </c>
      <c r="F359">
        <f t="shared" si="58"/>
        <v>-0.21368291888913937</v>
      </c>
      <c r="G359">
        <v>0</v>
      </c>
      <c r="H359">
        <f t="shared" si="59"/>
        <v>0.25041945258307668</v>
      </c>
      <c r="I359">
        <f t="shared" si="60"/>
        <v>-1.0825528985483326</v>
      </c>
      <c r="J359">
        <f t="shared" si="61"/>
        <v>1.0825528985483326</v>
      </c>
      <c r="K359">
        <f t="shared" si="62"/>
        <v>0.36457628549193738</v>
      </c>
      <c r="L359">
        <f t="shared" si="63"/>
        <v>0.63542371450806256</v>
      </c>
      <c r="M359">
        <f t="shared" si="64"/>
        <v>2.7429101666628148</v>
      </c>
      <c r="N359">
        <f t="shared" si="65"/>
        <v>1.5737530362306167</v>
      </c>
    </row>
    <row r="360" spans="1:14" x14ac:dyDescent="0.25">
      <c r="A360" s="4">
        <f>IF('True_Odds_Calculator_2-way'!A361="","",'True_Odds_Calculator_2-way'!A361)</f>
        <v>2.4900000000000002</v>
      </c>
      <c r="B360" s="4">
        <f>IF('True_Odds_Calculator_2-way'!B361="","",'True_Odds_Calculator_2-way'!B361)</f>
        <v>1.57</v>
      </c>
      <c r="C360" s="4">
        <f t="shared" si="55"/>
        <v>0.40160642570281119</v>
      </c>
      <c r="D360">
        <f t="shared" si="56"/>
        <v>0.63694267515923564</v>
      </c>
      <c r="E360">
        <f t="shared" si="57"/>
        <v>3.8549100862046881E-2</v>
      </c>
      <c r="F360">
        <f t="shared" si="58"/>
        <v>-0.21725117028624052</v>
      </c>
      <c r="G360">
        <v>0</v>
      </c>
      <c r="H360">
        <f t="shared" si="59"/>
        <v>0.25580027114828735</v>
      </c>
      <c r="I360">
        <f t="shared" si="60"/>
        <v>-1.0850991866680071</v>
      </c>
      <c r="J360">
        <f t="shared" si="61"/>
        <v>1.0850991866680071</v>
      </c>
      <c r="K360">
        <f t="shared" si="62"/>
        <v>0.38214645569254196</v>
      </c>
      <c r="L360">
        <f t="shared" si="63"/>
        <v>0.61785354430745798</v>
      </c>
      <c r="M360">
        <f t="shared" si="64"/>
        <v>2.6167977881353308</v>
      </c>
      <c r="N360">
        <f t="shared" si="65"/>
        <v>1.6185065364007643</v>
      </c>
    </row>
    <row r="361" spans="1:14" x14ac:dyDescent="0.25">
      <c r="A361" s="4">
        <f>IF('True_Odds_Calculator_2-way'!A362="","",'True_Odds_Calculator_2-way'!A362)</f>
        <v>2.23</v>
      </c>
      <c r="B361" s="4">
        <f>IF('True_Odds_Calculator_2-way'!B362="","",'True_Odds_Calculator_2-way'!B362)</f>
        <v>1.69</v>
      </c>
      <c r="C361" s="4">
        <f t="shared" si="55"/>
        <v>0.44843049327354262</v>
      </c>
      <c r="D361">
        <f t="shared" si="56"/>
        <v>0.59171597633136097</v>
      </c>
      <c r="E361">
        <f t="shared" si="57"/>
        <v>4.0146469604903645E-2</v>
      </c>
      <c r="F361">
        <f t="shared" si="58"/>
        <v>-0.2251970175392044</v>
      </c>
      <c r="G361">
        <v>0</v>
      </c>
      <c r="H361">
        <f t="shared" si="59"/>
        <v>0.26534348714410805</v>
      </c>
      <c r="I361">
        <f t="shared" si="60"/>
        <v>-1.0854826817097272</v>
      </c>
      <c r="J361">
        <f t="shared" si="61"/>
        <v>1.0854826817097272</v>
      </c>
      <c r="K361">
        <f t="shared" si="62"/>
        <v>0.42823917030934305</v>
      </c>
      <c r="L361">
        <f t="shared" si="63"/>
        <v>0.571760829690657</v>
      </c>
      <c r="M361">
        <f t="shared" si="64"/>
        <v>2.3351436985029639</v>
      </c>
      <c r="N361">
        <f t="shared" si="65"/>
        <v>1.7489830503797115</v>
      </c>
    </row>
    <row r="362" spans="1:14" x14ac:dyDescent="0.25">
      <c r="A362" s="4">
        <f>IF('True_Odds_Calculator_2-way'!A363="","",'True_Odds_Calculator_2-way'!A363)</f>
        <v>1.68</v>
      </c>
      <c r="B362" s="4">
        <f>IF('True_Odds_Calculator_2-way'!B363="","",'True_Odds_Calculator_2-way'!B363)</f>
        <v>2.2599999999999998</v>
      </c>
      <c r="C362" s="4">
        <f t="shared" si="55"/>
        <v>0.59523809523809523</v>
      </c>
      <c r="D362">
        <f t="shared" si="56"/>
        <v>0.44247787610619471</v>
      </c>
      <c r="E362">
        <f t="shared" si="57"/>
        <v>3.7715971344289834E-2</v>
      </c>
      <c r="F362">
        <f t="shared" si="58"/>
        <v>-0.22566371681415942</v>
      </c>
      <c r="G362">
        <v>0</v>
      </c>
      <c r="H362">
        <f t="shared" si="59"/>
        <v>0.26337968815844925</v>
      </c>
      <c r="I362">
        <f t="shared" si="60"/>
        <v>-1.080339539253607</v>
      </c>
      <c r="J362">
        <f t="shared" si="61"/>
        <v>1.080339539253607</v>
      </c>
      <c r="K362">
        <f t="shared" si="62"/>
        <v>0.57649152201294696</v>
      </c>
      <c r="L362">
        <f t="shared" si="63"/>
        <v>0.4235084779870531</v>
      </c>
      <c r="M362">
        <f t="shared" si="64"/>
        <v>1.7346308866924531</v>
      </c>
      <c r="N362">
        <f t="shared" si="65"/>
        <v>2.3612278194595446</v>
      </c>
    </row>
    <row r="363" spans="1:14" x14ac:dyDescent="0.25">
      <c r="A363" s="4">
        <f>IF('True_Odds_Calculator_2-way'!A364="","",'True_Odds_Calculator_2-way'!A364)</f>
        <v>1.97</v>
      </c>
      <c r="B363" s="4">
        <f>IF('True_Odds_Calculator_2-way'!B364="","",'True_Odds_Calculator_2-way'!B364)</f>
        <v>1.89</v>
      </c>
      <c r="C363" s="4">
        <f t="shared" si="55"/>
        <v>0.50761421319796951</v>
      </c>
      <c r="D363">
        <f t="shared" si="56"/>
        <v>0.52910052910052918</v>
      </c>
      <c r="E363">
        <f t="shared" si="57"/>
        <v>3.6714742298498582E-2</v>
      </c>
      <c r="F363">
        <f t="shared" si="58"/>
        <v>-0.23186420648349593</v>
      </c>
      <c r="G363">
        <v>0</v>
      </c>
      <c r="H363">
        <f t="shared" si="59"/>
        <v>0.26857894878199451</v>
      </c>
      <c r="I363">
        <f t="shared" si="60"/>
        <v>-1.0762647825142235</v>
      </c>
      <c r="J363">
        <f t="shared" si="61"/>
        <v>1.0762647825142235</v>
      </c>
      <c r="K363">
        <f t="shared" si="62"/>
        <v>0.48924233430661629</v>
      </c>
      <c r="L363">
        <f t="shared" si="63"/>
        <v>0.51075766569338388</v>
      </c>
      <c r="M363">
        <f t="shared" si="64"/>
        <v>2.0439768390387969</v>
      </c>
      <c r="N363">
        <f t="shared" si="65"/>
        <v>1.9578756564376583</v>
      </c>
    </row>
    <row r="364" spans="1:14" x14ac:dyDescent="0.25">
      <c r="A364" s="4">
        <f>IF('True_Odds_Calculator_2-way'!A365="","",'True_Odds_Calculator_2-way'!A365)</f>
        <v>1.83</v>
      </c>
      <c r="B364" s="4">
        <f>IF('True_Odds_Calculator_2-way'!B365="","",'True_Odds_Calculator_2-way'!B365)</f>
        <v>2.0699999999999998</v>
      </c>
      <c r="C364" s="4">
        <f t="shared" si="55"/>
        <v>0.54644808743169393</v>
      </c>
      <c r="D364">
        <f t="shared" si="56"/>
        <v>0.48309178743961356</v>
      </c>
      <c r="E364">
        <f t="shared" si="57"/>
        <v>2.9539874871307603E-2</v>
      </c>
      <c r="F364">
        <f t="shared" si="58"/>
        <v>-0.23444470842902765</v>
      </c>
      <c r="G364">
        <v>0</v>
      </c>
      <c r="H364">
        <f t="shared" si="59"/>
        <v>0.26398458330033525</v>
      </c>
      <c r="I364">
        <f t="shared" si="60"/>
        <v>-1.0611311532512866</v>
      </c>
      <c r="J364">
        <f t="shared" si="61"/>
        <v>1.0611311532512866</v>
      </c>
      <c r="K364">
        <f t="shared" si="62"/>
        <v>0.53170592832305175</v>
      </c>
      <c r="L364">
        <f t="shared" si="63"/>
        <v>0.46829407167694814</v>
      </c>
      <c r="M364">
        <f t="shared" si="64"/>
        <v>1.8807388571985679</v>
      </c>
      <c r="N364">
        <f t="shared" si="65"/>
        <v>2.1354103339788768</v>
      </c>
    </row>
    <row r="365" spans="1:14" x14ac:dyDescent="0.25">
      <c r="A365" s="4">
        <f>IF('True_Odds_Calculator_2-way'!A366="","",'True_Odds_Calculator_2-way'!A366)</f>
        <v>2.09</v>
      </c>
      <c r="B365" s="4">
        <f>IF('True_Odds_Calculator_2-way'!B366="","",'True_Odds_Calculator_2-way'!B366)</f>
        <v>1.78</v>
      </c>
      <c r="C365" s="4">
        <f t="shared" si="55"/>
        <v>0.47846889952153115</v>
      </c>
      <c r="D365">
        <f t="shared" si="56"/>
        <v>0.5617977528089888</v>
      </c>
      <c r="E365">
        <f t="shared" si="57"/>
        <v>4.0266652330519959E-2</v>
      </c>
      <c r="F365">
        <f t="shared" si="58"/>
        <v>-0.22853610020966608</v>
      </c>
      <c r="G365">
        <v>0</v>
      </c>
      <c r="H365">
        <f t="shared" si="59"/>
        <v>0.26880275254018604</v>
      </c>
      <c r="I365">
        <f t="shared" si="60"/>
        <v>-1.084524705455941</v>
      </c>
      <c r="J365">
        <f t="shared" si="61"/>
        <v>1.084524705455941</v>
      </c>
      <c r="K365">
        <f t="shared" si="62"/>
        <v>0.45826743412464838</v>
      </c>
      <c r="L365">
        <f t="shared" si="63"/>
        <v>0.54173256587535168</v>
      </c>
      <c r="M365">
        <f t="shared" si="64"/>
        <v>2.1821319289469754</v>
      </c>
      <c r="N365">
        <f t="shared" si="65"/>
        <v>1.8459292702556338</v>
      </c>
    </row>
    <row r="366" spans="1:14" x14ac:dyDescent="0.25">
      <c r="A366" s="4">
        <f>IF('True_Odds_Calculator_2-way'!A367="","",'True_Odds_Calculator_2-way'!A367)</f>
        <v>1.88</v>
      </c>
      <c r="B366" s="4">
        <f>IF('True_Odds_Calculator_2-way'!B367="","",'True_Odds_Calculator_2-way'!B367)</f>
        <v>2.0299999999999998</v>
      </c>
      <c r="C366" s="4">
        <f t="shared" si="55"/>
        <v>0.53191489361702127</v>
      </c>
      <c r="D366">
        <f t="shared" si="56"/>
        <v>0.49261083743842371</v>
      </c>
      <c r="E366">
        <f t="shared" si="57"/>
        <v>2.4525731055444977E-2</v>
      </c>
      <c r="F366">
        <f t="shared" si="58"/>
        <v>-0.23750131013520592</v>
      </c>
      <c r="G366">
        <v>0</v>
      </c>
      <c r="H366">
        <f t="shared" si="59"/>
        <v>0.2620270411906509</v>
      </c>
      <c r="I366">
        <f t="shared" si="60"/>
        <v>-1.0503645397539194</v>
      </c>
      <c r="J366">
        <f t="shared" si="61"/>
        <v>1.0503645397539194</v>
      </c>
      <c r="K366">
        <f t="shared" si="62"/>
        <v>0.51966387444698414</v>
      </c>
      <c r="L366">
        <f t="shared" si="63"/>
        <v>0.48033612555301569</v>
      </c>
      <c r="M366">
        <f t="shared" si="64"/>
        <v>1.9243207949834495</v>
      </c>
      <c r="N366">
        <f t="shared" si="65"/>
        <v>2.081875475946537</v>
      </c>
    </row>
    <row r="367" spans="1:14" x14ac:dyDescent="0.25">
      <c r="A367" s="4">
        <f>IF('True_Odds_Calculator_2-way'!A368="","",'True_Odds_Calculator_2-way'!A368)</f>
        <v>1.81</v>
      </c>
      <c r="B367" s="4">
        <f>IF('True_Odds_Calculator_2-way'!B368="","",'True_Odds_Calculator_2-way'!B368)</f>
        <v>2.09</v>
      </c>
      <c r="C367" s="4">
        <f t="shared" si="55"/>
        <v>0.5524861878453039</v>
      </c>
      <c r="D367">
        <f t="shared" si="56"/>
        <v>0.47846889952153115</v>
      </c>
      <c r="E367">
        <f t="shared" si="57"/>
        <v>3.0955087366835166E-2</v>
      </c>
      <c r="F367">
        <f t="shared" si="58"/>
        <v>-0.23339237093235332</v>
      </c>
      <c r="G367">
        <v>0</v>
      </c>
      <c r="H367">
        <f t="shared" si="59"/>
        <v>0.26434745829918849</v>
      </c>
      <c r="I367">
        <f t="shared" si="60"/>
        <v>-1.064251428023502</v>
      </c>
      <c r="J367">
        <f t="shared" si="61"/>
        <v>1.064251428023502</v>
      </c>
      <c r="K367">
        <f t="shared" si="62"/>
        <v>0.53704433642160887</v>
      </c>
      <c r="L367">
        <f t="shared" si="63"/>
        <v>0.46295566357839102</v>
      </c>
      <c r="M367">
        <f t="shared" si="64"/>
        <v>1.8620436566990362</v>
      </c>
      <c r="N367">
        <f t="shared" si="65"/>
        <v>2.1600340565456171</v>
      </c>
    </row>
    <row r="368" spans="1:14" x14ac:dyDescent="0.25">
      <c r="A368" s="4">
        <f>IF('True_Odds_Calculator_2-way'!A369="","",'True_Odds_Calculator_2-way'!A369)</f>
        <v>2.48</v>
      </c>
      <c r="B368" s="4">
        <f>IF('True_Odds_Calculator_2-way'!B369="","",'True_Odds_Calculator_2-way'!B369)</f>
        <v>1.57</v>
      </c>
      <c r="C368" s="4">
        <f t="shared" si="55"/>
        <v>0.40322580645161293</v>
      </c>
      <c r="D368">
        <f t="shared" si="56"/>
        <v>0.63694267515923564</v>
      </c>
      <c r="E368">
        <f t="shared" si="57"/>
        <v>4.0168481610848517E-2</v>
      </c>
      <c r="F368">
        <f t="shared" si="58"/>
        <v>-0.21666324224368205</v>
      </c>
      <c r="G368">
        <v>0</v>
      </c>
      <c r="H368">
        <f t="shared" si="59"/>
        <v>0.25683172385453051</v>
      </c>
      <c r="I368">
        <f t="shared" si="60"/>
        <v>-1.0887588907733552</v>
      </c>
      <c r="J368">
        <f t="shared" si="61"/>
        <v>1.0887588907733552</v>
      </c>
      <c r="K368">
        <f t="shared" si="62"/>
        <v>0.38294175852351953</v>
      </c>
      <c r="L368">
        <f t="shared" si="63"/>
        <v>0.61705824147648058</v>
      </c>
      <c r="M368">
        <f t="shared" si="64"/>
        <v>2.6113631583445658</v>
      </c>
      <c r="N368">
        <f t="shared" si="65"/>
        <v>1.6205925677408124</v>
      </c>
    </row>
    <row r="369" spans="1:14" x14ac:dyDescent="0.25">
      <c r="A369" s="4">
        <f>IF('True_Odds_Calculator_2-way'!A370="","",'True_Odds_Calculator_2-way'!A370)</f>
        <v>2.33</v>
      </c>
      <c r="B369" s="4">
        <f>IF('True_Odds_Calculator_2-way'!B370="","",'True_Odds_Calculator_2-way'!B370)</f>
        <v>1.64</v>
      </c>
      <c r="C369" s="4">
        <f t="shared" si="55"/>
        <v>0.42918454935622319</v>
      </c>
      <c r="D369">
        <f t="shared" si="56"/>
        <v>0.6097560975609756</v>
      </c>
      <c r="E369">
        <f t="shared" si="57"/>
        <v>3.8940646917198674E-2</v>
      </c>
      <c r="F369">
        <f t="shared" si="58"/>
        <v>-0.2227572490317179</v>
      </c>
      <c r="G369">
        <v>0</v>
      </c>
      <c r="H369">
        <f t="shared" si="59"/>
        <v>0.26169789594891657</v>
      </c>
      <c r="I369">
        <f t="shared" si="60"/>
        <v>-1.0838874619051497</v>
      </c>
      <c r="J369">
        <f t="shared" si="61"/>
        <v>1.0838874619051497</v>
      </c>
      <c r="K369">
        <f t="shared" si="62"/>
        <v>0.4095724747444402</v>
      </c>
      <c r="L369">
        <f t="shared" si="63"/>
        <v>0.59042752525555997</v>
      </c>
      <c r="M369">
        <f t="shared" si="64"/>
        <v>2.4415703243338491</v>
      </c>
      <c r="N369">
        <f t="shared" si="65"/>
        <v>1.6936879756192957</v>
      </c>
    </row>
    <row r="370" spans="1:14" x14ac:dyDescent="0.25">
      <c r="A370" s="4">
        <f>IF('True_Odds_Calculator_2-way'!A371="","",'True_Odds_Calculator_2-way'!A371)</f>
        <v>2.66</v>
      </c>
      <c r="B370" s="4">
        <f>IF('True_Odds_Calculator_2-way'!B371="","",'True_Odds_Calculator_2-way'!B371)</f>
        <v>1.53</v>
      </c>
      <c r="C370" s="4">
        <f t="shared" si="55"/>
        <v>0.37593984962406013</v>
      </c>
      <c r="D370">
        <f t="shared" si="56"/>
        <v>0.65359477124183007</v>
      </c>
      <c r="E370">
        <f t="shared" si="57"/>
        <v>2.9534620865890204E-2</v>
      </c>
      <c r="F370">
        <f t="shared" si="58"/>
        <v>-0.21617769914983542</v>
      </c>
      <c r="G370">
        <v>0</v>
      </c>
      <c r="H370">
        <f t="shared" si="59"/>
        <v>0.24571232001572557</v>
      </c>
      <c r="I370">
        <f t="shared" si="60"/>
        <v>-1.0661247392009332</v>
      </c>
      <c r="J370">
        <f t="shared" si="61"/>
        <v>1.0661247392009332</v>
      </c>
      <c r="K370">
        <f t="shared" si="62"/>
        <v>0.36104119075131075</v>
      </c>
      <c r="L370">
        <f t="shared" si="63"/>
        <v>0.63895880924868931</v>
      </c>
      <c r="M370">
        <f t="shared" si="64"/>
        <v>2.7697670670735497</v>
      </c>
      <c r="N370">
        <f t="shared" si="65"/>
        <v>1.5650461117764944</v>
      </c>
    </row>
    <row r="371" spans="1:14" x14ac:dyDescent="0.25">
      <c r="A371" s="4">
        <f>IF('True_Odds_Calculator_2-way'!A372="","",'True_Odds_Calculator_2-way'!A372)</f>
        <v>2.21</v>
      </c>
      <c r="B371" s="4">
        <f>IF('True_Odds_Calculator_2-way'!B372="","",'True_Odds_Calculator_2-way'!B372)</f>
        <v>1.73</v>
      </c>
      <c r="C371" s="4">
        <f t="shared" si="55"/>
        <v>0.45248868778280543</v>
      </c>
      <c r="D371">
        <f t="shared" si="56"/>
        <v>0.5780346820809249</v>
      </c>
      <c r="E371">
        <f t="shared" si="57"/>
        <v>3.0523369863730387E-2</v>
      </c>
      <c r="F371">
        <f t="shared" si="58"/>
        <v>-0.23103078492401852</v>
      </c>
      <c r="G371">
        <v>0</v>
      </c>
      <c r="H371">
        <f t="shared" si="59"/>
        <v>0.26155415478774885</v>
      </c>
      <c r="I371">
        <f t="shared" si="60"/>
        <v>-1.0640104290557326</v>
      </c>
      <c r="J371">
        <f t="shared" si="61"/>
        <v>1.0640104290557326</v>
      </c>
      <c r="K371">
        <f t="shared" si="62"/>
        <v>0.43716752496860084</v>
      </c>
      <c r="L371">
        <f t="shared" si="63"/>
        <v>0.56283247503139899</v>
      </c>
      <c r="M371">
        <f t="shared" si="64"/>
        <v>2.2874526191574365</v>
      </c>
      <c r="N371">
        <f t="shared" si="65"/>
        <v>1.7767276132106851</v>
      </c>
    </row>
    <row r="372" spans="1:14" x14ac:dyDescent="0.25">
      <c r="A372" s="4">
        <f>IF('True_Odds_Calculator_2-way'!A373="","",'True_Odds_Calculator_2-way'!A373)</f>
        <v>2.66</v>
      </c>
      <c r="B372" s="4">
        <f>IF('True_Odds_Calculator_2-way'!B373="","",'True_Odds_Calculator_2-way'!B373)</f>
        <v>1.51</v>
      </c>
      <c r="C372" s="4">
        <f t="shared" si="55"/>
        <v>0.37593984962406013</v>
      </c>
      <c r="D372">
        <f t="shared" si="56"/>
        <v>0.66225165562913912</v>
      </c>
      <c r="E372">
        <f t="shared" si="57"/>
        <v>3.8191505253199143E-2</v>
      </c>
      <c r="F372">
        <f t="shared" si="58"/>
        <v>-0.21077528257730427</v>
      </c>
      <c r="G372">
        <v>0</v>
      </c>
      <c r="H372">
        <f t="shared" si="59"/>
        <v>0.24896678783050341</v>
      </c>
      <c r="I372">
        <f t="shared" si="60"/>
        <v>-1.0868281233544477</v>
      </c>
      <c r="J372">
        <f t="shared" si="61"/>
        <v>1.0868281233544477</v>
      </c>
      <c r="K372">
        <f t="shared" si="62"/>
        <v>0.35661625150597864</v>
      </c>
      <c r="L372">
        <f t="shared" si="63"/>
        <v>0.64338374849402136</v>
      </c>
      <c r="M372">
        <f t="shared" si="64"/>
        <v>2.8041346847683837</v>
      </c>
      <c r="N372">
        <f t="shared" si="65"/>
        <v>1.5542823429107684</v>
      </c>
    </row>
    <row r="373" spans="1:14" x14ac:dyDescent="0.25">
      <c r="A373" s="4">
        <f>IF('True_Odds_Calculator_2-way'!A374="","",'True_Odds_Calculator_2-way'!A374)</f>
        <v>2.4500000000000002</v>
      </c>
      <c r="B373" s="4">
        <f>IF('True_Odds_Calculator_2-way'!B374="","",'True_Odds_Calculator_2-way'!B374)</f>
        <v>1.59</v>
      </c>
      <c r="C373" s="4">
        <f t="shared" si="55"/>
        <v>0.4081632653061224</v>
      </c>
      <c r="D373">
        <f t="shared" si="56"/>
        <v>0.62893081761006286</v>
      </c>
      <c r="E373">
        <f t="shared" si="57"/>
        <v>3.7094082916185211E-2</v>
      </c>
      <c r="F373">
        <f t="shared" si="58"/>
        <v>-0.21961237325118743</v>
      </c>
      <c r="G373">
        <v>0</v>
      </c>
      <c r="H373">
        <f t="shared" si="59"/>
        <v>0.25670645616737259</v>
      </c>
      <c r="I373">
        <f t="shared" si="60"/>
        <v>-1.081160058403835</v>
      </c>
      <c r="J373">
        <f t="shared" si="61"/>
        <v>1.081160058403835</v>
      </c>
      <c r="K373">
        <f t="shared" si="62"/>
        <v>0.38945631391218749</v>
      </c>
      <c r="L373">
        <f t="shared" si="63"/>
        <v>0.61054368608781251</v>
      </c>
      <c r="M373">
        <f t="shared" si="64"/>
        <v>2.5676820846855613</v>
      </c>
      <c r="N373">
        <f t="shared" si="65"/>
        <v>1.6378844344582628</v>
      </c>
    </row>
    <row r="374" spans="1:14" x14ac:dyDescent="0.25">
      <c r="A374" s="4">
        <f>IF('True_Odds_Calculator_2-way'!A375="","",'True_Odds_Calculator_2-way'!A375)</f>
        <v>2.0299999999999998</v>
      </c>
      <c r="B374" s="4">
        <f>IF('True_Odds_Calculator_2-way'!B375="","",'True_Odds_Calculator_2-way'!B375)</f>
        <v>1.85</v>
      </c>
      <c r="C374" s="4">
        <f t="shared" si="55"/>
        <v>0.49261083743842371</v>
      </c>
      <c r="D374">
        <f t="shared" si="56"/>
        <v>0.54054054054054046</v>
      </c>
      <c r="E374">
        <f t="shared" si="57"/>
        <v>3.315137797896428E-2</v>
      </c>
      <c r="F374">
        <f t="shared" si="58"/>
        <v>-0.23312475036612956</v>
      </c>
      <c r="G374">
        <v>0</v>
      </c>
      <c r="H374">
        <f t="shared" si="59"/>
        <v>0.26627612834509384</v>
      </c>
      <c r="I374">
        <f t="shared" si="60"/>
        <v>-1.0687396570715308</v>
      </c>
      <c r="J374">
        <f t="shared" si="61"/>
        <v>1.0687396570715308</v>
      </c>
      <c r="K374">
        <f t="shared" si="62"/>
        <v>0.47600872092291718</v>
      </c>
      <c r="L374">
        <f t="shared" si="63"/>
        <v>0.52399127907708287</v>
      </c>
      <c r="M374">
        <f t="shared" si="64"/>
        <v>2.1008018467836762</v>
      </c>
      <c r="N374">
        <f t="shared" si="65"/>
        <v>1.9084287085108012</v>
      </c>
    </row>
    <row r="375" spans="1:14" x14ac:dyDescent="0.25">
      <c r="A375" s="4">
        <f>IF('True_Odds_Calculator_2-way'!A376="","",'True_Odds_Calculator_2-way'!A376)</f>
        <v>1.67</v>
      </c>
      <c r="B375" s="4">
        <f>IF('True_Odds_Calculator_2-way'!B376="","",'True_Odds_Calculator_2-way'!B376)</f>
        <v>2.29</v>
      </c>
      <c r="C375" s="4">
        <f t="shared" si="55"/>
        <v>0.5988023952095809</v>
      </c>
      <c r="D375">
        <f t="shared" si="56"/>
        <v>0.4366812227074236</v>
      </c>
      <c r="E375">
        <f t="shared" si="57"/>
        <v>3.5483617917004384E-2</v>
      </c>
      <c r="F375">
        <f t="shared" si="58"/>
        <v>-0.22600214418324938</v>
      </c>
      <c r="G375">
        <v>0</v>
      </c>
      <c r="H375">
        <f t="shared" si="59"/>
        <v>0.2614857621002537</v>
      </c>
      <c r="I375">
        <f t="shared" si="60"/>
        <v>-1.0756419800880679</v>
      </c>
      <c r="J375">
        <f t="shared" si="61"/>
        <v>1.0756419800880679</v>
      </c>
      <c r="K375">
        <f t="shared" si="62"/>
        <v>0.58116554291916578</v>
      </c>
      <c r="L375">
        <f t="shared" si="63"/>
        <v>0.41883445708083428</v>
      </c>
      <c r="M375">
        <f t="shared" si="64"/>
        <v>1.7206801266590057</v>
      </c>
      <c r="N375">
        <f t="shared" si="65"/>
        <v>2.3875781543136072</v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12" activePane="bottomLeft" state="frozen"/>
      <selection pane="bottomLeft" activeCell="X189" sqref="X189:X37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155</v>
      </c>
      <c r="M1" s="65"/>
      <c r="N1" s="13" t="s">
        <v>154</v>
      </c>
      <c r="O1" s="13" t="s">
        <v>156</v>
      </c>
      <c r="P1" s="13" t="s">
        <v>157</v>
      </c>
      <c r="Q1" s="13" t="s">
        <v>158</v>
      </c>
      <c r="R1" s="13" t="s">
        <v>159</v>
      </c>
      <c r="S1" s="13" t="s">
        <v>160</v>
      </c>
      <c r="T1" s="13" t="s">
        <v>161</v>
      </c>
      <c r="U1" s="13" t="s">
        <v>32</v>
      </c>
      <c r="V1" s="13" t="s">
        <v>33</v>
      </c>
      <c r="W1" s="13" t="s">
        <v>177</v>
      </c>
      <c r="X1" s="46" t="s">
        <v>141</v>
      </c>
      <c r="Y1" s="48" t="s">
        <v>163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>
        <v>2.27</v>
      </c>
      <c r="B3">
        <v>1.66</v>
      </c>
      <c r="C3" s="32">
        <f t="shared" ref="C3:C66" si="0">IF(OR($A3="",$B3=""),"",(1/A3)+(1/B3)-1)</f>
        <v>4.2938272915450382E-2</v>
      </c>
      <c r="D3" s="33">
        <f>IF(OR($A3="",$B3=""),"",A3*'MPTO_working_2-way'!$G2)</f>
        <v>2.3674698795180724</v>
      </c>
      <c r="E3" s="35">
        <f>IF(OR($A3="",$B3=""),"",B3*'MPTO_working_2-way'!$G2)</f>
        <v>1.7312775330396475</v>
      </c>
      <c r="F3" s="33">
        <f>IF(OR($A3="",$B3=""),"",'MPTO_working_2-way'!D2)</f>
        <v>2.3862959913874993</v>
      </c>
      <c r="G3" s="35">
        <f>IF(OR($A3="",$B3=""),"",'MPTO_working_2-way'!E2)</f>
        <v>1.7213466721483714</v>
      </c>
      <c r="H3" s="33">
        <f>IF(OR($A3="",$B3=""),"",'OddsRatio_working_2-way'!M2)</f>
        <v>2.387170654332921</v>
      </c>
      <c r="I3" s="33">
        <f>IF(OR($A3="",$B3=""),"",'OddsRatio_working_2-way'!N2)</f>
        <v>1.7208918361100216</v>
      </c>
      <c r="J3" s="33">
        <f>IF('Log_working_2-way'!$D2="","",A3^('Log_working_2-way'!$D2))</f>
        <v>2.3959540887220943</v>
      </c>
      <c r="K3" s="35">
        <f>IF('Log_working_2-way'!$D2="","",B3^('Log_working_2-way'!$D2))</f>
        <v>1.7163559375473425</v>
      </c>
      <c r="L3" s="41">
        <f>(1/D3)</f>
        <v>0.42239185750636132</v>
      </c>
      <c r="M3" s="41">
        <f>(1/E3)</f>
        <v>0.57760814249363868</v>
      </c>
      <c r="N3" s="42">
        <v>100</v>
      </c>
      <c r="O3" s="42">
        <f>(1/A3)*((N3*A3)-N3)</f>
        <v>55.947136563876647</v>
      </c>
      <c r="P3" s="42">
        <f>(1/B3)*((N3*B3)-N3)</f>
        <v>39.759036144578317</v>
      </c>
      <c r="Q3" s="42">
        <f>(1/B3)*N3</f>
        <v>60.24096385542169</v>
      </c>
      <c r="R3" s="42">
        <f>(1/A3)*N3</f>
        <v>44.052863436123346</v>
      </c>
      <c r="S3" s="43">
        <f>O3-Q3</f>
        <v>-4.2938272915450426</v>
      </c>
      <c r="T3" s="43">
        <f>P3-R3</f>
        <v>-4.2938272915450284</v>
      </c>
      <c r="U3" t="s">
        <v>371</v>
      </c>
      <c r="V3" t="s">
        <v>262</v>
      </c>
      <c r="W3" t="s">
        <v>328</v>
      </c>
      <c r="X3" s="28">
        <v>44508</v>
      </c>
      <c r="Y3" s="45"/>
    </row>
    <row r="4" spans="1:25" s="12" customFormat="1" ht="15" x14ac:dyDescent="0.25">
      <c r="A4">
        <v>1.82</v>
      </c>
      <c r="B4">
        <v>2.0499999999999998</v>
      </c>
      <c r="C4" s="32">
        <f t="shared" si="0"/>
        <v>3.7255427499329974E-2</v>
      </c>
      <c r="D4" s="33">
        <f>IF(OR($A4="",$B4=""),"",A4*'MPTO_working_2-way'!$G3)</f>
        <v>1.8878048780487806</v>
      </c>
      <c r="E4" s="35">
        <f>IF(OR($A4="",$B4=""),"",B4*'MPTO_working_2-way'!$G3)</f>
        <v>2.1263736263736264</v>
      </c>
      <c r="F4" s="33">
        <f>IF(OR($A4="",$B4=""),"",'MPTO_working_2-way'!D3)</f>
        <v>1.8838677101741985</v>
      </c>
      <c r="G4" s="35">
        <f>IF(OR($A4="",$B4=""),"",'MPTO_working_2-way'!E3)</f>
        <v>2.1313910311339619</v>
      </c>
      <c r="H4" s="33">
        <f>IF(OR($A4="",$B4=""),"",'OddsRatio_working_2-way'!M3)</f>
        <v>1.883715101688537</v>
      </c>
      <c r="I4" s="33">
        <f>IF(OR($A4="",$B4=""),"",'OddsRatio_working_2-way'!N3)</f>
        <v>2.1315864106987359</v>
      </c>
      <c r="J4" s="33">
        <f>IF('Log_working_2-way'!$D3="","",A4^('Log_working_2-way'!$D3))</f>
        <v>1.8819217068707428</v>
      </c>
      <c r="K4" s="35">
        <f>IF('Log_working_2-way'!$D3="","",B4^('Log_working_2-way'!$D3))</f>
        <v>2.1338875006808986</v>
      </c>
      <c r="L4" s="41">
        <f t="shared" ref="L4:L67" si="1">(1/D4)</f>
        <v>0.52971576227390182</v>
      </c>
      <c r="M4" s="41">
        <f t="shared" ref="M4:M67" si="2">(1/E4)</f>
        <v>0.47028423772609818</v>
      </c>
      <c r="N4" s="42">
        <v>101</v>
      </c>
      <c r="O4" s="42">
        <f t="shared" ref="O4:O67" si="3">(1/A4)*((N4*A4)-N4)</f>
        <v>45.505494505494497</v>
      </c>
      <c r="P4" s="42">
        <f t="shared" ref="P4:P67" si="4">(1/B4)*((N4*B4)-N4)</f>
        <v>51.731707317073166</v>
      </c>
      <c r="Q4" s="42">
        <f t="shared" ref="Q4:Q67" si="5">(1/B4)*N4</f>
        <v>49.268292682926834</v>
      </c>
      <c r="R4" s="42">
        <f t="shared" ref="R4:R67" si="6">(1/A4)*N4</f>
        <v>55.494505494505489</v>
      </c>
      <c r="S4" s="43">
        <f t="shared" ref="S4:S67" si="7">O4-Q4</f>
        <v>-3.7627981774323374</v>
      </c>
      <c r="T4" s="43">
        <f t="shared" ref="T4:T67" si="8">P4-R4</f>
        <v>-3.7627981774323231</v>
      </c>
      <c r="U4" t="s">
        <v>201</v>
      </c>
      <c r="V4" t="s">
        <v>185</v>
      </c>
      <c r="W4" t="s">
        <v>322</v>
      </c>
      <c r="X4" t="s">
        <v>386</v>
      </c>
      <c r="Y4" s="45"/>
    </row>
    <row r="5" spans="1:25" s="12" customFormat="1" ht="15" x14ac:dyDescent="0.25">
      <c r="A5">
        <v>1.42</v>
      </c>
      <c r="B5">
        <v>3.01</v>
      </c>
      <c r="C5" s="32">
        <f t="shared" si="0"/>
        <v>3.6451265733938643E-2</v>
      </c>
      <c r="D5" s="33">
        <f>IF(OR($A5="",$B5=""),"",A5*'MPTO_working_2-way'!$G4)</f>
        <v>1.4717607973421929</v>
      </c>
      <c r="E5" s="35">
        <f>IF(OR($A5="",$B5=""),"",B5*'MPTO_working_2-way'!$G4)</f>
        <v>3.119718309859155</v>
      </c>
      <c r="F5" s="33">
        <f>IF(OR($A5="",$B5=""),"",'MPTO_working_2-way'!D4)</f>
        <v>1.4577265441151395</v>
      </c>
      <c r="G5" s="35">
        <f>IF(OR($A5="",$B5=""),"",'MPTO_working_2-way'!E4)</f>
        <v>3.1847105282765815</v>
      </c>
      <c r="H5" s="33">
        <f>IF(OR($A5="",$B5=""),"",'OddsRatio_working_2-way'!M4)</f>
        <v>1.4571162039138377</v>
      </c>
      <c r="I5" s="33">
        <f>IF(OR($A5="",$B5=""),"",'OddsRatio_working_2-way'!N4)</f>
        <v>3.1876275473019375</v>
      </c>
      <c r="J5" s="33">
        <f>IF('Log_working_2-way'!$D4="","",A5^('Log_working_2-way'!$D4))</f>
        <v>1.4506576425948936</v>
      </c>
      <c r="K5" s="35">
        <f>IF('Log_working_2-way'!$D4="","",B5^('Log_working_2-way'!$D4))</f>
        <v>3.2189793437014198</v>
      </c>
      <c r="L5" s="41">
        <f t="shared" si="1"/>
        <v>0.67945823927765225</v>
      </c>
      <c r="M5" s="41">
        <f t="shared" si="2"/>
        <v>0.32054176072234764</v>
      </c>
      <c r="N5" s="42">
        <v>102</v>
      </c>
      <c r="O5" s="42">
        <f t="shared" si="3"/>
        <v>30.169014084507047</v>
      </c>
      <c r="P5" s="42">
        <f t="shared" si="4"/>
        <v>68.112956810631232</v>
      </c>
      <c r="Q5" s="42">
        <f t="shared" si="5"/>
        <v>33.887043189368775</v>
      </c>
      <c r="R5" s="42">
        <f t="shared" si="6"/>
        <v>71.83098591549296</v>
      </c>
      <c r="S5" s="43">
        <f t="shared" si="7"/>
        <v>-3.7180291048617278</v>
      </c>
      <c r="T5" s="43">
        <f t="shared" si="8"/>
        <v>-3.7180291048617278</v>
      </c>
      <c r="U5" t="s">
        <v>208</v>
      </c>
      <c r="V5" t="s">
        <v>178</v>
      </c>
      <c r="W5" t="s">
        <v>182</v>
      </c>
      <c r="X5" t="s">
        <v>386</v>
      </c>
      <c r="Y5" s="45"/>
    </row>
    <row r="6" spans="1:25" s="12" customFormat="1" ht="15" x14ac:dyDescent="0.25">
      <c r="A6">
        <v>1.76</v>
      </c>
      <c r="B6">
        <v>2.14</v>
      </c>
      <c r="C6" s="32">
        <f t="shared" si="0"/>
        <v>3.5471537807986397E-2</v>
      </c>
      <c r="D6" s="33">
        <f>IF(OR($A6="",$B6=""),"",A6*'MPTO_working_2-way'!$G5)</f>
        <v>1.8224299065420562</v>
      </c>
      <c r="E6" s="35">
        <f>IF(OR($A6="",$B6=""),"",B6*'MPTO_working_2-way'!$G5)</f>
        <v>2.2159090909090908</v>
      </c>
      <c r="F6" s="33">
        <f>IF(OR($A6="",$B6=""),"",'MPTO_working_2-way'!D5)</f>
        <v>1.8167084699980707</v>
      </c>
      <c r="G6" s="35">
        <f>IF(OR($A6="",$B6=""),"",'MPTO_working_2-way'!E5)</f>
        <v>2.2244271202456889</v>
      </c>
      <c r="H6" s="33">
        <f>IF(OR($A6="",$B6=""),"",'OddsRatio_working_2-way'!M5)</f>
        <v>1.8164965809277254</v>
      </c>
      <c r="I6" s="33">
        <f>IF(OR($A6="",$B6=""),"",'OddsRatio_working_2-way'!N5)</f>
        <v>2.2247448713915889</v>
      </c>
      <c r="J6" s="33">
        <f>IF('Log_working_2-way'!$D5="","",A6^('Log_working_2-way'!$D5))</f>
        <v>1.8138959157983681</v>
      </c>
      <c r="K6" s="35">
        <f>IF('Log_working_2-way'!$D5="","",B6^('Log_working_2-way'!$D5))</f>
        <v>2.2286583340561452</v>
      </c>
      <c r="L6" s="41">
        <f t="shared" si="1"/>
        <v>0.54871794871794866</v>
      </c>
      <c r="M6" s="41">
        <f t="shared" si="2"/>
        <v>0.45128205128205129</v>
      </c>
      <c r="N6" s="42">
        <v>103</v>
      </c>
      <c r="O6" s="42">
        <f t="shared" si="3"/>
        <v>44.477272727272734</v>
      </c>
      <c r="P6" s="42">
        <f t="shared" si="4"/>
        <v>54.869158878504678</v>
      </c>
      <c r="Q6" s="42">
        <f t="shared" si="5"/>
        <v>48.13084112149533</v>
      </c>
      <c r="R6" s="42">
        <f t="shared" si="6"/>
        <v>58.52272727272728</v>
      </c>
      <c r="S6" s="43">
        <f t="shared" si="7"/>
        <v>-3.6535683942225958</v>
      </c>
      <c r="T6" s="43">
        <f t="shared" si="8"/>
        <v>-3.6535683942226029</v>
      </c>
      <c r="U6" t="s">
        <v>210</v>
      </c>
      <c r="V6" t="s">
        <v>188</v>
      </c>
      <c r="W6" t="s">
        <v>183</v>
      </c>
      <c r="X6" t="s">
        <v>386</v>
      </c>
      <c r="Y6" s="45"/>
    </row>
    <row r="7" spans="1:25" s="12" customFormat="1" ht="15" x14ac:dyDescent="0.25">
      <c r="A7">
        <v>1.66</v>
      </c>
      <c r="B7">
        <v>2.33</v>
      </c>
      <c r="C7" s="32">
        <f t="shared" si="0"/>
        <v>3.1594187910440219E-2</v>
      </c>
      <c r="D7" s="33">
        <f>IF(OR($A7="",$B7=""),"",A7*'MPTO_working_2-way'!$G6)</f>
        <v>1.7124463519313307</v>
      </c>
      <c r="E7" s="35">
        <f>IF(OR($A7="",$B7=""),"",B7*'MPTO_working_2-way'!$G6)</f>
        <v>2.4036144578313259</v>
      </c>
      <c r="F7" s="33">
        <f>IF(OR($A7="",$B7=""),"",'MPTO_working_2-way'!D6)</f>
        <v>1.7047027193794351</v>
      </c>
      <c r="G7" s="35">
        <f>IF(OR($A7="",$B7=""),"",'MPTO_working_2-way'!E6)</f>
        <v>2.4190380886859724</v>
      </c>
      <c r="H7" s="33">
        <f>IF(OR($A7="",$B7=""),"",'OddsRatio_working_2-way'!M6)</f>
        <v>1.7044434693456672</v>
      </c>
      <c r="I7" s="33">
        <f>IF(OR($A7="",$B7=""),"",'OddsRatio_working_2-way'!N6)</f>
        <v>2.4195603245905111</v>
      </c>
      <c r="J7" s="33">
        <f>IF('Log_working_2-way'!$D6="","",A7^('Log_working_2-way'!$D6))</f>
        <v>1.7009310320714472</v>
      </c>
      <c r="K7" s="35">
        <f>IF('Log_working_2-way'!$D6="","",B7^('Log_working_2-way'!$D6))</f>
        <v>2.4266738869367481</v>
      </c>
      <c r="L7" s="41">
        <f t="shared" si="1"/>
        <v>0.58395989974937335</v>
      </c>
      <c r="M7" s="41">
        <f t="shared" si="2"/>
        <v>0.41604010025062649</v>
      </c>
      <c r="N7" s="42">
        <v>104</v>
      </c>
      <c r="O7" s="42">
        <f t="shared" si="3"/>
        <v>41.349397590361441</v>
      </c>
      <c r="P7" s="42">
        <f t="shared" si="4"/>
        <v>59.36480686695279</v>
      </c>
      <c r="Q7" s="42">
        <f t="shared" si="5"/>
        <v>44.63519313304721</v>
      </c>
      <c r="R7" s="42">
        <f t="shared" si="6"/>
        <v>62.650602409638559</v>
      </c>
      <c r="S7" s="43">
        <f t="shared" si="7"/>
        <v>-3.2857955426857686</v>
      </c>
      <c r="T7" s="43">
        <f t="shared" si="8"/>
        <v>-3.2857955426857686</v>
      </c>
      <c r="U7" t="s">
        <v>292</v>
      </c>
      <c r="V7" t="s">
        <v>213</v>
      </c>
      <c r="W7" t="s">
        <v>183</v>
      </c>
      <c r="X7" t="s">
        <v>386</v>
      </c>
      <c r="Y7" s="45"/>
    </row>
    <row r="8" spans="1:25" ht="15" x14ac:dyDescent="0.25">
      <c r="A8">
        <v>2.2200000000000002</v>
      </c>
      <c r="B8">
        <v>1.73</v>
      </c>
      <c r="C8" s="32">
        <f t="shared" si="0"/>
        <v>2.8485132531375301E-2</v>
      </c>
      <c r="D8" s="33">
        <f>IF(OR($A8="",$B8=""),"",A8*'MPTO_working_2-way'!$G7)</f>
        <v>2.2832369942196533</v>
      </c>
      <c r="E8" s="35">
        <f>IF(OR($A8="",$B8=""),"",B8*'MPTO_working_2-way'!$G7)</f>
        <v>1.7792792792792793</v>
      </c>
      <c r="F8" s="33">
        <f>IF(OR($A8="",$B8=""),"",'MPTO_working_2-way'!D7)</f>
        <v>2.2924849280725841</v>
      </c>
      <c r="G8" s="35">
        <f>IF(OR($A8="",$B8=""),"",'MPTO_working_2-way'!E7)</f>
        <v>1.7737034129219971</v>
      </c>
      <c r="H8" s="33">
        <f>IF(OR($A8="",$B8=""),"",'OddsRatio_working_2-way'!M7)</f>
        <v>2.2927617246470167</v>
      </c>
      <c r="I8" s="33">
        <f>IF(OR($A8="",$B8=""),"",'OddsRatio_working_2-way'!N7)</f>
        <v>1.7735377532723946</v>
      </c>
      <c r="J8" s="33">
        <f>IF('Log_working_2-way'!$D7="","",A8^('Log_working_2-way'!$D7))</f>
        <v>2.2969907932831721</v>
      </c>
      <c r="K8" s="35">
        <f>IF('Log_working_2-way'!$D7="","",B8^('Log_working_2-way'!$D7))</f>
        <v>1.771015496161394</v>
      </c>
      <c r="L8" s="41">
        <f t="shared" si="1"/>
        <v>0.43797468354430374</v>
      </c>
      <c r="M8" s="41">
        <f t="shared" si="2"/>
        <v>0.5620253164556962</v>
      </c>
      <c r="N8" s="42">
        <v>105</v>
      </c>
      <c r="O8" s="42">
        <f t="shared" si="3"/>
        <v>57.702702702702709</v>
      </c>
      <c r="P8" s="42">
        <f t="shared" si="4"/>
        <v>44.306358381502896</v>
      </c>
      <c r="Q8" s="42">
        <f t="shared" si="5"/>
        <v>60.693641618497118</v>
      </c>
      <c r="R8" s="42">
        <f t="shared" si="6"/>
        <v>47.297297297297291</v>
      </c>
      <c r="S8" s="43">
        <f t="shared" si="7"/>
        <v>-2.9909389157944091</v>
      </c>
      <c r="T8" s="43">
        <f t="shared" si="8"/>
        <v>-2.9909389157943949</v>
      </c>
      <c r="U8" t="s">
        <v>41</v>
      </c>
      <c r="V8" t="s">
        <v>38</v>
      </c>
      <c r="W8" t="s">
        <v>326</v>
      </c>
      <c r="X8" t="s">
        <v>386</v>
      </c>
      <c r="Y8" s="45"/>
    </row>
    <row r="9" spans="1:25" ht="15" x14ac:dyDescent="0.25">
      <c r="A9">
        <v>1.99</v>
      </c>
      <c r="B9">
        <v>1.92</v>
      </c>
      <c r="C9" s="32">
        <f t="shared" si="0"/>
        <v>2.3345896147403788E-2</v>
      </c>
      <c r="D9" s="33">
        <f>IF(OR($A9="",$B9=""),"",A9*'MPTO_working_2-way'!$G8)</f>
        <v>2.0364583333333335</v>
      </c>
      <c r="E9" s="35">
        <f>IF(OR($A9="",$B9=""),"",B9*'MPTO_working_2-way'!$G8)</f>
        <v>1.9648241206030153</v>
      </c>
      <c r="F9" s="33">
        <f>IF(OR($A9="",$B9=""),"",'MPTO_working_2-way'!D8)</f>
        <v>2.0373253705876082</v>
      </c>
      <c r="G9" s="35">
        <f>IF(OR($A9="",$B9=""),"",'MPTO_working_2-way'!E8)</f>
        <v>1.9640176827387685</v>
      </c>
      <c r="H9" s="33">
        <f>IF(OR($A9="",$B9=""),"",'OddsRatio_working_2-way'!M8)</f>
        <v>2.0373461122121879</v>
      </c>
      <c r="I9" s="33">
        <f>IF(OR($A9="",$B9=""),"",'OddsRatio_working_2-way'!N8)</f>
        <v>1.9639984073082948</v>
      </c>
      <c r="J9" s="33">
        <f>IF('Log_working_2-way'!$D8="","",A9^('Log_working_2-way'!$D8))</f>
        <v>2.0377376988644484</v>
      </c>
      <c r="K9" s="35">
        <f>IF('Log_working_2-way'!$D8="","",B9^('Log_working_2-way'!$D8))</f>
        <v>1.9636346459170313</v>
      </c>
      <c r="L9" s="41">
        <f t="shared" si="1"/>
        <v>0.49104859335038359</v>
      </c>
      <c r="M9" s="41">
        <f t="shared" si="2"/>
        <v>0.50895140664961636</v>
      </c>
      <c r="N9" s="42">
        <v>106</v>
      </c>
      <c r="O9" s="42">
        <f t="shared" si="3"/>
        <v>52.733668341708537</v>
      </c>
      <c r="P9" s="42">
        <f t="shared" si="4"/>
        <v>50.791666666666664</v>
      </c>
      <c r="Q9" s="42">
        <f t="shared" si="5"/>
        <v>55.208333333333336</v>
      </c>
      <c r="R9" s="42">
        <f t="shared" si="6"/>
        <v>53.266331658291449</v>
      </c>
      <c r="S9" s="43">
        <f t="shared" si="7"/>
        <v>-2.4746649916247989</v>
      </c>
      <c r="T9" s="43">
        <f t="shared" si="8"/>
        <v>-2.4746649916247847</v>
      </c>
      <c r="U9" t="s">
        <v>300</v>
      </c>
      <c r="V9" t="s">
        <v>307</v>
      </c>
      <c r="W9" t="s">
        <v>324</v>
      </c>
      <c r="X9" t="s">
        <v>386</v>
      </c>
      <c r="Y9" s="45"/>
    </row>
    <row r="10" spans="1:25" ht="14.25" customHeight="1" x14ac:dyDescent="0.25">
      <c r="A10">
        <v>2.08</v>
      </c>
      <c r="B10">
        <v>1.83</v>
      </c>
      <c r="C10" s="32">
        <f t="shared" si="0"/>
        <v>2.7217318200924545E-2</v>
      </c>
      <c r="D10" s="33">
        <f>IF(OR($A10="",$B10=""),"",A10*'MPTO_working_2-way'!$G9)</f>
        <v>2.136612021857923</v>
      </c>
      <c r="E10" s="35">
        <f>IF(OR($A10="",$B10=""),"",B10*'MPTO_working_2-way'!$G9)</f>
        <v>1.8798076923076921</v>
      </c>
      <c r="F10" s="33">
        <f>IF(OR($A10="",$B10=""),"",'MPTO_working_2-way'!D9)</f>
        <v>2.1405916094927453</v>
      </c>
      <c r="G10" s="35">
        <f>IF(OR($A10="",$B10=""),"",'MPTO_working_2-way'!E9)</f>
        <v>1.8767379942806428</v>
      </c>
      <c r="H10" s="33">
        <f>IF(OR($A10="",$B10=""),"",'OddsRatio_working_2-way'!M9)</f>
        <v>2.1407036509440598</v>
      </c>
      <c r="I10" s="33">
        <f>IF(OR($A10="",$B10=""),"",'OddsRatio_working_2-way'!N9)</f>
        <v>1.8766518798921943</v>
      </c>
      <c r="J10" s="33">
        <f>IF('Log_working_2-way'!$D9="","",A10^('Log_working_2-way'!$D9))</f>
        <v>2.1425119645428072</v>
      </c>
      <c r="K10" s="35">
        <f>IF('Log_working_2-way'!$D9="","",B10^('Log_working_2-way'!$D9))</f>
        <v>1.875264356990918</v>
      </c>
      <c r="L10" s="41">
        <f t="shared" si="1"/>
        <v>0.46803069053708451</v>
      </c>
      <c r="M10" s="41">
        <f t="shared" si="2"/>
        <v>0.53196930946291565</v>
      </c>
      <c r="N10" s="42">
        <v>107</v>
      </c>
      <c r="O10" s="42">
        <f t="shared" si="3"/>
        <v>55.557692307692307</v>
      </c>
      <c r="P10" s="42">
        <f t="shared" si="4"/>
        <v>48.530054644808736</v>
      </c>
      <c r="Q10" s="42">
        <f t="shared" si="5"/>
        <v>58.46994535519125</v>
      </c>
      <c r="R10" s="42">
        <f t="shared" si="6"/>
        <v>51.442307692307686</v>
      </c>
      <c r="S10" s="43">
        <f t="shared" si="7"/>
        <v>-2.9122530474989432</v>
      </c>
      <c r="T10" s="43">
        <f t="shared" si="8"/>
        <v>-2.9122530474989503</v>
      </c>
      <c r="U10" t="s">
        <v>372</v>
      </c>
      <c r="V10" t="s">
        <v>309</v>
      </c>
      <c r="W10" t="s">
        <v>329</v>
      </c>
      <c r="X10" t="s">
        <v>386</v>
      </c>
      <c r="Y10" s="45"/>
    </row>
    <row r="11" spans="1:25" ht="15" x14ac:dyDescent="0.25">
      <c r="A11">
        <v>2.27</v>
      </c>
      <c r="B11">
        <v>1.68</v>
      </c>
      <c r="C11" s="32">
        <f t="shared" si="0"/>
        <v>3.5766729599328695E-2</v>
      </c>
      <c r="D11" s="33">
        <f>IF(OR($A11="",$B11=""),"",A11*'MPTO_working_2-way'!$G10)</f>
        <v>2.3511904761904763</v>
      </c>
      <c r="E11" s="35">
        <f>IF(OR($A11="",$B11=""),"",B11*'MPTO_working_2-way'!$G10)</f>
        <v>1.7400881057268722</v>
      </c>
      <c r="F11" s="33">
        <f>IF(OR($A11="",$B11=""),"",'MPTO_working_2-way'!D10)</f>
        <v>2.3660503784588656</v>
      </c>
      <c r="G11" s="35">
        <f>IF(OR($A11="",$B11=""),"",'MPTO_working_2-way'!E10)</f>
        <v>1.7320374239258789</v>
      </c>
      <c r="H11" s="33">
        <f>IF(OR($A11="",$B11=""),"",'OddsRatio_working_2-way'!M10)</f>
        <v>2.3666188418222287</v>
      </c>
      <c r="I11" s="33">
        <f>IF(OR($A11="",$B11=""),"",'OddsRatio_working_2-way'!N10)</f>
        <v>1.7317329231804059</v>
      </c>
      <c r="J11" s="33">
        <f>IF('Log_working_2-way'!$D10="","",A11^('Log_working_2-way'!$D10))</f>
        <v>2.37348902776783</v>
      </c>
      <c r="K11" s="35">
        <f>IF('Log_working_2-way'!$D10="","",B11^('Log_working_2-way'!$D10))</f>
        <v>1.72807279838637</v>
      </c>
      <c r="L11" s="41">
        <f t="shared" si="1"/>
        <v>0.42531645569620252</v>
      </c>
      <c r="M11" s="41">
        <f t="shared" si="2"/>
        <v>0.57468354430379742</v>
      </c>
      <c r="N11" s="42">
        <v>108</v>
      </c>
      <c r="O11" s="42">
        <f t="shared" si="3"/>
        <v>60.42290748898678</v>
      </c>
      <c r="P11" s="42">
        <f t="shared" si="4"/>
        <v>43.714285714285715</v>
      </c>
      <c r="Q11" s="42">
        <f t="shared" si="5"/>
        <v>64.285714285714292</v>
      </c>
      <c r="R11" s="42">
        <f t="shared" si="6"/>
        <v>47.577092511013213</v>
      </c>
      <c r="S11" s="43">
        <f t="shared" si="7"/>
        <v>-3.8628067967275115</v>
      </c>
      <c r="T11" s="43">
        <f t="shared" si="8"/>
        <v>-3.8628067967274973</v>
      </c>
      <c r="U11" t="s">
        <v>370</v>
      </c>
      <c r="V11" t="s">
        <v>316</v>
      </c>
      <c r="W11" t="s">
        <v>319</v>
      </c>
      <c r="X11" t="s">
        <v>386</v>
      </c>
      <c r="Y11" s="45"/>
    </row>
    <row r="12" spans="1:25" ht="15" x14ac:dyDescent="0.25">
      <c r="A12">
        <v>1.78</v>
      </c>
      <c r="B12">
        <v>2.02</v>
      </c>
      <c r="C12" s="32">
        <f t="shared" si="0"/>
        <v>5.6847257759483849E-2</v>
      </c>
      <c r="D12" s="33">
        <f>IF(OR($A12="",$B12=""),"",A12*'MPTO_working_2-way'!$G11)</f>
        <v>1.8811881188118813</v>
      </c>
      <c r="E12" s="35">
        <f>IF(OR($A12="",$B12=""),"",B12*'MPTO_working_2-way'!$G11)</f>
        <v>2.1348314606741572</v>
      </c>
      <c r="F12" s="33">
        <f>IF(OR($A12="",$B12=""),"",'MPTO_working_2-way'!D11)</f>
        <v>1.8748566065283139</v>
      </c>
      <c r="G12" s="35">
        <f>IF(OR($A12="",$B12=""),"",'MPTO_working_2-way'!E11)</f>
        <v>2.1430444629872452</v>
      </c>
      <c r="H12" s="33">
        <f>IF(OR($A12="",$B12=""),"",'OddsRatio_working_2-way'!M11)</f>
        <v>1.8744746321952062</v>
      </c>
      <c r="I12" s="33">
        <f>IF(OR($A12="",$B12=""),"",'OddsRatio_working_2-way'!N11)</f>
        <v>2.1435437497937313</v>
      </c>
      <c r="J12" s="33">
        <f>IF('Log_working_2-way'!$D11="","",A12^('Log_working_2-way'!$D11))</f>
        <v>1.8715471181062422</v>
      </c>
      <c r="K12" s="35">
        <f>IF('Log_working_2-way'!$D11="","",B12^('Log_working_2-way'!$D11))</f>
        <v>2.1473848966079383</v>
      </c>
      <c r="L12" s="41">
        <f t="shared" si="1"/>
        <v>0.53157894736842104</v>
      </c>
      <c r="M12" s="41">
        <f t="shared" si="2"/>
        <v>0.46842105263157896</v>
      </c>
      <c r="N12" s="42">
        <v>109</v>
      </c>
      <c r="O12" s="42">
        <f t="shared" si="3"/>
        <v>47.764044943820231</v>
      </c>
      <c r="P12" s="42">
        <f t="shared" si="4"/>
        <v>55.039603960396043</v>
      </c>
      <c r="Q12" s="42">
        <f t="shared" si="5"/>
        <v>53.960396039603957</v>
      </c>
      <c r="R12" s="42">
        <f t="shared" si="6"/>
        <v>61.235955056179776</v>
      </c>
      <c r="S12" s="43">
        <f t="shared" si="7"/>
        <v>-6.1963510957837258</v>
      </c>
      <c r="T12" s="43">
        <f t="shared" si="8"/>
        <v>-6.1963510957837329</v>
      </c>
      <c r="U12" t="s">
        <v>355</v>
      </c>
      <c r="V12" t="s">
        <v>362</v>
      </c>
      <c r="W12" t="s">
        <v>365</v>
      </c>
      <c r="X12" t="s">
        <v>386</v>
      </c>
      <c r="Y12" s="45"/>
    </row>
    <row r="13" spans="1:25" ht="15" x14ac:dyDescent="0.25">
      <c r="A13">
        <v>2.75</v>
      </c>
      <c r="B13">
        <v>1.5</v>
      </c>
      <c r="C13" s="32">
        <f t="shared" si="0"/>
        <v>3.0303030303030276E-2</v>
      </c>
      <c r="D13" s="33">
        <f>IF(OR($A13="",$B13=""),"",A13*'MPTO_working_2-way'!$G12)</f>
        <v>2.833333333333333</v>
      </c>
      <c r="E13" s="35">
        <f>IF(OR($A13="",$B13=""),"",B13*'MPTO_working_2-way'!$G12)</f>
        <v>1.5454545454545454</v>
      </c>
      <c r="F13" s="33">
        <f>IF(OR($A13="",$B13=""),"",'MPTO_working_2-way'!D12)</f>
        <v>2.8695652173913042</v>
      </c>
      <c r="G13" s="35">
        <f>IF(OR($A13="",$B13=""),"",'MPTO_working_2-way'!E12)</f>
        <v>1.5348837209302326</v>
      </c>
      <c r="H13" s="33">
        <f>IF(OR($A13="",$B13=""),"",'OddsRatio_working_2-way'!M12)</f>
        <v>2.8708286933869709</v>
      </c>
      <c r="I13" s="33">
        <f>IF(OR($A13="",$B13=""),"",'OddsRatio_working_2-way'!N12)</f>
        <v>1.5345224838248488</v>
      </c>
      <c r="J13" s="33">
        <f>IF('Log_working_2-way'!$D12="","",A13^('Log_working_2-way'!$D12))</f>
        <v>2.8878628261324977</v>
      </c>
      <c r="K13" s="35">
        <f>IF('Log_working_2-way'!$D12="","",B13^('Log_working_2-way'!$D12))</f>
        <v>1.5296995026108606</v>
      </c>
      <c r="L13" s="41">
        <f t="shared" si="1"/>
        <v>0.35294117647058826</v>
      </c>
      <c r="M13" s="41">
        <f t="shared" si="2"/>
        <v>0.6470588235294118</v>
      </c>
      <c r="N13" s="42">
        <v>110</v>
      </c>
      <c r="O13" s="42">
        <f t="shared" si="3"/>
        <v>70</v>
      </c>
      <c r="P13" s="42">
        <f t="shared" si="4"/>
        <v>36.666666666666664</v>
      </c>
      <c r="Q13" s="42">
        <f t="shared" si="5"/>
        <v>73.333333333333329</v>
      </c>
      <c r="R13" s="42">
        <f t="shared" si="6"/>
        <v>40</v>
      </c>
      <c r="S13" s="43">
        <f t="shared" si="7"/>
        <v>-3.3333333333333286</v>
      </c>
      <c r="T13" s="43">
        <f t="shared" si="8"/>
        <v>-3.3333333333333357</v>
      </c>
      <c r="U13" t="s">
        <v>49</v>
      </c>
      <c r="V13" t="s">
        <v>83</v>
      </c>
      <c r="W13" t="s">
        <v>320</v>
      </c>
      <c r="X13" t="s">
        <v>386</v>
      </c>
      <c r="Y13" s="45"/>
    </row>
    <row r="14" spans="1:25" s="38" customFormat="1" ht="15" x14ac:dyDescent="0.25">
      <c r="A14">
        <v>2.52</v>
      </c>
      <c r="B14">
        <v>1.57</v>
      </c>
      <c r="C14" s="32">
        <f t="shared" si="0"/>
        <v>3.3768071984632497E-2</v>
      </c>
      <c r="D14" s="33">
        <f>IF(OR($A14="",$B14=""),"",A14*'MPTO_working_2-way'!$G13)</f>
        <v>2.605095541401274</v>
      </c>
      <c r="E14" s="35">
        <f>IF(OR($A14="",$B14=""),"",B14*'MPTO_working_2-way'!$G13)</f>
        <v>1.623015873015873</v>
      </c>
      <c r="F14" s="33">
        <f>IF(OR($A14="",$B14=""),"",'MPTO_working_2-way'!D13)</f>
        <v>2.6319850984566258</v>
      </c>
      <c r="G14" s="35">
        <f>IF(OR($A14="",$B14=""),"",'MPTO_working_2-way'!E13)</f>
        <v>1.6127506929724442</v>
      </c>
      <c r="H14" s="33">
        <f>IF(OR($A14="",$B14=""),"",'OddsRatio_working_2-way'!M13)</f>
        <v>2.6329931618554516</v>
      </c>
      <c r="I14" s="33">
        <f>IF(OR($A14="",$B14=""),"",'OddsRatio_working_2-way'!N13)</f>
        <v>1.6123724356957947</v>
      </c>
      <c r="J14" s="33">
        <f>IF('Log_working_2-way'!$D13="","",A14^('Log_working_2-way'!$D13))</f>
        <v>2.6455503097461972</v>
      </c>
      <c r="K14" s="35">
        <f>IF('Log_working_2-way'!$D13="","",B14^('Log_working_2-way'!$D13))</f>
        <v>1.6076994389518999</v>
      </c>
      <c r="L14" s="41">
        <f t="shared" si="1"/>
        <v>0.38386308068459657</v>
      </c>
      <c r="M14" s="41">
        <f t="shared" si="2"/>
        <v>0.61613691931540338</v>
      </c>
      <c r="N14" s="42">
        <v>111</v>
      </c>
      <c r="O14" s="42">
        <f t="shared" si="3"/>
        <v>66.952380952380963</v>
      </c>
      <c r="P14" s="42">
        <f t="shared" si="4"/>
        <v>40.299363057324847</v>
      </c>
      <c r="Q14" s="42">
        <f t="shared" si="5"/>
        <v>70.70063694267516</v>
      </c>
      <c r="R14" s="42">
        <f t="shared" si="6"/>
        <v>44.047619047619044</v>
      </c>
      <c r="S14" s="43">
        <f t="shared" si="7"/>
        <v>-3.7482559902941972</v>
      </c>
      <c r="T14" s="43">
        <f t="shared" si="8"/>
        <v>-3.7482559902941972</v>
      </c>
      <c r="U14" t="s">
        <v>90</v>
      </c>
      <c r="V14" t="s">
        <v>114</v>
      </c>
      <c r="W14" t="s">
        <v>321</v>
      </c>
      <c r="X14" t="s">
        <v>386</v>
      </c>
      <c r="Y14" s="45"/>
    </row>
    <row r="15" spans="1:25" ht="15" x14ac:dyDescent="0.25">
      <c r="A15">
        <v>2.79</v>
      </c>
      <c r="B15">
        <v>1.48</v>
      </c>
      <c r="C15" s="32">
        <f t="shared" si="0"/>
        <v>3.4098614743776068E-2</v>
      </c>
      <c r="D15" s="33">
        <f>IF(OR($A15="",$B15=""),"",A15*'MPTO_working_2-way'!$G14)</f>
        <v>2.8851351351351351</v>
      </c>
      <c r="E15" s="35">
        <f>IF(OR($A15="",$B15=""),"",B15*'MPTO_working_2-way'!$G14)</f>
        <v>1.5304659498207887</v>
      </c>
      <c r="F15" s="33">
        <f>IF(OR($A15="",$B15=""),"",'MPTO_working_2-way'!D14)</f>
        <v>2.9293416572077189</v>
      </c>
      <c r="G15" s="35">
        <f>IF(OR($A15="",$B15=""),"",'MPTO_working_2-way'!E14)</f>
        <v>1.5183115163994707</v>
      </c>
      <c r="H15" s="33">
        <f>IF(OR($A15="",$B15=""),"",'OddsRatio_working_2-way'!M14)</f>
        <v>2.9311050377094117</v>
      </c>
      <c r="I15" s="33">
        <f>IF(OR($A15="",$B15=""),"",'OddsRatio_working_2-way'!N14)</f>
        <v>1.517838222402524</v>
      </c>
      <c r="J15" s="33">
        <f>IF('Log_working_2-way'!$D14="","",A15^('Log_working_2-way'!$D14))</f>
        <v>2.95206788946764</v>
      </c>
      <c r="K15" s="35">
        <f>IF('Log_working_2-way'!$D14="","",B15^('Log_working_2-way'!$D14))</f>
        <v>1.5122772652504806</v>
      </c>
      <c r="L15" s="41">
        <f t="shared" si="1"/>
        <v>0.34660421545667447</v>
      </c>
      <c r="M15" s="41">
        <f t="shared" si="2"/>
        <v>0.65339578454332548</v>
      </c>
      <c r="N15" s="42">
        <v>112</v>
      </c>
      <c r="O15" s="42">
        <f t="shared" si="3"/>
        <v>71.856630824372772</v>
      </c>
      <c r="P15" s="42">
        <f t="shared" si="4"/>
        <v>36.324324324324316</v>
      </c>
      <c r="Q15" s="42">
        <f t="shared" si="5"/>
        <v>75.675675675675677</v>
      </c>
      <c r="R15" s="42">
        <f t="shared" si="6"/>
        <v>40.143369175627242</v>
      </c>
      <c r="S15" s="43">
        <f t="shared" si="7"/>
        <v>-3.8190448513029054</v>
      </c>
      <c r="T15" s="43">
        <f t="shared" si="8"/>
        <v>-3.8190448513029267</v>
      </c>
      <c r="U15" t="s">
        <v>125</v>
      </c>
      <c r="V15" t="s">
        <v>373</v>
      </c>
      <c r="W15" t="s">
        <v>321</v>
      </c>
      <c r="X15" t="s">
        <v>386</v>
      </c>
      <c r="Y15" s="45"/>
    </row>
    <row r="16" spans="1:25" ht="15" x14ac:dyDescent="0.25">
      <c r="A16">
        <v>1.56</v>
      </c>
      <c r="B16">
        <v>2.56</v>
      </c>
      <c r="C16" s="32">
        <f t="shared" si="0"/>
        <v>3.1650641025640969E-2</v>
      </c>
      <c r="D16" s="33">
        <f>IF(OR($A16="",$B16=""),"",A16*'MPTO_working_2-way'!$G15)</f>
        <v>1.609375</v>
      </c>
      <c r="E16" s="35">
        <f>IF(OR($A16="",$B16=""),"",B16*'MPTO_working_2-way'!$G15)</f>
        <v>2.641025641025641</v>
      </c>
      <c r="F16" s="33">
        <f>IF(OR($A16="",$B16=""),"",'MPTO_working_2-way'!D15)</f>
        <v>1.5994873438000641</v>
      </c>
      <c r="G16" s="35">
        <f>IF(OR($A16="",$B16=""),"",'MPTO_working_2-way'!E15)</f>
        <v>2.668091929449492</v>
      </c>
      <c r="H16" s="33">
        <f>IF(OR($A16="",$B16=""),"",'OddsRatio_working_2-way'!M15)</f>
        <v>1.5991446895152783</v>
      </c>
      <c r="I16" s="33">
        <f>IF(OR($A16="",$B16=""),"",'OddsRatio_working_2-way'!N15)</f>
        <v>2.6690459207925601</v>
      </c>
      <c r="J16" s="33">
        <f>IF('Log_working_2-way'!$D15="","",A16^('Log_working_2-way'!$D15))</f>
        <v>1.5946461678813644</v>
      </c>
      <c r="K16" s="35">
        <f>IF('Log_working_2-way'!$D15="","",B16^('Log_working_2-way'!$D15))</f>
        <v>2.6816723187887983</v>
      </c>
      <c r="L16" s="41">
        <f t="shared" si="1"/>
        <v>0.62135922330097082</v>
      </c>
      <c r="M16" s="41">
        <f t="shared" si="2"/>
        <v>0.37864077669902912</v>
      </c>
      <c r="N16" s="42">
        <v>113</v>
      </c>
      <c r="O16" s="42">
        <f t="shared" si="3"/>
        <v>40.564102564102562</v>
      </c>
      <c r="P16" s="42">
        <f t="shared" si="4"/>
        <v>68.859375000000014</v>
      </c>
      <c r="Q16" s="42">
        <f t="shared" si="5"/>
        <v>44.140625</v>
      </c>
      <c r="R16" s="42">
        <f t="shared" si="6"/>
        <v>72.435897435897431</v>
      </c>
      <c r="S16" s="43">
        <f t="shared" si="7"/>
        <v>-3.5765224358974379</v>
      </c>
      <c r="T16" s="43">
        <f t="shared" si="8"/>
        <v>-3.5765224358974166</v>
      </c>
      <c r="U16" t="s">
        <v>128</v>
      </c>
      <c r="V16" t="s">
        <v>126</v>
      </c>
      <c r="W16" t="s">
        <v>325</v>
      </c>
      <c r="X16" t="s">
        <v>386</v>
      </c>
      <c r="Y16" s="45"/>
    </row>
    <row r="17" spans="1:25" ht="15" x14ac:dyDescent="0.25">
      <c r="A17">
        <v>1.84</v>
      </c>
      <c r="B17">
        <v>2.02</v>
      </c>
      <c r="C17" s="32">
        <f t="shared" si="0"/>
        <v>3.8527765820060234E-2</v>
      </c>
      <c r="D17" s="33">
        <f>IF(OR($A17="",$B17=""),"",A17*'MPTO_working_2-way'!$G16)</f>
        <v>1.9108910891089108</v>
      </c>
      <c r="E17" s="35">
        <f>IF(OR($A17="",$B17=""),"",B17*'MPTO_working_2-way'!$G16)</f>
        <v>2.0978260869565215</v>
      </c>
      <c r="F17" s="33">
        <f>IF(OR($A17="",$B17=""),"",'MPTO_working_2-way'!D16)</f>
        <v>1.9076165058509547</v>
      </c>
      <c r="G17" s="35">
        <f>IF(OR($A17="",$B17=""),"",'MPTO_working_2-way'!E16)</f>
        <v>2.1017869260348339</v>
      </c>
      <c r="H17" s="33">
        <f>IF(OR($A17="",$B17=""),"",'OddsRatio_working_2-way'!M16)</f>
        <v>1.9074852129730298</v>
      </c>
      <c r="I17" s="33">
        <f>IF(OR($A17="",$B17=""),"",'OddsRatio_working_2-way'!N16)</f>
        <v>2.1019463300386789</v>
      </c>
      <c r="J17" s="33">
        <f>IF('Log_working_2-way'!$D16="","",A17^('Log_working_2-way'!$D16))</f>
        <v>1.9059915032763037</v>
      </c>
      <c r="K17" s="35">
        <f>IF('Log_working_2-way'!$D16="","",B17^('Log_working_2-way'!$D16))</f>
        <v>2.1037631107837189</v>
      </c>
      <c r="L17" s="41">
        <f t="shared" si="1"/>
        <v>0.52331606217616577</v>
      </c>
      <c r="M17" s="41">
        <f t="shared" si="2"/>
        <v>0.47668393782383423</v>
      </c>
      <c r="N17" s="42">
        <v>114</v>
      </c>
      <c r="O17" s="42">
        <f t="shared" si="3"/>
        <v>52.04347826086957</v>
      </c>
      <c r="P17" s="42">
        <f t="shared" si="4"/>
        <v>57.564356435643568</v>
      </c>
      <c r="Q17" s="42">
        <f t="shared" si="5"/>
        <v>56.435643564356432</v>
      </c>
      <c r="R17" s="42">
        <f t="shared" si="6"/>
        <v>61.95652173913043</v>
      </c>
      <c r="S17" s="43">
        <f t="shared" si="7"/>
        <v>-4.3921653034868626</v>
      </c>
      <c r="T17" s="43">
        <f t="shared" si="8"/>
        <v>-4.3921653034868626</v>
      </c>
      <c r="U17" t="s">
        <v>344</v>
      </c>
      <c r="V17" t="s">
        <v>200</v>
      </c>
      <c r="W17" t="s">
        <v>322</v>
      </c>
      <c r="X17" t="s">
        <v>387</v>
      </c>
      <c r="Y17" s="45"/>
    </row>
    <row r="18" spans="1:25" ht="15" x14ac:dyDescent="0.25">
      <c r="A18">
        <v>1.79</v>
      </c>
      <c r="B18">
        <v>2.0699999999999998</v>
      </c>
      <c r="C18" s="32">
        <f t="shared" si="0"/>
        <v>4.17510053167085E-2</v>
      </c>
      <c r="D18" s="33">
        <f>IF(OR($A18="",$B18=""),"",A18*'MPTO_working_2-way'!$G17)</f>
        <v>1.8647342995169083</v>
      </c>
      <c r="E18" s="35">
        <f>IF(OR($A18="",$B18=""),"",B18*'MPTO_working_2-way'!$G17)</f>
        <v>2.1564245810055866</v>
      </c>
      <c r="F18" s="33">
        <f>IF(OR($A18="",$B18=""),"",'MPTO_working_2-way'!D17)</f>
        <v>1.8594836022382255</v>
      </c>
      <c r="G18" s="35">
        <f>IF(OR($A18="",$B18=""),"",'MPTO_working_2-way'!E17)</f>
        <v>2.1634893294018038</v>
      </c>
      <c r="H18" s="33">
        <f>IF(OR($A18="",$B18=""),"",'OddsRatio_working_2-way'!M17)</f>
        <v>1.8592541864950944</v>
      </c>
      <c r="I18" s="33">
        <f>IF(OR($A18="",$B18=""),"",'OddsRatio_working_2-way'!N17)</f>
        <v>2.1637999741136076</v>
      </c>
      <c r="J18" s="33">
        <f>IF('Log_working_2-way'!$D17="","",A18^('Log_working_2-way'!$D17))</f>
        <v>1.8568552701777588</v>
      </c>
      <c r="K18" s="35">
        <f>IF('Log_working_2-way'!$D17="","",B18^('Log_working_2-way'!$D17))</f>
        <v>2.167058235858538</v>
      </c>
      <c r="L18" s="41">
        <f t="shared" si="1"/>
        <v>0.53626943005181349</v>
      </c>
      <c r="M18" s="41">
        <f t="shared" si="2"/>
        <v>0.46373056994818651</v>
      </c>
      <c r="N18" s="42">
        <v>115</v>
      </c>
      <c r="O18" s="42">
        <f t="shared" si="3"/>
        <v>50.754189944134069</v>
      </c>
      <c r="P18" s="42">
        <f t="shared" si="4"/>
        <v>59.444444444444443</v>
      </c>
      <c r="Q18" s="42">
        <f t="shared" si="5"/>
        <v>55.555555555555557</v>
      </c>
      <c r="R18" s="42">
        <f t="shared" si="6"/>
        <v>64.245810055865917</v>
      </c>
      <c r="S18" s="43">
        <f t="shared" si="7"/>
        <v>-4.8013656114214882</v>
      </c>
      <c r="T18" s="43">
        <f t="shared" si="8"/>
        <v>-4.801365611421474</v>
      </c>
      <c r="U18" t="s">
        <v>197</v>
      </c>
      <c r="V18" t="s">
        <v>285</v>
      </c>
      <c r="W18" t="s">
        <v>322</v>
      </c>
      <c r="X18" t="s">
        <v>387</v>
      </c>
      <c r="Y18" s="45"/>
    </row>
    <row r="19" spans="1:25" ht="15" x14ac:dyDescent="0.25">
      <c r="A19">
        <v>1.68</v>
      </c>
      <c r="B19">
        <v>2.23</v>
      </c>
      <c r="C19" s="32">
        <f t="shared" si="0"/>
        <v>4.3668588511637907E-2</v>
      </c>
      <c r="D19" s="33">
        <f>IF(OR($A19="",$B19=""),"",A19*'MPTO_working_2-way'!$G18)</f>
        <v>1.7533632286995515</v>
      </c>
      <c r="E19" s="35">
        <f>IF(OR($A19="",$B19=""),"",B19*'MPTO_working_2-way'!$G18)</f>
        <v>2.3273809523809526</v>
      </c>
      <c r="F19" s="33">
        <f>IF(OR($A19="",$B19=""),"",'MPTO_working_2-way'!D18)</f>
        <v>1.7439716972348942</v>
      </c>
      <c r="G19" s="35">
        <f>IF(OR($A19="",$B19=""),"",'MPTO_working_2-way'!E18)</f>
        <v>2.3441371542985863</v>
      </c>
      <c r="H19" s="33">
        <f>IF(OR($A19="",$B19=""),"",'OddsRatio_working_2-way'!M18)</f>
        <v>1.743535828629182</v>
      </c>
      <c r="I19" s="33">
        <f>IF(OR($A19="",$B19=""),"",'OddsRatio_working_2-way'!N18)</f>
        <v>2.3449251017851385</v>
      </c>
      <c r="J19" s="33">
        <f>IF('Log_working_2-way'!$D18="","",A19^('Log_working_2-way'!$D18))</f>
        <v>1.7392442669948964</v>
      </c>
      <c r="K19" s="35">
        <f>IF('Log_working_2-way'!$D18="","",B19^('Log_working_2-way'!$D18))</f>
        <v>2.3527328444015367</v>
      </c>
      <c r="L19" s="41">
        <f t="shared" si="1"/>
        <v>0.57033248081841437</v>
      </c>
      <c r="M19" s="41">
        <f t="shared" si="2"/>
        <v>0.42966751918158563</v>
      </c>
      <c r="N19" s="42">
        <v>116</v>
      </c>
      <c r="O19" s="42">
        <f t="shared" si="3"/>
        <v>46.952380952380949</v>
      </c>
      <c r="P19" s="42">
        <f t="shared" si="4"/>
        <v>63.982062780269061</v>
      </c>
      <c r="Q19" s="42">
        <f t="shared" si="5"/>
        <v>52.017937219730946</v>
      </c>
      <c r="R19" s="42">
        <f t="shared" si="6"/>
        <v>69.047619047619051</v>
      </c>
      <c r="S19" s="43">
        <f t="shared" si="7"/>
        <v>-5.0655562673499972</v>
      </c>
      <c r="T19" s="43">
        <f t="shared" si="8"/>
        <v>-5.0655562673499901</v>
      </c>
      <c r="U19" t="s">
        <v>343</v>
      </c>
      <c r="V19" t="s">
        <v>282</v>
      </c>
      <c r="W19" t="s">
        <v>322</v>
      </c>
      <c r="X19" t="s">
        <v>387</v>
      </c>
      <c r="Y19" s="45"/>
    </row>
    <row r="20" spans="1:25" ht="15" x14ac:dyDescent="0.25">
      <c r="A20">
        <v>1.48</v>
      </c>
      <c r="B20">
        <v>2.69</v>
      </c>
      <c r="C20" s="32">
        <f t="shared" si="0"/>
        <v>4.7422887571586525E-2</v>
      </c>
      <c r="D20" s="33">
        <f>IF(OR($A20="",$B20=""),"",A20*'MPTO_working_2-way'!$G19)</f>
        <v>1.550185873605948</v>
      </c>
      <c r="E20" s="35">
        <f>IF(OR($A20="",$B20=""),"",B20*'MPTO_working_2-way'!$G19)</f>
        <v>2.8175675675675675</v>
      </c>
      <c r="F20" s="33">
        <f>IF(OR($A20="",$B20=""),"",'MPTO_working_2-way'!D19)</f>
        <v>1.5338264755740483</v>
      </c>
      <c r="G20" s="35">
        <f>IF(OR($A20="",$B20=""),"",'MPTO_working_2-way'!E19)</f>
        <v>2.8732678983833719</v>
      </c>
      <c r="H20" s="33">
        <f>IF(OR($A20="",$B20=""),"",'OddsRatio_working_2-way'!M19)</f>
        <v>1.5329387100211935</v>
      </c>
      <c r="I20" s="33">
        <f>IF(OR($A20="",$B20=""),"",'OddsRatio_working_2-way'!N19)</f>
        <v>2.8763883748662846</v>
      </c>
      <c r="J20" s="33">
        <f>IF('Log_working_2-way'!$D19="","",A20^('Log_working_2-way'!$D19))</f>
        <v>1.5254162600807941</v>
      </c>
      <c r="K20" s="35">
        <f>IF('Log_working_2-way'!$D19="","",B20^('Log_working_2-way'!$D19))</f>
        <v>2.9032528605860972</v>
      </c>
      <c r="L20" s="41">
        <f t="shared" si="1"/>
        <v>0.64508393285371701</v>
      </c>
      <c r="M20" s="41">
        <f t="shared" si="2"/>
        <v>0.35491606714628299</v>
      </c>
      <c r="N20" s="42">
        <v>117</v>
      </c>
      <c r="O20" s="42">
        <f t="shared" si="3"/>
        <v>37.945945945945944</v>
      </c>
      <c r="P20" s="42">
        <f t="shared" si="4"/>
        <v>73.505576208178454</v>
      </c>
      <c r="Q20" s="42">
        <f t="shared" si="5"/>
        <v>43.494423791821568</v>
      </c>
      <c r="R20" s="42">
        <f t="shared" si="6"/>
        <v>79.054054054054049</v>
      </c>
      <c r="S20" s="43">
        <f t="shared" si="7"/>
        <v>-5.5484778458756239</v>
      </c>
      <c r="T20" s="43">
        <f t="shared" si="8"/>
        <v>-5.5484778458755954</v>
      </c>
      <c r="U20" t="s">
        <v>196</v>
      </c>
      <c r="V20" t="s">
        <v>198</v>
      </c>
      <c r="W20" t="s">
        <v>322</v>
      </c>
      <c r="X20" t="s">
        <v>387</v>
      </c>
      <c r="Y20" s="45"/>
    </row>
    <row r="21" spans="1:25" ht="15" x14ac:dyDescent="0.25">
      <c r="A21">
        <v>1.64</v>
      </c>
      <c r="B21">
        <v>2.38</v>
      </c>
      <c r="C21" s="32">
        <f t="shared" si="0"/>
        <v>2.9924164787866303E-2</v>
      </c>
      <c r="D21" s="33">
        <f>IF(OR($A21="",$B21=""),"",A21*'MPTO_working_2-way'!$G20)</f>
        <v>1.6890756302521006</v>
      </c>
      <c r="E21" s="35">
        <f>IF(OR($A21="",$B21=""),"",B21*'MPTO_working_2-way'!$G20)</f>
        <v>2.4512195121951219</v>
      </c>
      <c r="F21" s="33">
        <f>IF(OR($A21="",$B21=""),"",'MPTO_working_2-way'!D20)</f>
        <v>1.6812543073742245</v>
      </c>
      <c r="G21" s="35">
        <f>IF(OR($A21="",$B21=""),"",'MPTO_working_2-way'!E20)</f>
        <v>2.4678806272129488</v>
      </c>
      <c r="H21" s="33">
        <f>IF(OR($A21="",$B21=""),"",'OddsRatio_working_2-way'!M20)</f>
        <v>1.6810052246069986</v>
      </c>
      <c r="I21" s="33">
        <f>IF(OR($A21="",$B21=""),"",'OddsRatio_working_2-way'!N20)</f>
        <v>2.468417515558841</v>
      </c>
      <c r="J21" s="33">
        <f>IF('Log_working_2-way'!$D20="","",A21^('Log_working_2-way'!$D20))</f>
        <v>1.6774595064065265</v>
      </c>
      <c r="K21" s="35">
        <f>IF('Log_working_2-way'!$D20="","",B21^('Log_working_2-way'!$D20))</f>
        <v>2.4761029855560022</v>
      </c>
      <c r="L21" s="41">
        <f t="shared" si="1"/>
        <v>0.59203980099502496</v>
      </c>
      <c r="M21" s="41">
        <f t="shared" si="2"/>
        <v>0.40796019900497515</v>
      </c>
      <c r="N21" s="42">
        <v>118</v>
      </c>
      <c r="O21" s="42">
        <f t="shared" si="3"/>
        <v>46.048780487804869</v>
      </c>
      <c r="P21" s="42">
        <f t="shared" si="4"/>
        <v>68.420168067226882</v>
      </c>
      <c r="Q21" s="42">
        <f t="shared" si="5"/>
        <v>49.579831932773111</v>
      </c>
      <c r="R21" s="42">
        <f t="shared" si="6"/>
        <v>71.951219512195124</v>
      </c>
      <c r="S21" s="43">
        <f t="shared" si="7"/>
        <v>-3.5310514449682415</v>
      </c>
      <c r="T21" s="43">
        <f t="shared" si="8"/>
        <v>-3.5310514449682415</v>
      </c>
      <c r="U21" t="s">
        <v>204</v>
      </c>
      <c r="V21" t="s">
        <v>202</v>
      </c>
      <c r="W21" t="s">
        <v>182</v>
      </c>
      <c r="X21" t="s">
        <v>387</v>
      </c>
      <c r="Y21" s="45"/>
    </row>
    <row r="22" spans="1:25" ht="15" x14ac:dyDescent="0.25">
      <c r="A22">
        <v>2.0699999999999998</v>
      </c>
      <c r="B22">
        <v>1.85</v>
      </c>
      <c r="C22" s="32">
        <f t="shared" si="0"/>
        <v>2.3632327980154022E-2</v>
      </c>
      <c r="D22" s="33">
        <f>IF(OR($A22="",$B22=""),"",A22*'MPTO_working_2-way'!$G21)</f>
        <v>2.1189189189189186</v>
      </c>
      <c r="E22" s="35">
        <f>IF(OR($A22="",$B22=""),"",B22*'MPTO_working_2-way'!$G21)</f>
        <v>1.893719806763285</v>
      </c>
      <c r="F22" s="33">
        <f>IF(OR($A22="",$B22=""),"",'MPTO_working_2-way'!D21)</f>
        <v>2.1219005402410303</v>
      </c>
      <c r="G22" s="35">
        <f>IF(OR($A22="",$B22=""),"",'MPTO_working_2-way'!E21)</f>
        <v>1.8913446104457341</v>
      </c>
      <c r="H22" s="33">
        <f>IF(OR($A22="",$B22=""),"",'OddsRatio_working_2-way'!M21)</f>
        <v>2.1219730519989164</v>
      </c>
      <c r="I22" s="33">
        <f>IF(OR($A22="",$B22=""),"",'OddsRatio_working_2-way'!N21)</f>
        <v>1.8912870039243732</v>
      </c>
      <c r="J22" s="33">
        <f>IF('Log_working_2-way'!$D21="","",A22^('Log_working_2-way'!$D21))</f>
        <v>2.1233226399853709</v>
      </c>
      <c r="K22" s="35">
        <f>IF('Log_working_2-way'!$D21="","",B22^('Log_working_2-way'!$D21))</f>
        <v>1.8902161893692622</v>
      </c>
      <c r="L22" s="41">
        <f t="shared" si="1"/>
        <v>0.47193877551020413</v>
      </c>
      <c r="M22" s="41">
        <f t="shared" si="2"/>
        <v>0.52806122448979598</v>
      </c>
      <c r="N22" s="42">
        <v>119</v>
      </c>
      <c r="O22" s="42">
        <f t="shared" si="3"/>
        <v>61.512077294685987</v>
      </c>
      <c r="P22" s="42">
        <f t="shared" si="4"/>
        <v>54.67567567567567</v>
      </c>
      <c r="Q22" s="42">
        <f t="shared" si="5"/>
        <v>64.324324324324309</v>
      </c>
      <c r="R22" s="42">
        <f t="shared" si="6"/>
        <v>57.487922705314013</v>
      </c>
      <c r="S22" s="43">
        <f t="shared" si="7"/>
        <v>-2.8122470296383213</v>
      </c>
      <c r="T22" s="43">
        <f t="shared" si="8"/>
        <v>-2.8122470296383426</v>
      </c>
      <c r="U22" t="s">
        <v>288</v>
      </c>
      <c r="V22" t="s">
        <v>290</v>
      </c>
      <c r="W22" t="s">
        <v>182</v>
      </c>
      <c r="X22" t="s">
        <v>387</v>
      </c>
      <c r="Y22" s="45"/>
    </row>
    <row r="23" spans="1:25" ht="15" x14ac:dyDescent="0.25">
      <c r="A23">
        <v>1.65</v>
      </c>
      <c r="B23">
        <v>2.37</v>
      </c>
      <c r="C23" s="32">
        <f t="shared" si="0"/>
        <v>2.8001534330648337E-2</v>
      </c>
      <c r="D23" s="33">
        <f>IF(OR($A23="",$B23=""),"",A23*'MPTO_working_2-way'!$G22)</f>
        <v>1.6962025316455696</v>
      </c>
      <c r="E23" s="35">
        <f>IF(OR($A23="",$B23=""),"",B23*'MPTO_working_2-way'!$G22)</f>
        <v>2.4363636363636365</v>
      </c>
      <c r="F23" s="33">
        <f>IF(OR($A23="",$B23=""),"",'MPTO_working_2-way'!D22)</f>
        <v>1.6890184645286688</v>
      </c>
      <c r="G23" s="35">
        <f>IF(OR($A23="",$B23=""),"",'MPTO_working_2-way'!E22)</f>
        <v>2.4513399153737665</v>
      </c>
      <c r="H23" s="33">
        <f>IF(OR($A23="",$B23=""),"",'OddsRatio_working_2-way'!M22)</f>
        <v>1.6888051645745159</v>
      </c>
      <c r="I23" s="33">
        <f>IF(OR($A23="",$B23=""),"",'OddsRatio_working_2-way'!N22)</f>
        <v>2.4517893468724408</v>
      </c>
      <c r="J23" s="33">
        <f>IF('Log_working_2-way'!$D22="","",A23^('Log_working_2-way'!$D22))</f>
        <v>1.685552620448002</v>
      </c>
      <c r="K23" s="35">
        <f>IF('Log_working_2-way'!$D22="","",B23^('Log_working_2-way'!$D22))</f>
        <v>2.4586772337716281</v>
      </c>
      <c r="L23" s="41">
        <f t="shared" si="1"/>
        <v>0.58955223880597019</v>
      </c>
      <c r="M23" s="41">
        <f t="shared" si="2"/>
        <v>0.41044776119402981</v>
      </c>
      <c r="N23" s="42">
        <v>120</v>
      </c>
      <c r="O23" s="42">
        <f t="shared" si="3"/>
        <v>47.272727272727273</v>
      </c>
      <c r="P23" s="42">
        <f t="shared" si="4"/>
        <v>69.367088607594937</v>
      </c>
      <c r="Q23" s="42">
        <f t="shared" si="5"/>
        <v>50.632911392405056</v>
      </c>
      <c r="R23" s="42">
        <f t="shared" si="6"/>
        <v>72.727272727272734</v>
      </c>
      <c r="S23" s="43">
        <f t="shared" si="7"/>
        <v>-3.3601841196777826</v>
      </c>
      <c r="T23" s="43">
        <f t="shared" si="8"/>
        <v>-3.3601841196777968</v>
      </c>
      <c r="U23" t="s">
        <v>186</v>
      </c>
      <c r="V23" t="s">
        <v>179</v>
      </c>
      <c r="W23" t="s">
        <v>182</v>
      </c>
      <c r="X23" t="s">
        <v>387</v>
      </c>
      <c r="Y23" s="45"/>
    </row>
    <row r="24" spans="1:25" ht="15" x14ac:dyDescent="0.25">
      <c r="A24">
        <v>1.91</v>
      </c>
      <c r="B24">
        <v>2</v>
      </c>
      <c r="C24" s="32">
        <f t="shared" si="0"/>
        <v>2.3560209424083656E-2</v>
      </c>
      <c r="D24" s="33">
        <f>IF(OR($A24="",$B24=""),"",A24*'MPTO_working_2-way'!$G23)</f>
        <v>1.9549999999999996</v>
      </c>
      <c r="E24" s="35">
        <f>IF(OR($A24="",$B24=""),"",B24*'MPTO_working_2-way'!$G23)</f>
        <v>2.0471204188481673</v>
      </c>
      <c r="F24" s="33">
        <f>IF(OR($A24="",$B24=""),"",'MPTO_working_2-way'!D23)</f>
        <v>1.9539641943734012</v>
      </c>
      <c r="G24" s="35">
        <f>IF(OR($A24="",$B24=""),"",'MPTO_working_2-way'!E23)</f>
        <v>2.0482573726541551</v>
      </c>
      <c r="H24" s="33">
        <f>IF(OR($A24="",$B24=""),"",'OddsRatio_working_2-way'!M23)</f>
        <v>1.9539392014169454</v>
      </c>
      <c r="I24" s="33">
        <f>IF(OR($A24="",$B24=""),"",'OddsRatio_working_2-way'!N23)</f>
        <v>2.0482848367219182</v>
      </c>
      <c r="J24" s="33">
        <f>IF('Log_working_2-way'!$D23="","",A24^('Log_working_2-way'!$D23))</f>
        <v>1.95347196121136</v>
      </c>
      <c r="K24" s="35">
        <f>IF('Log_working_2-way'!$D23="","",B24^('Log_working_2-way'!$D23))</f>
        <v>2.0487985391091357</v>
      </c>
      <c r="L24" s="41">
        <f t="shared" si="1"/>
        <v>0.51150895140664976</v>
      </c>
      <c r="M24" s="41">
        <f t="shared" si="2"/>
        <v>0.48849104859335046</v>
      </c>
      <c r="N24" s="42">
        <v>121</v>
      </c>
      <c r="O24" s="42">
        <f t="shared" si="3"/>
        <v>57.649214659685853</v>
      </c>
      <c r="P24" s="42">
        <f t="shared" si="4"/>
        <v>60.5</v>
      </c>
      <c r="Q24" s="42">
        <f t="shared" si="5"/>
        <v>60.5</v>
      </c>
      <c r="R24" s="42">
        <f t="shared" si="6"/>
        <v>63.350785340314133</v>
      </c>
      <c r="S24" s="43">
        <f t="shared" si="7"/>
        <v>-2.8507853403141468</v>
      </c>
      <c r="T24" s="43">
        <f t="shared" si="8"/>
        <v>-2.8507853403141326</v>
      </c>
      <c r="U24" t="s">
        <v>207</v>
      </c>
      <c r="V24" t="s">
        <v>212</v>
      </c>
      <c r="W24" t="s">
        <v>182</v>
      </c>
      <c r="X24" t="s">
        <v>387</v>
      </c>
      <c r="Y24" s="45"/>
    </row>
    <row r="25" spans="1:25" ht="15" x14ac:dyDescent="0.25">
      <c r="A25">
        <v>1.62</v>
      </c>
      <c r="B25">
        <v>2.4300000000000002</v>
      </c>
      <c r="C25" s="32">
        <f t="shared" si="0"/>
        <v>2.8806584362139898E-2</v>
      </c>
      <c r="D25" s="33">
        <f>IF(OR($A25="",$B25=""),"",A25*'MPTO_working_2-way'!$G24)</f>
        <v>1.6666666666666667</v>
      </c>
      <c r="E25" s="35">
        <f>IF(OR($A25="",$B25=""),"",B25*'MPTO_working_2-way'!$G24)</f>
        <v>2.5</v>
      </c>
      <c r="F25" s="33">
        <f>IF(OR($A25="",$B25=""),"",'MPTO_working_2-way'!D24)</f>
        <v>1.658703071672355</v>
      </c>
      <c r="G25" s="35">
        <f>IF(OR($A25="",$B25=""),"",'MPTO_working_2-way'!E24)</f>
        <v>2.5181347150259068</v>
      </c>
      <c r="H25" s="33">
        <f>IF(OR($A25="",$B25=""),"",'OddsRatio_working_2-way'!M24)</f>
        <v>1.6584576171375296</v>
      </c>
      <c r="I25" s="33">
        <f>IF(OR($A25="",$B25=""),"",'OddsRatio_working_2-way'!N24)</f>
        <v>2.5187006330752704</v>
      </c>
      <c r="J25" s="33">
        <f>IF('Log_working_2-way'!$D24="","",A25^('Log_working_2-way'!$D24))</f>
        <v>1.6548476422503566</v>
      </c>
      <c r="K25" s="35">
        <f>IF('Log_working_2-way'!$D24="","",B25^('Log_working_2-way'!$D24))</f>
        <v>2.5270727654504732</v>
      </c>
      <c r="L25" s="41">
        <f t="shared" si="1"/>
        <v>0.6</v>
      </c>
      <c r="M25" s="41">
        <f t="shared" si="2"/>
        <v>0.4</v>
      </c>
      <c r="N25" s="42">
        <v>122</v>
      </c>
      <c r="O25" s="42">
        <f t="shared" si="3"/>
        <v>46.691358024691361</v>
      </c>
      <c r="P25" s="42">
        <f t="shared" si="4"/>
        <v>71.794238683127574</v>
      </c>
      <c r="Q25" s="42">
        <f t="shared" si="5"/>
        <v>50.205761316872426</v>
      </c>
      <c r="R25" s="42">
        <f t="shared" si="6"/>
        <v>75.308641975308632</v>
      </c>
      <c r="S25" s="43">
        <f t="shared" si="7"/>
        <v>-3.5144032921810648</v>
      </c>
      <c r="T25" s="43">
        <f t="shared" si="8"/>
        <v>-3.5144032921810577</v>
      </c>
      <c r="U25" t="s">
        <v>289</v>
      </c>
      <c r="V25" t="s">
        <v>291</v>
      </c>
      <c r="W25" t="s">
        <v>182</v>
      </c>
      <c r="X25" t="s">
        <v>387</v>
      </c>
      <c r="Y25" s="45"/>
    </row>
    <row r="26" spans="1:25" ht="15" x14ac:dyDescent="0.25">
      <c r="A26">
        <v>1.37</v>
      </c>
      <c r="B26">
        <v>3.29</v>
      </c>
      <c r="C26" s="32">
        <f t="shared" si="0"/>
        <v>3.3878375080425016E-2</v>
      </c>
      <c r="D26" s="33">
        <f>IF(OR($A26="",$B26=""),"",A26*'MPTO_working_2-way'!$G25)</f>
        <v>1.4164133738601823</v>
      </c>
      <c r="E26" s="35">
        <f>IF(OR($A26="",$B26=""),"",B26*'MPTO_working_2-way'!$G25)</f>
        <v>3.4014598540145982</v>
      </c>
      <c r="F26" s="33">
        <f>IF(OR($A26="",$B26=""),"",'MPTO_working_2-way'!D25)</f>
        <v>1.4025485040374652</v>
      </c>
      <c r="G26" s="35">
        <f>IF(OR($A26="",$B26=""),"",'MPTO_working_2-way'!E25)</f>
        <v>3.4841726896764964</v>
      </c>
      <c r="H26" s="33">
        <f>IF(OR($A26="",$B26=""),"",'OddsRatio_working_2-way'!M25)</f>
        <v>1.4019602622172329</v>
      </c>
      <c r="I26" s="33">
        <f>IF(OR($A26="",$B26=""),"",'OddsRatio_working_2-way'!N25)</f>
        <v>3.4878081093985505</v>
      </c>
      <c r="J26" s="33">
        <f>IF('Log_working_2-way'!$D25="","",A26^('Log_working_2-way'!$D25))</f>
        <v>1.39554553179503</v>
      </c>
      <c r="K26" s="35">
        <f>IF('Log_working_2-way'!$D25="","",B26^('Log_working_2-way'!$D25))</f>
        <v>3.5281539535057256</v>
      </c>
      <c r="L26" s="41">
        <f t="shared" si="1"/>
        <v>0.70600858369098718</v>
      </c>
      <c r="M26" s="41">
        <f t="shared" si="2"/>
        <v>0.29399141630901293</v>
      </c>
      <c r="N26" s="42">
        <v>123</v>
      </c>
      <c r="O26" s="42">
        <f t="shared" si="3"/>
        <v>33.218978102189794</v>
      </c>
      <c r="P26" s="42">
        <f t="shared" si="4"/>
        <v>85.61398176291793</v>
      </c>
      <c r="Q26" s="42">
        <f t="shared" si="5"/>
        <v>37.386018237082062</v>
      </c>
      <c r="R26" s="42">
        <f t="shared" si="6"/>
        <v>89.78102189781022</v>
      </c>
      <c r="S26" s="43">
        <f t="shared" si="7"/>
        <v>-4.1670401348922681</v>
      </c>
      <c r="T26" s="43">
        <f t="shared" si="8"/>
        <v>-4.1670401348922894</v>
      </c>
      <c r="U26" t="s">
        <v>203</v>
      </c>
      <c r="V26" t="s">
        <v>205</v>
      </c>
      <c r="W26" t="s">
        <v>182</v>
      </c>
      <c r="X26" t="s">
        <v>387</v>
      </c>
      <c r="Y26" s="45"/>
    </row>
    <row r="27" spans="1:25" ht="15" x14ac:dyDescent="0.25">
      <c r="A27">
        <v>1.8</v>
      </c>
      <c r="B27">
        <v>2.0699999999999998</v>
      </c>
      <c r="C27" s="32">
        <f t="shared" si="0"/>
        <v>3.8647342995169254E-2</v>
      </c>
      <c r="D27" s="33">
        <f>IF(OR($A27="",$B27=""),"",A27*'MPTO_working_2-way'!$G26)</f>
        <v>1.8695652173913047</v>
      </c>
      <c r="E27" s="35">
        <f>IF(OR($A27="",$B27=""),"",B27*'MPTO_working_2-way'!$G26)</f>
        <v>2.1500000000000004</v>
      </c>
      <c r="F27" s="33">
        <f>IF(OR($A27="",$B27=""),"",'MPTO_working_2-way'!D26)</f>
        <v>1.8648648648648651</v>
      </c>
      <c r="G27" s="35">
        <f>IF(OR($A27="",$B27=""),"",'MPTO_working_2-way'!E26)</f>
        <v>2.15625</v>
      </c>
      <c r="H27" s="33">
        <f>IF(OR($A27="",$B27=""),"",'OddsRatio_working_2-way'!M26)</f>
        <v>1.8646754023342345</v>
      </c>
      <c r="I27" s="33">
        <f>IF(OR($A27="",$B27=""),"",'OddsRatio_working_2-way'!N26)</f>
        <v>2.1565033506220384</v>
      </c>
      <c r="J27" s="33">
        <f>IF('Log_working_2-way'!$D26="","",A27^('Log_working_2-way'!$D26))</f>
        <v>1.8625327535713179</v>
      </c>
      <c r="K27" s="35">
        <f>IF('Log_working_2-way'!$D26="","",B27^('Log_working_2-way'!$D26))</f>
        <v>2.1593762623614712</v>
      </c>
      <c r="L27" s="41">
        <f t="shared" si="1"/>
        <v>0.53488372093023251</v>
      </c>
      <c r="M27" s="41">
        <f t="shared" si="2"/>
        <v>0.46511627906976738</v>
      </c>
      <c r="N27" s="42">
        <v>124</v>
      </c>
      <c r="O27" s="42">
        <f t="shared" si="3"/>
        <v>55.111111111111121</v>
      </c>
      <c r="P27" s="42">
        <f t="shared" si="4"/>
        <v>64.096618357487927</v>
      </c>
      <c r="Q27" s="42">
        <f t="shared" si="5"/>
        <v>59.90338164251208</v>
      </c>
      <c r="R27" s="42">
        <f t="shared" si="6"/>
        <v>68.888888888888886</v>
      </c>
      <c r="S27" s="43">
        <f t="shared" si="7"/>
        <v>-4.792270531400959</v>
      </c>
      <c r="T27" s="43">
        <f t="shared" si="8"/>
        <v>-4.792270531400959</v>
      </c>
      <c r="U27" t="s">
        <v>215</v>
      </c>
      <c r="V27" t="s">
        <v>216</v>
      </c>
      <c r="W27" t="s">
        <v>183</v>
      </c>
      <c r="X27" t="s">
        <v>387</v>
      </c>
      <c r="Y27" s="45"/>
    </row>
    <row r="28" spans="1:25" ht="15" x14ac:dyDescent="0.25">
      <c r="A28">
        <v>1.88</v>
      </c>
      <c r="B28">
        <v>2.02</v>
      </c>
      <c r="C28" s="32">
        <f t="shared" si="0"/>
        <v>2.6964398567516312E-2</v>
      </c>
      <c r="D28" s="33">
        <f>IF(OR($A28="",$B28=""),"",A28*'MPTO_working_2-way'!$G27)</f>
        <v>1.9306930693069306</v>
      </c>
      <c r="E28" s="35">
        <f>IF(OR($A28="",$B28=""),"",B28*'MPTO_working_2-way'!$G27)</f>
        <v>2.0744680851063828</v>
      </c>
      <c r="F28" s="33">
        <f>IF(OR($A28="",$B28=""),"",'MPTO_working_2-way'!D27)</f>
        <v>1.9288906948394962</v>
      </c>
      <c r="G28" s="35">
        <f>IF(OR($A28="",$B28=""),"",'MPTO_working_2-way'!E27)</f>
        <v>2.0765529308836395</v>
      </c>
      <c r="H28" s="33">
        <f>IF(OR($A28="",$B28=""),"",'OddsRatio_working_2-way'!M27)</f>
        <v>1.9288407280256479</v>
      </c>
      <c r="I28" s="33">
        <f>IF(OR($A28="",$B28=""),"",'OddsRatio_working_2-way'!N27)</f>
        <v>2.0766108438479098</v>
      </c>
      <c r="J28" s="33">
        <f>IF('Log_working_2-way'!$D27="","",A28^('Log_working_2-way'!$D27))</f>
        <v>1.9280257534933587</v>
      </c>
      <c r="K28" s="35">
        <f>IF('Log_working_2-way'!$D27="","",B28^('Log_working_2-way'!$D27))</f>
        <v>2.0775563029751076</v>
      </c>
      <c r="L28" s="41">
        <f t="shared" si="1"/>
        <v>0.517948717948718</v>
      </c>
      <c r="M28" s="41">
        <f t="shared" si="2"/>
        <v>0.48205128205128212</v>
      </c>
      <c r="N28" s="42">
        <v>125</v>
      </c>
      <c r="O28" s="42">
        <f t="shared" si="3"/>
        <v>58.51063829787234</v>
      </c>
      <c r="P28" s="42">
        <f t="shared" si="4"/>
        <v>63.118811881188115</v>
      </c>
      <c r="Q28" s="42">
        <f t="shared" si="5"/>
        <v>61.881188118811878</v>
      </c>
      <c r="R28" s="42">
        <f t="shared" si="6"/>
        <v>66.489361702127653</v>
      </c>
      <c r="S28" s="43">
        <f t="shared" si="7"/>
        <v>-3.3705498209395373</v>
      </c>
      <c r="T28" s="43">
        <f t="shared" si="8"/>
        <v>-3.3705498209395373</v>
      </c>
      <c r="U28" t="s">
        <v>293</v>
      </c>
      <c r="V28" t="s">
        <v>189</v>
      </c>
      <c r="W28" t="s">
        <v>183</v>
      </c>
      <c r="X28" t="s">
        <v>387</v>
      </c>
      <c r="Y28" s="45"/>
    </row>
    <row r="29" spans="1:25" ht="15" x14ac:dyDescent="0.25">
      <c r="A29">
        <v>1.85</v>
      </c>
      <c r="B29">
        <v>2.0499999999999998</v>
      </c>
      <c r="C29" s="32">
        <f t="shared" si="0"/>
        <v>2.8345418589321048E-2</v>
      </c>
      <c r="D29" s="33">
        <f>IF(OR($A29="",$B29=""),"",A29*'MPTO_working_2-way'!$G28)</f>
        <v>1.902439024390244</v>
      </c>
      <c r="E29" s="35">
        <f>IF(OR($A29="",$B29=""),"",B29*'MPTO_working_2-way'!$G28)</f>
        <v>2.1081081081081079</v>
      </c>
      <c r="F29" s="33">
        <f>IF(OR($A29="",$B29=""),"",'MPTO_working_2-way'!D28)</f>
        <v>1.8998121477770822</v>
      </c>
      <c r="G29" s="35">
        <f>IF(OR($A29="",$B29=""),"",'MPTO_working_2-way'!E28)</f>
        <v>2.1113430758524703</v>
      </c>
      <c r="H29" s="33">
        <f>IF(OR($A29="",$B29=""),"",'OddsRatio_working_2-way'!M28)</f>
        <v>1.8997354108424378</v>
      </c>
      <c r="I29" s="33">
        <f>IF(OR($A29="",$B29=""),"",'OddsRatio_working_2-way'!N28)</f>
        <v>2.1114378604524222</v>
      </c>
      <c r="J29" s="33">
        <f>IF('Log_working_2-way'!$D28="","",A29^('Log_working_2-way'!$D28))</f>
        <v>1.8985467665018629</v>
      </c>
      <c r="K29" s="35">
        <f>IF('Log_working_2-way'!$D28="","",B29^('Log_working_2-way'!$D28))</f>
        <v>2.1129081281913611</v>
      </c>
      <c r="L29" s="41">
        <f t="shared" si="1"/>
        <v>0.52564102564102555</v>
      </c>
      <c r="M29" s="41">
        <f t="shared" si="2"/>
        <v>0.47435897435897439</v>
      </c>
      <c r="N29" s="42">
        <v>126</v>
      </c>
      <c r="O29" s="42">
        <f t="shared" si="3"/>
        <v>57.891891891891895</v>
      </c>
      <c r="P29" s="42">
        <f t="shared" si="4"/>
        <v>64.536585365853639</v>
      </c>
      <c r="Q29" s="42">
        <f t="shared" si="5"/>
        <v>61.463414634146346</v>
      </c>
      <c r="R29" s="42">
        <f t="shared" si="6"/>
        <v>68.108108108108098</v>
      </c>
      <c r="S29" s="43">
        <f t="shared" si="7"/>
        <v>-3.5715227422544515</v>
      </c>
      <c r="T29" s="43">
        <f t="shared" si="8"/>
        <v>-3.5715227422544586</v>
      </c>
      <c r="U29" t="s">
        <v>180</v>
      </c>
      <c r="V29" t="s">
        <v>374</v>
      </c>
      <c r="W29" t="s">
        <v>183</v>
      </c>
      <c r="X29" t="s">
        <v>387</v>
      </c>
      <c r="Y29" s="45"/>
    </row>
    <row r="30" spans="1:25" ht="15" x14ac:dyDescent="0.25">
      <c r="A30">
        <v>1.75</v>
      </c>
      <c r="B30">
        <v>2.15</v>
      </c>
      <c r="C30" s="32">
        <f t="shared" si="0"/>
        <v>3.6544850498338777E-2</v>
      </c>
      <c r="D30" s="33">
        <f>IF(OR($A30="",$B30=""),"",A30*'MPTO_working_2-way'!$G29)</f>
        <v>1.8139534883720929</v>
      </c>
      <c r="E30" s="35">
        <f>IF(OR($A30="",$B30=""),"",B30*'MPTO_working_2-way'!$G29)</f>
        <v>2.2285714285714282</v>
      </c>
      <c r="F30" s="33">
        <f>IF(OR($A30="",$B30=""),"",'MPTO_working_2-way'!D29)</f>
        <v>1.8078078078078077</v>
      </c>
      <c r="G30" s="35">
        <f>IF(OR($A30="",$B30=""),"",'MPTO_working_2-way'!E29)</f>
        <v>2.2379182156133823</v>
      </c>
      <c r="H30" s="33">
        <f>IF(OR($A30="",$B30=""),"",'OddsRatio_working_2-way'!M29)</f>
        <v>1.8075728530872484</v>
      </c>
      <c r="I30" s="33">
        <f>IF(OR($A30="",$B30=""),"",'OddsRatio_working_2-way'!N29)</f>
        <v>2.2382783747337802</v>
      </c>
      <c r="J30" s="33">
        <f>IF('Log_working_2-way'!$D29="","",A30^('Log_working_2-way'!$D29))</f>
        <v>1.8047773811563292</v>
      </c>
      <c r="K30" s="35">
        <f>IF('Log_working_2-way'!$D29="","",B30^('Log_working_2-way'!$D29))</f>
        <v>2.2425796542182517</v>
      </c>
      <c r="L30" s="41">
        <f t="shared" si="1"/>
        <v>0.55128205128205132</v>
      </c>
      <c r="M30" s="41">
        <f t="shared" si="2"/>
        <v>0.44871794871794879</v>
      </c>
      <c r="N30" s="42">
        <v>127</v>
      </c>
      <c r="O30" s="42">
        <f t="shared" si="3"/>
        <v>54.428571428571423</v>
      </c>
      <c r="P30" s="42">
        <f t="shared" si="4"/>
        <v>67.930232558139537</v>
      </c>
      <c r="Q30" s="42">
        <f t="shared" si="5"/>
        <v>59.069767441860463</v>
      </c>
      <c r="R30" s="42">
        <f t="shared" si="6"/>
        <v>72.571428571428569</v>
      </c>
      <c r="S30" s="43">
        <f t="shared" si="7"/>
        <v>-4.64119601328904</v>
      </c>
      <c r="T30" s="43">
        <f t="shared" si="8"/>
        <v>-4.6411960132890329</v>
      </c>
      <c r="U30" t="s">
        <v>375</v>
      </c>
      <c r="V30" t="s">
        <v>184</v>
      </c>
      <c r="W30" t="s">
        <v>183</v>
      </c>
      <c r="X30" t="s">
        <v>387</v>
      </c>
      <c r="Y30" s="45"/>
    </row>
    <row r="31" spans="1:25" ht="15" x14ac:dyDescent="0.25">
      <c r="A31">
        <v>1.67</v>
      </c>
      <c r="B31">
        <v>2.3199999999999998</v>
      </c>
      <c r="C31" s="32">
        <f t="shared" si="0"/>
        <v>2.9836877968201669E-2</v>
      </c>
      <c r="D31" s="33">
        <f>IF(OR($A31="",$B31=""),"",A31*'MPTO_working_2-way'!$G30)</f>
        <v>1.7198275862068968</v>
      </c>
      <c r="E31" s="35">
        <f>IF(OR($A31="",$B31=""),"",B31*'MPTO_working_2-way'!$G30)</f>
        <v>2.3892215568862278</v>
      </c>
      <c r="F31" s="33">
        <f>IF(OR($A31="",$B31=""),"",'MPTO_working_2-way'!D30)</f>
        <v>1.7126690831933518</v>
      </c>
      <c r="G31" s="35">
        <f>IF(OR($A31="",$B31=""),"",'MPTO_working_2-way'!E30)</f>
        <v>2.4031757846421042</v>
      </c>
      <c r="H31" s="33">
        <f>IF(OR($A31="",$B31=""),"",'OddsRatio_working_2-way'!M30)</f>
        <v>1.7124435118490151</v>
      </c>
      <c r="I31" s="33">
        <f>IF(OR($A31="",$B31=""),"",'OddsRatio_working_2-way'!N30)</f>
        <v>2.4036200531950747</v>
      </c>
      <c r="J31" s="33">
        <f>IF('Log_working_2-way'!$D30="","",A31^('Log_working_2-way'!$D30))</f>
        <v>1.7092004057926933</v>
      </c>
      <c r="K31" s="35">
        <f>IF('Log_working_2-way'!$D30="","",B31^('Log_working_2-way'!$D30))</f>
        <v>2.4100386743042619</v>
      </c>
      <c r="L31" s="41">
        <f t="shared" si="1"/>
        <v>0.581453634085213</v>
      </c>
      <c r="M31" s="41">
        <f t="shared" si="2"/>
        <v>0.41854636591478689</v>
      </c>
      <c r="N31" s="42">
        <v>128</v>
      </c>
      <c r="O31" s="42">
        <f t="shared" si="3"/>
        <v>51.353293413173652</v>
      </c>
      <c r="P31" s="42">
        <f t="shared" si="4"/>
        <v>72.827586206896541</v>
      </c>
      <c r="Q31" s="42">
        <f t="shared" si="5"/>
        <v>55.172413793103452</v>
      </c>
      <c r="R31" s="42">
        <f t="shared" si="6"/>
        <v>76.646706586826355</v>
      </c>
      <c r="S31" s="43">
        <f t="shared" si="7"/>
        <v>-3.8191203799297995</v>
      </c>
      <c r="T31" s="43">
        <f t="shared" si="8"/>
        <v>-3.8191203799298137</v>
      </c>
      <c r="U31" t="s">
        <v>106</v>
      </c>
      <c r="V31" t="s">
        <v>107</v>
      </c>
      <c r="W31" t="s">
        <v>326</v>
      </c>
      <c r="X31" t="s">
        <v>387</v>
      </c>
      <c r="Y31" s="45"/>
    </row>
    <row r="32" spans="1:25" ht="15" x14ac:dyDescent="0.25">
      <c r="A32">
        <v>2.56</v>
      </c>
      <c r="B32">
        <v>1.56</v>
      </c>
      <c r="C32" s="32">
        <f t="shared" si="0"/>
        <v>3.1650641025640969E-2</v>
      </c>
      <c r="D32" s="33">
        <f>IF(OR($A32="",$B32=""),"",A32*'MPTO_working_2-way'!$G31)</f>
        <v>2.641025641025641</v>
      </c>
      <c r="E32" s="35">
        <f>IF(OR($A32="",$B32=""),"",B32*'MPTO_working_2-way'!$G31)</f>
        <v>1.609375</v>
      </c>
      <c r="F32" s="33">
        <f>IF(OR($A32="",$B32=""),"",'MPTO_working_2-way'!D31)</f>
        <v>2.668091929449492</v>
      </c>
      <c r="G32" s="35">
        <f>IF(OR($A32="",$B32=""),"",'MPTO_working_2-way'!E31)</f>
        <v>1.5994873438000641</v>
      </c>
      <c r="H32" s="33">
        <f>IF(OR($A32="",$B32=""),"",'OddsRatio_working_2-way'!M31)</f>
        <v>2.6690459207925601</v>
      </c>
      <c r="I32" s="33">
        <f>IF(OR($A32="",$B32=""),"",'OddsRatio_working_2-way'!N31)</f>
        <v>1.5991446895152783</v>
      </c>
      <c r="J32" s="33">
        <f>IF('Log_working_2-way'!$D31="","",A32^('Log_working_2-way'!$D31))</f>
        <v>2.6816723187887983</v>
      </c>
      <c r="K32" s="35">
        <f>IF('Log_working_2-way'!$D31="","",B32^('Log_working_2-way'!$D31))</f>
        <v>1.5946461678813644</v>
      </c>
      <c r="L32" s="41">
        <f t="shared" si="1"/>
        <v>0.37864077669902912</v>
      </c>
      <c r="M32" s="41">
        <f t="shared" si="2"/>
        <v>0.62135922330097082</v>
      </c>
      <c r="N32" s="42">
        <v>129</v>
      </c>
      <c r="O32" s="42">
        <f t="shared" si="3"/>
        <v>78.609375</v>
      </c>
      <c r="P32" s="42">
        <f t="shared" si="4"/>
        <v>46.307692307692307</v>
      </c>
      <c r="Q32" s="42">
        <f t="shared" si="5"/>
        <v>82.692307692307679</v>
      </c>
      <c r="R32" s="42">
        <f t="shared" si="6"/>
        <v>50.390625</v>
      </c>
      <c r="S32" s="43">
        <f t="shared" si="7"/>
        <v>-4.0829326923076792</v>
      </c>
      <c r="T32" s="43">
        <f t="shared" si="8"/>
        <v>-4.0829326923076934</v>
      </c>
      <c r="U32" t="s">
        <v>64</v>
      </c>
      <c r="V32" t="s">
        <v>65</v>
      </c>
      <c r="W32" t="s">
        <v>326</v>
      </c>
      <c r="X32" t="s">
        <v>387</v>
      </c>
      <c r="Y32" s="45"/>
    </row>
    <row r="33" spans="1:25" ht="15" x14ac:dyDescent="0.25">
      <c r="A33">
        <v>1.8</v>
      </c>
      <c r="B33">
        <v>2.09</v>
      </c>
      <c r="C33" s="32">
        <f t="shared" si="0"/>
        <v>3.4024455077086735E-2</v>
      </c>
      <c r="D33" s="33">
        <f>IF(OR($A33="",$B33=""),"",A33*'MPTO_working_2-way'!$G32)</f>
        <v>1.8612440191387563</v>
      </c>
      <c r="E33" s="35">
        <f>IF(OR($A33="",$B33=""),"",B33*'MPTO_working_2-way'!$G32)</f>
        <v>2.161111111111111</v>
      </c>
      <c r="F33" s="33">
        <f>IF(OR($A33="",$B33=""),"",'MPTO_working_2-way'!D32)</f>
        <v>1.8568608094768018</v>
      </c>
      <c r="G33" s="35">
        <f>IF(OR($A33="",$B33=""),"",'MPTO_working_2-way'!E32)</f>
        <v>2.1670506912442398</v>
      </c>
      <c r="H33" s="33">
        <f>IF(OR($A33="",$B33=""),"",'OddsRatio_working_2-way'!M32)</f>
        <v>1.8567058737562385</v>
      </c>
      <c r="I33" s="33">
        <f>IF(OR($A33="",$B33=""),"",'OddsRatio_working_2-way'!N32)</f>
        <v>2.1672617529928755</v>
      </c>
      <c r="J33" s="33">
        <f>IF('Log_working_2-way'!$D32="","",A33^('Log_working_2-way'!$D32))</f>
        <v>1.8547149010332622</v>
      </c>
      <c r="K33" s="35">
        <f>IF('Log_working_2-way'!$D32="","",B33^('Log_working_2-way'!$D32))</f>
        <v>2.1699807722915003</v>
      </c>
      <c r="L33" s="41">
        <f t="shared" si="1"/>
        <v>0.53727506426735205</v>
      </c>
      <c r="M33" s="41">
        <f t="shared" si="2"/>
        <v>0.46272493573264784</v>
      </c>
      <c r="N33" s="42">
        <v>130</v>
      </c>
      <c r="O33" s="42">
        <f t="shared" si="3"/>
        <v>57.777777777777779</v>
      </c>
      <c r="P33" s="42">
        <f t="shared" si="4"/>
        <v>67.799043062200965</v>
      </c>
      <c r="Q33" s="42">
        <f t="shared" si="5"/>
        <v>62.200956937799049</v>
      </c>
      <c r="R33" s="42">
        <f t="shared" si="6"/>
        <v>72.222222222222229</v>
      </c>
      <c r="S33" s="43">
        <f t="shared" si="7"/>
        <v>-4.4231791600212702</v>
      </c>
      <c r="T33" s="43">
        <f t="shared" si="8"/>
        <v>-4.4231791600212631</v>
      </c>
      <c r="U33" t="s">
        <v>35</v>
      </c>
      <c r="V33" t="s">
        <v>34</v>
      </c>
      <c r="W33" t="s">
        <v>326</v>
      </c>
      <c r="X33" t="s">
        <v>387</v>
      </c>
      <c r="Y33" s="45"/>
    </row>
    <row r="34" spans="1:25" ht="15" x14ac:dyDescent="0.25">
      <c r="A34">
        <v>2.14</v>
      </c>
      <c r="B34">
        <v>1.78</v>
      </c>
      <c r="C34" s="32">
        <f t="shared" si="0"/>
        <v>2.908747243515708E-2</v>
      </c>
      <c r="D34" s="33">
        <f>IF(OR($A34="",$B34=""),"",A34*'MPTO_working_2-way'!$G33)</f>
        <v>2.2022471910112364</v>
      </c>
      <c r="E34" s="35">
        <f>IF(OR($A34="",$B34=""),"",B34*'MPTO_working_2-way'!$G33)</f>
        <v>1.8317757009345796</v>
      </c>
      <c r="F34" s="33">
        <f>IF(OR($A34="",$B34=""),"",'MPTO_working_2-way'!D33)</f>
        <v>2.2087440565928333</v>
      </c>
      <c r="G34" s="35">
        <f>IF(OR($A34="",$B34=""),"",'MPTO_working_2-way'!E33)</f>
        <v>1.8273049985608751</v>
      </c>
      <c r="H34" s="33">
        <f>IF(OR($A34="",$B34=""),"",'OddsRatio_working_2-way'!M33)</f>
        <v>2.2089410496539781</v>
      </c>
      <c r="I34" s="33">
        <f>IF(OR($A34="",$B34=""),"",'OddsRatio_working_2-way'!N33)</f>
        <v>1.8271701918685113</v>
      </c>
      <c r="J34" s="33">
        <f>IF('Log_working_2-way'!$D33="","",A34^('Log_working_2-way'!$D33))</f>
        <v>2.2119050245559748</v>
      </c>
      <c r="K34" s="35">
        <f>IF('Log_working_2-way'!$D33="","",B34^('Log_working_2-way'!$D33))</f>
        <v>1.8251471689098502</v>
      </c>
      <c r="L34" s="41">
        <f t="shared" si="1"/>
        <v>0.45408163265306112</v>
      </c>
      <c r="M34" s="41">
        <f t="shared" si="2"/>
        <v>0.54591836734693866</v>
      </c>
      <c r="N34" s="42">
        <v>131</v>
      </c>
      <c r="O34" s="42">
        <f t="shared" si="3"/>
        <v>69.785046728971977</v>
      </c>
      <c r="P34" s="42">
        <f t="shared" si="4"/>
        <v>57.404494382022477</v>
      </c>
      <c r="Q34" s="42">
        <f t="shared" si="5"/>
        <v>73.595505617977537</v>
      </c>
      <c r="R34" s="42">
        <f t="shared" si="6"/>
        <v>61.214953271028037</v>
      </c>
      <c r="S34" s="43">
        <f t="shared" si="7"/>
        <v>-3.8104588890055595</v>
      </c>
      <c r="T34" s="43">
        <f t="shared" si="8"/>
        <v>-3.8104588890055595</v>
      </c>
      <c r="U34" t="s">
        <v>103</v>
      </c>
      <c r="V34" t="s">
        <v>104</v>
      </c>
      <c r="W34" t="s">
        <v>326</v>
      </c>
      <c r="X34" t="s">
        <v>387</v>
      </c>
      <c r="Y34" s="45"/>
    </row>
    <row r="35" spans="1:25" ht="15" x14ac:dyDescent="0.25">
      <c r="A35">
        <v>2.08</v>
      </c>
      <c r="B35">
        <v>1.84</v>
      </c>
      <c r="C35" s="32">
        <f t="shared" si="0"/>
        <v>2.4247491638795804E-2</v>
      </c>
      <c r="D35" s="33">
        <f>IF(OR($A35="",$B35=""),"",A35*'MPTO_working_2-way'!$G34)</f>
        <v>2.1304347826086953</v>
      </c>
      <c r="E35" s="35">
        <f>IF(OR($A35="",$B35=""),"",B35*'MPTO_working_2-way'!$G34)</f>
        <v>1.8846153846153844</v>
      </c>
      <c r="F35" s="33">
        <f>IF(OR($A35="",$B35=""),"",'MPTO_working_2-way'!D34)</f>
        <v>2.1338090990187331</v>
      </c>
      <c r="G35" s="35">
        <f>IF(OR($A35="",$B35=""),"",'MPTO_working_2-way'!E34)</f>
        <v>1.8819826907946497</v>
      </c>
      <c r="H35" s="33">
        <f>IF(OR($A35="",$B35=""),"",'OddsRatio_working_2-way'!M34)</f>
        <v>2.1338934190276815</v>
      </c>
      <c r="I35" s="33">
        <f>IF(OR($A35="",$B35=""),"",'OddsRatio_working_2-way'!N34)</f>
        <v>1.8819171036881968</v>
      </c>
      <c r="J35" s="33">
        <f>IF('Log_working_2-way'!$D34="","",A35^('Log_working_2-way'!$D34))</f>
        <v>2.1354221138982008</v>
      </c>
      <c r="K35" s="35">
        <f>IF('Log_working_2-way'!$D34="","",B35^('Log_working_2-way'!$D34))</f>
        <v>1.8807297195989381</v>
      </c>
      <c r="L35" s="41">
        <f t="shared" si="1"/>
        <v>0.46938775510204089</v>
      </c>
      <c r="M35" s="41">
        <f t="shared" si="2"/>
        <v>0.53061224489795922</v>
      </c>
      <c r="N35" s="42">
        <v>132</v>
      </c>
      <c r="O35" s="42">
        <f t="shared" si="3"/>
        <v>68.538461538461533</v>
      </c>
      <c r="P35" s="42">
        <f t="shared" si="4"/>
        <v>60.260869565217398</v>
      </c>
      <c r="Q35" s="42">
        <f t="shared" si="5"/>
        <v>71.739130434782609</v>
      </c>
      <c r="R35" s="42">
        <f t="shared" si="6"/>
        <v>63.461538461538453</v>
      </c>
      <c r="S35" s="43">
        <f t="shared" si="7"/>
        <v>-3.2006688963210763</v>
      </c>
      <c r="T35" s="43">
        <f t="shared" si="8"/>
        <v>-3.200668896321055</v>
      </c>
      <c r="U35" t="s">
        <v>39</v>
      </c>
      <c r="V35" t="s">
        <v>62</v>
      </c>
      <c r="W35" t="s">
        <v>326</v>
      </c>
      <c r="X35" t="s">
        <v>387</v>
      </c>
      <c r="Y35" s="45"/>
    </row>
    <row r="36" spans="1:25" ht="15" x14ac:dyDescent="0.25">
      <c r="A36">
        <v>2.1</v>
      </c>
      <c r="B36">
        <v>1.83</v>
      </c>
      <c r="C36" s="32">
        <f t="shared" si="0"/>
        <v>2.2638563622169983E-2</v>
      </c>
      <c r="D36" s="33">
        <f>IF(OR($A36="",$B36=""),"",A36*'MPTO_working_2-way'!$G35)</f>
        <v>2.1475409836065569</v>
      </c>
      <c r="E36" s="35">
        <f>IF(OR($A36="",$B36=""),"",B36*'MPTO_working_2-way'!$G35)</f>
        <v>1.8714285714285712</v>
      </c>
      <c r="F36" s="33">
        <f>IF(OR($A36="",$B36=""),"",'MPTO_working_2-way'!D35)</f>
        <v>2.1511335012594457</v>
      </c>
      <c r="G36" s="35">
        <f>IF(OR($A36="",$B36=""),"",'MPTO_working_2-way'!E35)</f>
        <v>1.8687089715536103</v>
      </c>
      <c r="H36" s="33">
        <f>IF(OR($A36="",$B36=""),"",'OddsRatio_working_2-way'!M35)</f>
        <v>2.1512172709003607</v>
      </c>
      <c r="I36" s="33">
        <f>IF(OR($A36="",$B36=""),"",'OddsRatio_working_2-way'!N35)</f>
        <v>1.8686457589520908</v>
      </c>
      <c r="J36" s="33">
        <f>IF('Log_working_2-way'!$D35="","",A36^('Log_working_2-way'!$D35))</f>
        <v>2.1528431037543019</v>
      </c>
      <c r="K36" s="35">
        <f>IF('Log_working_2-way'!$D35="","",B36^('Log_working_2-way'!$D35))</f>
        <v>1.8674207242455094</v>
      </c>
      <c r="L36" s="41">
        <f t="shared" si="1"/>
        <v>0.46564885496183217</v>
      </c>
      <c r="M36" s="41">
        <f t="shared" si="2"/>
        <v>0.53435114503816805</v>
      </c>
      <c r="N36" s="42">
        <v>133</v>
      </c>
      <c r="O36" s="42">
        <f t="shared" si="3"/>
        <v>69.666666666666671</v>
      </c>
      <c r="P36" s="42">
        <f t="shared" si="4"/>
        <v>60.322404371584703</v>
      </c>
      <c r="Q36" s="42">
        <f t="shared" si="5"/>
        <v>72.67759562841529</v>
      </c>
      <c r="R36" s="42">
        <f t="shared" si="6"/>
        <v>63.333333333333329</v>
      </c>
      <c r="S36" s="43">
        <f t="shared" si="7"/>
        <v>-3.0109289617486183</v>
      </c>
      <c r="T36" s="43">
        <f t="shared" si="8"/>
        <v>-3.0109289617486255</v>
      </c>
      <c r="U36" t="s">
        <v>36</v>
      </c>
      <c r="V36" t="s">
        <v>105</v>
      </c>
      <c r="W36" t="s">
        <v>326</v>
      </c>
      <c r="X36" t="s">
        <v>387</v>
      </c>
      <c r="Y36" s="45"/>
    </row>
    <row r="37" spans="1:25" ht="15" x14ac:dyDescent="0.25">
      <c r="A37">
        <v>1.56</v>
      </c>
      <c r="B37">
        <v>2.59</v>
      </c>
      <c r="C37" s="32">
        <f t="shared" si="0"/>
        <v>2.7126027126027186E-2</v>
      </c>
      <c r="D37" s="33">
        <f>IF(OR($A37="",$B37=""),"",A37*'MPTO_working_2-way'!$G36)</f>
        <v>1.6023166023166024</v>
      </c>
      <c r="E37" s="35">
        <f>IF(OR($A37="",$B37=""),"",B37*'MPTO_working_2-way'!$G36)</f>
        <v>2.6602564102564101</v>
      </c>
      <c r="F37" s="33">
        <f>IF(OR($A37="",$B37=""),"",'MPTO_working_2-way'!D36)</f>
        <v>1.5937204165351848</v>
      </c>
      <c r="G37" s="35">
        <f>IF(OR($A37="",$B37=""),"",'MPTO_working_2-way'!E36)</f>
        <v>2.6842944459208082</v>
      </c>
      <c r="H37" s="33">
        <f>IF(OR($A37="",$B37=""),"",'OddsRatio_working_2-way'!M36)</f>
        <v>1.5934654647590165</v>
      </c>
      <c r="I37" s="33">
        <f>IF(OR($A37="",$B37=""),"",'OddsRatio_working_2-way'!N36)</f>
        <v>2.685018016012207</v>
      </c>
      <c r="J37" s="33">
        <f>IF('Log_working_2-way'!$D36="","",A37^('Log_working_2-way'!$D36))</f>
        <v>1.5895624969182185</v>
      </c>
      <c r="K37" s="35">
        <f>IF('Log_working_2-way'!$D36="","",B37^('Log_working_2-way'!$D36))</f>
        <v>2.6961730185132402</v>
      </c>
      <c r="L37" s="41">
        <f t="shared" si="1"/>
        <v>0.62409638554216862</v>
      </c>
      <c r="M37" s="41">
        <f t="shared" si="2"/>
        <v>0.37590361445783133</v>
      </c>
      <c r="N37" s="42">
        <v>134</v>
      </c>
      <c r="O37" s="42">
        <f t="shared" si="3"/>
        <v>48.102564102564109</v>
      </c>
      <c r="P37" s="42">
        <f t="shared" si="4"/>
        <v>82.262548262548265</v>
      </c>
      <c r="Q37" s="42">
        <f t="shared" si="5"/>
        <v>51.737451737451735</v>
      </c>
      <c r="R37" s="42">
        <f t="shared" si="6"/>
        <v>85.897435897435884</v>
      </c>
      <c r="S37" s="43">
        <f t="shared" si="7"/>
        <v>-3.634887634887626</v>
      </c>
      <c r="T37" s="43">
        <f t="shared" si="8"/>
        <v>-3.6348876348876189</v>
      </c>
      <c r="U37" t="s">
        <v>37</v>
      </c>
      <c r="V37" t="s">
        <v>66</v>
      </c>
      <c r="W37" t="s">
        <v>326</v>
      </c>
      <c r="X37" t="s">
        <v>387</v>
      </c>
      <c r="Y37" s="45"/>
    </row>
    <row r="38" spans="1:25" ht="15" x14ac:dyDescent="0.25">
      <c r="A38">
        <v>2.2000000000000002</v>
      </c>
      <c r="B38">
        <v>1.71</v>
      </c>
      <c r="C38" s="32">
        <f t="shared" si="0"/>
        <v>3.9340776182881454E-2</v>
      </c>
      <c r="D38" s="33">
        <f>IF(OR($A38="",$B38=""),"",A38*'MPTO_working_2-way'!$G37)</f>
        <v>2.2865497076023393</v>
      </c>
      <c r="E38" s="35">
        <f>IF(OR($A38="",$B38=""),"",B38*'MPTO_working_2-way'!$G37)</f>
        <v>1.7772727272727273</v>
      </c>
      <c r="F38" s="33">
        <f>IF(OR($A38="",$B38=""),"",'MPTO_working_2-way'!D37)</f>
        <v>2.2995110024449881</v>
      </c>
      <c r="G38" s="35">
        <f>IF(OR($A38="",$B38=""),"",'MPTO_working_2-way'!E37)</f>
        <v>1.7695202257761053</v>
      </c>
      <c r="H38" s="33">
        <f>IF(OR($A38="",$B38=""),"",'OddsRatio_working_2-way'!M37)</f>
        <v>2.3000541700523187</v>
      </c>
      <c r="I38" s="33">
        <f>IF(OR($A38="",$B38=""),"",'OddsRatio_working_2-way'!N37)</f>
        <v>1.7691987172809549</v>
      </c>
      <c r="J38" s="33">
        <f>IF('Log_working_2-way'!$D37="","",A38^('Log_working_2-way'!$D37))</f>
        <v>2.3060522808335469</v>
      </c>
      <c r="K38" s="35">
        <f>IF('Log_working_2-way'!$D37="","",B38^('Log_working_2-way'!$D37))</f>
        <v>1.7656661334886148</v>
      </c>
      <c r="L38" s="41">
        <f t="shared" si="1"/>
        <v>0.4373401534526854</v>
      </c>
      <c r="M38" s="41">
        <f t="shared" si="2"/>
        <v>0.5626598465473146</v>
      </c>
      <c r="N38" s="42">
        <v>135</v>
      </c>
      <c r="O38" s="42">
        <f t="shared" si="3"/>
        <v>73.63636363636364</v>
      </c>
      <c r="P38" s="42">
        <f t="shared" si="4"/>
        <v>56.052631578947363</v>
      </c>
      <c r="Q38" s="42">
        <f t="shared" si="5"/>
        <v>78.94736842105263</v>
      </c>
      <c r="R38" s="42">
        <f t="shared" si="6"/>
        <v>61.36363636363636</v>
      </c>
      <c r="S38" s="43">
        <f t="shared" si="7"/>
        <v>-5.3110047846889898</v>
      </c>
      <c r="T38" s="43">
        <f t="shared" si="8"/>
        <v>-5.3110047846889969</v>
      </c>
      <c r="U38" t="s">
        <v>236</v>
      </c>
      <c r="V38" t="s">
        <v>70</v>
      </c>
      <c r="W38" t="s">
        <v>318</v>
      </c>
      <c r="X38" t="s">
        <v>387</v>
      </c>
      <c r="Y38" s="45"/>
    </row>
    <row r="39" spans="1:25" ht="15" x14ac:dyDescent="0.25">
      <c r="A39">
        <v>2.2799999999999998</v>
      </c>
      <c r="B39">
        <v>1.67</v>
      </c>
      <c r="C39" s="32">
        <f t="shared" si="0"/>
        <v>3.7398886437651102E-2</v>
      </c>
      <c r="D39" s="33">
        <f>IF(OR($A39="",$B39=""),"",A39*'MPTO_working_2-way'!$G38)</f>
        <v>2.3652694610778444</v>
      </c>
      <c r="E39" s="35">
        <f>IF(OR($A39="",$B39=""),"",B39*'MPTO_working_2-way'!$G38)</f>
        <v>1.7324561403508774</v>
      </c>
      <c r="F39" s="33">
        <f>IF(OR($A39="",$B39=""),"",'MPTO_working_2-way'!D38)</f>
        <v>2.3815361521140859</v>
      </c>
      <c r="G39" s="35">
        <f>IF(OR($A39="",$B39=""),"",'MPTO_working_2-way'!E38)</f>
        <v>1.723831944947483</v>
      </c>
      <c r="H39" s="33">
        <f>IF(OR($A39="",$B39=""),"",'OddsRatio_working_2-way'!M38)</f>
        <v>2.382189480930176</v>
      </c>
      <c r="I39" s="33">
        <f>IF(OR($A39="",$B39=""),"",'OddsRatio_working_2-way'!N38)</f>
        <v>1.7234898064243891</v>
      </c>
      <c r="J39" s="33">
        <f>IF('Log_working_2-way'!$D38="","",A39^('Log_working_2-way'!$D38))</f>
        <v>2.3897292266228689</v>
      </c>
      <c r="K39" s="35">
        <f>IF('Log_working_2-way'!$D38="","",B39^('Log_working_2-way'!$D38))</f>
        <v>1.7195646323348297</v>
      </c>
      <c r="L39" s="41">
        <f t="shared" si="1"/>
        <v>0.42278481012658226</v>
      </c>
      <c r="M39" s="41">
        <f t="shared" si="2"/>
        <v>0.57721518987341769</v>
      </c>
      <c r="N39" s="42">
        <v>136</v>
      </c>
      <c r="O39" s="42">
        <f t="shared" si="3"/>
        <v>76.350877192982452</v>
      </c>
      <c r="P39" s="42">
        <f t="shared" si="4"/>
        <v>54.562874251497014</v>
      </c>
      <c r="Q39" s="42">
        <f t="shared" si="5"/>
        <v>81.437125748503007</v>
      </c>
      <c r="R39" s="42">
        <f t="shared" si="6"/>
        <v>59.649122807017548</v>
      </c>
      <c r="S39" s="43">
        <f t="shared" si="7"/>
        <v>-5.0862485555205552</v>
      </c>
      <c r="T39" s="43">
        <f t="shared" si="8"/>
        <v>-5.0862485555205339</v>
      </c>
      <c r="U39" t="s">
        <v>44</v>
      </c>
      <c r="V39" t="s">
        <v>162</v>
      </c>
      <c r="W39" t="s">
        <v>318</v>
      </c>
      <c r="X39" t="s">
        <v>387</v>
      </c>
      <c r="Y39" s="45"/>
    </row>
    <row r="40" spans="1:25" ht="15" x14ac:dyDescent="0.25">
      <c r="A40">
        <v>2.54</v>
      </c>
      <c r="B40">
        <v>1.55</v>
      </c>
      <c r="C40" s="32">
        <f t="shared" si="0"/>
        <v>3.8862077724155508E-2</v>
      </c>
      <c r="D40" s="33">
        <f>IF(OR($A40="",$B40=""),"",A40*'MPTO_working_2-way'!$G39)</f>
        <v>2.6387096774193552</v>
      </c>
      <c r="E40" s="35">
        <f>IF(OR($A40="",$B40=""),"",B40*'MPTO_working_2-way'!$G39)</f>
        <v>1.6102362204724412</v>
      </c>
      <c r="F40" s="33">
        <f>IF(OR($A40="",$B40=""),"",'MPTO_working_2-way'!D39)</f>
        <v>2.6718696979979644</v>
      </c>
      <c r="G40" s="35">
        <f>IF(OR($A40="",$B40=""),"",'MPTO_working_2-way'!E39)</f>
        <v>1.5981327379744266</v>
      </c>
      <c r="H40" s="33">
        <f>IF(OR($A40="",$B40=""),"",'OddsRatio_working_2-way'!M39)</f>
        <v>2.673320053068152</v>
      </c>
      <c r="I40" s="33">
        <f>IF(OR($A40="",$B40=""),"",'OddsRatio_working_2-way'!N39)</f>
        <v>1.5976143046671971</v>
      </c>
      <c r="J40" s="33">
        <f>IF('Log_working_2-way'!$D39="","",A40^('Log_working_2-way'!$D39))</f>
        <v>2.6889415019824594</v>
      </c>
      <c r="K40" s="35">
        <f>IF('Log_working_2-way'!$D39="","",B40^('Log_working_2-way'!$D39))</f>
        <v>1.5920868181792243</v>
      </c>
      <c r="L40" s="41">
        <f t="shared" si="1"/>
        <v>0.37897310513447424</v>
      </c>
      <c r="M40" s="41">
        <f t="shared" si="2"/>
        <v>0.62102689486552554</v>
      </c>
      <c r="N40" s="42">
        <v>137</v>
      </c>
      <c r="O40" s="42">
        <f t="shared" si="3"/>
        <v>83.062992125984252</v>
      </c>
      <c r="P40" s="42">
        <f t="shared" si="4"/>
        <v>48.612903225806448</v>
      </c>
      <c r="Q40" s="42">
        <f t="shared" si="5"/>
        <v>88.387096774193552</v>
      </c>
      <c r="R40" s="42">
        <f t="shared" si="6"/>
        <v>53.937007874015741</v>
      </c>
      <c r="S40" s="43">
        <f t="shared" si="7"/>
        <v>-5.3241046482092997</v>
      </c>
      <c r="T40" s="43">
        <f t="shared" si="8"/>
        <v>-5.3241046482092926</v>
      </c>
      <c r="U40" t="s">
        <v>71</v>
      </c>
      <c r="V40" t="s">
        <v>108</v>
      </c>
      <c r="W40" t="s">
        <v>318</v>
      </c>
      <c r="X40" t="s">
        <v>387</v>
      </c>
      <c r="Y40" s="45"/>
    </row>
    <row r="41" spans="1:25" ht="15" x14ac:dyDescent="0.25">
      <c r="A41">
        <v>2.27</v>
      </c>
      <c r="B41">
        <v>1.68</v>
      </c>
      <c r="C41" s="32">
        <f t="shared" si="0"/>
        <v>3.5766729599328695E-2</v>
      </c>
      <c r="D41" s="33">
        <f>IF(OR($A41="",$B41=""),"",A41*'MPTO_working_2-way'!$G40)</f>
        <v>2.3511904761904763</v>
      </c>
      <c r="E41" s="35">
        <f>IF(OR($A41="",$B41=""),"",B41*'MPTO_working_2-way'!$G40)</f>
        <v>1.7400881057268722</v>
      </c>
      <c r="F41" s="33">
        <f>IF(OR($A41="",$B41=""),"",'MPTO_working_2-way'!D40)</f>
        <v>2.3660503784588656</v>
      </c>
      <c r="G41" s="35">
        <f>IF(OR($A41="",$B41=""),"",'MPTO_working_2-way'!E40)</f>
        <v>1.7320374239258789</v>
      </c>
      <c r="H41" s="33">
        <f>IF(OR($A41="",$B41=""),"",'OddsRatio_working_2-way'!M40)</f>
        <v>2.3666188418222287</v>
      </c>
      <c r="I41" s="33">
        <f>IF(OR($A41="",$B41=""),"",'OddsRatio_working_2-way'!N40)</f>
        <v>1.7317329231804059</v>
      </c>
      <c r="J41" s="33">
        <f>IF('Log_working_2-way'!$D40="","",A41^('Log_working_2-way'!$D40))</f>
        <v>2.37348902776783</v>
      </c>
      <c r="K41" s="35">
        <f>IF('Log_working_2-way'!$D40="","",B41^('Log_working_2-way'!$D40))</f>
        <v>1.72807279838637</v>
      </c>
      <c r="L41" s="41">
        <f t="shared" si="1"/>
        <v>0.42531645569620252</v>
      </c>
      <c r="M41" s="41">
        <f t="shared" si="2"/>
        <v>0.57468354430379742</v>
      </c>
      <c r="N41" s="42">
        <v>138</v>
      </c>
      <c r="O41" s="42">
        <f t="shared" si="3"/>
        <v>77.207048458149771</v>
      </c>
      <c r="P41" s="42">
        <f t="shared" si="4"/>
        <v>55.857142857142861</v>
      </c>
      <c r="Q41" s="42">
        <f t="shared" si="5"/>
        <v>82.142857142857139</v>
      </c>
      <c r="R41" s="42">
        <f t="shared" si="6"/>
        <v>60.792951541850215</v>
      </c>
      <c r="S41" s="43">
        <f t="shared" si="7"/>
        <v>-4.9358086847073679</v>
      </c>
      <c r="T41" s="43">
        <f t="shared" si="8"/>
        <v>-4.9358086847073537</v>
      </c>
      <c r="U41" t="s">
        <v>330</v>
      </c>
      <c r="V41" t="s">
        <v>47</v>
      </c>
      <c r="W41" t="s">
        <v>318</v>
      </c>
      <c r="X41" t="s">
        <v>387</v>
      </c>
      <c r="Y41" s="45"/>
    </row>
    <row r="42" spans="1:25" ht="15" x14ac:dyDescent="0.25">
      <c r="A42">
        <v>2.19</v>
      </c>
      <c r="B42">
        <v>1.72</v>
      </c>
      <c r="C42" s="32">
        <f t="shared" si="0"/>
        <v>3.8016353403419467E-2</v>
      </c>
      <c r="D42" s="33">
        <f>IF(OR($A42="",$B42=""),"",A42*'MPTO_working_2-way'!$G41)</f>
        <v>2.2732558139534884</v>
      </c>
      <c r="E42" s="35">
        <f>IF(OR($A42="",$B42=""),"",B42*'MPTO_working_2-way'!$G41)</f>
        <v>1.7853881278538815</v>
      </c>
      <c r="F42" s="33">
        <f>IF(OR($A42="",$B42=""),"",'MPTO_working_2-way'!D41)</f>
        <v>2.2851249696675566</v>
      </c>
      <c r="G42" s="35">
        <f>IF(OR($A42="",$B42=""),"",'MPTO_working_2-way'!E41)</f>
        <v>1.7781344410876134</v>
      </c>
      <c r="H42" s="33">
        <f>IF(OR($A42="",$B42=""),"",'OddsRatio_working_2-way'!M41)</f>
        <v>2.2856040517117928</v>
      </c>
      <c r="I42" s="33">
        <f>IF(OR($A42="",$B42=""),"",'OddsRatio_working_2-way'!N41)</f>
        <v>1.7778444682625973</v>
      </c>
      <c r="J42" s="33">
        <f>IF('Log_working_2-way'!$D41="","",A42^('Log_working_2-way'!$D41))</f>
        <v>2.291085448482058</v>
      </c>
      <c r="K42" s="35">
        <f>IF('Log_working_2-way'!$D41="","",B42^('Log_working_2-way'!$D41))</f>
        <v>1.7745420732419892</v>
      </c>
      <c r="L42" s="41">
        <f t="shared" si="1"/>
        <v>0.43989769820971864</v>
      </c>
      <c r="M42" s="41">
        <f t="shared" si="2"/>
        <v>0.56010230179028131</v>
      </c>
      <c r="N42" s="42">
        <v>139</v>
      </c>
      <c r="O42" s="42">
        <f t="shared" si="3"/>
        <v>75.529680365296798</v>
      </c>
      <c r="P42" s="42">
        <f t="shared" si="4"/>
        <v>58.1860465116279</v>
      </c>
      <c r="Q42" s="42">
        <f t="shared" si="5"/>
        <v>80.813953488372093</v>
      </c>
      <c r="R42" s="42">
        <f t="shared" si="6"/>
        <v>63.470319634703202</v>
      </c>
      <c r="S42" s="43">
        <f t="shared" si="7"/>
        <v>-5.2842731230752946</v>
      </c>
      <c r="T42" s="43">
        <f t="shared" si="8"/>
        <v>-5.2842731230753017</v>
      </c>
      <c r="U42" t="s">
        <v>46</v>
      </c>
      <c r="V42" t="s">
        <v>40</v>
      </c>
      <c r="W42" t="s">
        <v>318</v>
      </c>
      <c r="X42" t="s">
        <v>387</v>
      </c>
      <c r="Y42" s="45"/>
    </row>
    <row r="43" spans="1:25" ht="15" x14ac:dyDescent="0.25">
      <c r="A43">
        <v>2.0299999999999998</v>
      </c>
      <c r="B43">
        <v>1.85</v>
      </c>
      <c r="C43" s="32">
        <f t="shared" si="0"/>
        <v>3.315137797896428E-2</v>
      </c>
      <c r="D43" s="33">
        <f>IF(OR($A43="",$B43=""),"",A43*'MPTO_working_2-way'!$G42)</f>
        <v>2.0972972972972972</v>
      </c>
      <c r="E43" s="35">
        <f>IF(OR($A43="",$B43=""),"",B43*'MPTO_working_2-way'!$G42)</f>
        <v>1.9113300492610841</v>
      </c>
      <c r="F43" s="33">
        <f>IF(OR($A43="",$B43=""),"",'MPTO_working_2-way'!D42)</f>
        <v>2.1006852188505105</v>
      </c>
      <c r="G43" s="35">
        <f>IF(OR($A43="",$B43=""),"",'MPTO_working_2-way'!E42)</f>
        <v>1.9085249650616189</v>
      </c>
      <c r="H43" s="33">
        <f>IF(OR($A43="",$B43=""),"",'OddsRatio_working_2-way'!M42)</f>
        <v>2.1008018467836762</v>
      </c>
      <c r="I43" s="33">
        <f>IF(OR($A43="",$B43=""),"",'OddsRatio_working_2-way'!N42)</f>
        <v>1.9084287085108012</v>
      </c>
      <c r="J43" s="33">
        <f>IF('Log_working_2-way'!$D42="","",A43^('Log_working_2-way'!$D42))</f>
        <v>2.1023480190539692</v>
      </c>
      <c r="K43" s="35">
        <f>IF('Log_working_2-way'!$D42="","",B43^('Log_working_2-way'!$D42))</f>
        <v>1.9071545307970494</v>
      </c>
      <c r="L43" s="41">
        <f t="shared" si="1"/>
        <v>0.47680412371134023</v>
      </c>
      <c r="M43" s="41">
        <f t="shared" si="2"/>
        <v>0.52319587628865971</v>
      </c>
      <c r="N43" s="42">
        <v>140</v>
      </c>
      <c r="O43" s="42">
        <f t="shared" si="3"/>
        <v>71.034482758620697</v>
      </c>
      <c r="P43" s="42">
        <f t="shared" si="4"/>
        <v>64.324324324324309</v>
      </c>
      <c r="Q43" s="42">
        <f t="shared" si="5"/>
        <v>75.675675675675663</v>
      </c>
      <c r="R43" s="42">
        <f t="shared" si="6"/>
        <v>68.965517241379317</v>
      </c>
      <c r="S43" s="43">
        <f t="shared" si="7"/>
        <v>-4.6411929170549655</v>
      </c>
      <c r="T43" s="43">
        <f t="shared" si="8"/>
        <v>-4.6411929170550081</v>
      </c>
      <c r="U43" t="s">
        <v>74</v>
      </c>
      <c r="V43" t="s">
        <v>76</v>
      </c>
      <c r="W43" t="s">
        <v>318</v>
      </c>
      <c r="X43" t="s">
        <v>387</v>
      </c>
      <c r="Y43" s="45"/>
    </row>
    <row r="44" spans="1:25" ht="15" x14ac:dyDescent="0.25">
      <c r="A44">
        <v>2.23</v>
      </c>
      <c r="B44">
        <v>1.69</v>
      </c>
      <c r="C44" s="32">
        <f t="shared" si="0"/>
        <v>4.0146469604903645E-2</v>
      </c>
      <c r="D44" s="33">
        <f>IF(OR($A44="",$B44=""),"",A44*'MPTO_working_2-way'!$G43)</f>
        <v>2.3195266272189352</v>
      </c>
      <c r="E44" s="35">
        <f>IF(OR($A44="",$B44=""),"",B44*'MPTO_working_2-way'!$G43)</f>
        <v>1.7578475336322872</v>
      </c>
      <c r="F44" s="33">
        <f>IF(OR($A44="",$B44=""),"",'MPTO_working_2-way'!D43)</f>
        <v>2.3344999535416733</v>
      </c>
      <c r="G44" s="35">
        <f>IF(OR($A44="",$B44=""),"",'MPTO_working_2-way'!E43)</f>
        <v>1.7493443498038854</v>
      </c>
      <c r="H44" s="33">
        <f>IF(OR($A44="",$B44=""),"",'OddsRatio_working_2-way'!M43)</f>
        <v>2.3351436985029639</v>
      </c>
      <c r="I44" s="33">
        <f>IF(OR($A44="",$B44=""),"",'OddsRatio_working_2-way'!N43)</f>
        <v>1.7489830503797115</v>
      </c>
      <c r="J44" s="33">
        <f>IF('Log_working_2-way'!$D43="","",A44^('Log_working_2-way'!$D43))</f>
        <v>2.3420901732972235</v>
      </c>
      <c r="K44" s="35">
        <f>IF('Log_working_2-way'!$D43="","",B44^('Log_working_2-way'!$D43))</f>
        <v>1.7451064167640695</v>
      </c>
      <c r="L44" s="41">
        <f t="shared" si="1"/>
        <v>0.43112244897959179</v>
      </c>
      <c r="M44" s="41">
        <f t="shared" si="2"/>
        <v>0.56887755102040816</v>
      </c>
      <c r="N44" s="42">
        <v>141</v>
      </c>
      <c r="O44" s="42">
        <f t="shared" si="3"/>
        <v>77.771300448430495</v>
      </c>
      <c r="P44" s="42">
        <f t="shared" si="4"/>
        <v>57.568047337278102</v>
      </c>
      <c r="Q44" s="42">
        <f t="shared" si="5"/>
        <v>83.431952662721898</v>
      </c>
      <c r="R44" s="42">
        <f t="shared" si="6"/>
        <v>63.228699551569512</v>
      </c>
      <c r="S44" s="43">
        <f t="shared" si="7"/>
        <v>-5.6606522142914031</v>
      </c>
      <c r="T44" s="43">
        <f t="shared" si="8"/>
        <v>-5.6606522142914102</v>
      </c>
      <c r="U44" t="s">
        <v>68</v>
      </c>
      <c r="V44" t="s">
        <v>73</v>
      </c>
      <c r="W44" t="s">
        <v>318</v>
      </c>
      <c r="X44" t="s">
        <v>387</v>
      </c>
      <c r="Y44" s="45"/>
    </row>
    <row r="45" spans="1:25" ht="15" x14ac:dyDescent="0.25">
      <c r="A45">
        <v>2.29</v>
      </c>
      <c r="B45">
        <v>1.67</v>
      </c>
      <c r="C45" s="32">
        <f t="shared" si="0"/>
        <v>3.5483617917004384E-2</v>
      </c>
      <c r="D45" s="33">
        <f>IF(OR($A45="",$B45=""),"",A45*'MPTO_working_2-way'!$G44)</f>
        <v>2.3712574850299402</v>
      </c>
      <c r="E45" s="35">
        <f>IF(OR($A45="",$B45=""),"",B45*'MPTO_working_2-way'!$G44)</f>
        <v>1.7292576419213972</v>
      </c>
      <c r="F45" s="33">
        <f>IF(OR($A45="",$B45=""),"",'MPTO_working_2-way'!D44)</f>
        <v>2.3869799956308713</v>
      </c>
      <c r="G45" s="35">
        <f>IF(OR($A45="",$B45=""),"",'MPTO_working_2-way'!E44)</f>
        <v>1.7209909322052965</v>
      </c>
      <c r="H45" s="33">
        <f>IF(OR($A45="",$B45=""),"",'OddsRatio_working_2-way'!M44)</f>
        <v>2.3875781543136072</v>
      </c>
      <c r="I45" s="33">
        <f>IF(OR($A45="",$B45=""),"",'OddsRatio_working_2-way'!N44)</f>
        <v>1.7206801266590057</v>
      </c>
      <c r="J45" s="33">
        <f>IF('Log_working_2-way'!$D44="","",A45^('Log_working_2-way'!$D44))</f>
        <v>2.394851636566246</v>
      </c>
      <c r="K45" s="35">
        <f>IF('Log_working_2-way'!$D44="","",B45^('Log_working_2-way'!$D44))</f>
        <v>1.7169221254682223</v>
      </c>
      <c r="L45" s="41">
        <f t="shared" si="1"/>
        <v>0.42171717171717171</v>
      </c>
      <c r="M45" s="41">
        <f t="shared" si="2"/>
        <v>0.5782828282828284</v>
      </c>
      <c r="N45" s="42">
        <v>142</v>
      </c>
      <c r="O45" s="42">
        <f t="shared" si="3"/>
        <v>79.991266375545862</v>
      </c>
      <c r="P45" s="42">
        <f t="shared" si="4"/>
        <v>56.970059880239518</v>
      </c>
      <c r="Q45" s="42">
        <f t="shared" si="5"/>
        <v>85.029940119760482</v>
      </c>
      <c r="R45" s="42">
        <f t="shared" si="6"/>
        <v>62.008733624454152</v>
      </c>
      <c r="S45" s="43">
        <f t="shared" si="7"/>
        <v>-5.0386737442146199</v>
      </c>
      <c r="T45" s="43">
        <f t="shared" si="8"/>
        <v>-5.0386737442146341</v>
      </c>
      <c r="U45" t="s">
        <v>67</v>
      </c>
      <c r="V45" t="s">
        <v>48</v>
      </c>
      <c r="W45" t="s">
        <v>318</v>
      </c>
      <c r="X45" t="s">
        <v>387</v>
      </c>
      <c r="Y45" s="45"/>
    </row>
    <row r="46" spans="1:25" ht="15" x14ac:dyDescent="0.25">
      <c r="A46">
        <v>2.21</v>
      </c>
      <c r="B46">
        <v>1.71</v>
      </c>
      <c r="C46" s="32">
        <f t="shared" si="0"/>
        <v>3.7284009420232245E-2</v>
      </c>
      <c r="D46" s="33">
        <f>IF(OR($A46="",$B46=""),"",A46*'MPTO_working_2-way'!$G45)</f>
        <v>2.2923976608187133</v>
      </c>
      <c r="E46" s="35">
        <f>IF(OR($A46="",$B46=""),"",B46*'MPTO_working_2-way'!$G45)</f>
        <v>1.7737556561085972</v>
      </c>
      <c r="F46" s="33">
        <f>IF(OR($A46="",$B46=""),"",'MPTO_working_2-way'!D45)</f>
        <v>2.3049617273032235</v>
      </c>
      <c r="G46" s="35">
        <f>IF(OR($A46="",$B46=""),"",'MPTO_working_2-way'!E45)</f>
        <v>1.7663059989250076</v>
      </c>
      <c r="H46" s="33">
        <f>IF(OR($A46="",$B46=""),"",'OddsRatio_working_2-way'!M45)</f>
        <v>2.305459824013238</v>
      </c>
      <c r="I46" s="33">
        <f>IF(OR($A46="",$B46=""),"",'OddsRatio_working_2-way'!N45)</f>
        <v>1.7660136157433048</v>
      </c>
      <c r="J46" s="33">
        <f>IF('Log_working_2-way'!$D45="","",A46^('Log_working_2-way'!$D45))</f>
        <v>2.3112626061065349</v>
      </c>
      <c r="K46" s="35">
        <f>IF('Log_working_2-way'!$D45="","",B46^('Log_working_2-way'!$D45))</f>
        <v>1.7626237454975722</v>
      </c>
      <c r="L46" s="41">
        <f t="shared" si="1"/>
        <v>0.43622448979591838</v>
      </c>
      <c r="M46" s="41">
        <f t="shared" si="2"/>
        <v>0.56377551020408168</v>
      </c>
      <c r="N46" s="42">
        <v>143</v>
      </c>
      <c r="O46" s="42">
        <f t="shared" si="3"/>
        <v>78.294117647058812</v>
      </c>
      <c r="P46" s="42">
        <f t="shared" si="4"/>
        <v>59.37426900584795</v>
      </c>
      <c r="Q46" s="42">
        <f t="shared" si="5"/>
        <v>83.625730994152036</v>
      </c>
      <c r="R46" s="42">
        <f t="shared" si="6"/>
        <v>64.705882352941174</v>
      </c>
      <c r="S46" s="43">
        <f t="shared" si="7"/>
        <v>-5.3316133470932243</v>
      </c>
      <c r="T46" s="43">
        <f t="shared" si="8"/>
        <v>-5.3316133470932243</v>
      </c>
      <c r="U46" t="s">
        <v>219</v>
      </c>
      <c r="V46" t="s">
        <v>101</v>
      </c>
      <c r="W46" t="s">
        <v>318</v>
      </c>
      <c r="X46" t="s">
        <v>387</v>
      </c>
      <c r="Y46" s="45"/>
    </row>
    <row r="47" spans="1:25" ht="15" x14ac:dyDescent="0.25">
      <c r="A47">
        <v>2.13</v>
      </c>
      <c r="B47">
        <v>1.76</v>
      </c>
      <c r="C47" s="32">
        <f t="shared" si="0"/>
        <v>3.7665386256935607E-2</v>
      </c>
      <c r="D47" s="33">
        <f>IF(OR($A47="",$B47=""),"",A47*'MPTO_working_2-way'!$G46)</f>
        <v>2.2102272727272729</v>
      </c>
      <c r="E47" s="35">
        <f>IF(OR($A47="",$B47=""),"",B47*'MPTO_working_2-way'!$G46)</f>
        <v>1.8262910798122067</v>
      </c>
      <c r="F47" s="33">
        <f>IF(OR($A47="",$B47=""),"",'MPTO_working_2-way'!D46)</f>
        <v>2.2190126672191313</v>
      </c>
      <c r="G47" s="35">
        <f>IF(OR($A47="",$B47=""),"",'MPTO_working_2-way'!E46)</f>
        <v>1.8203360202000585</v>
      </c>
      <c r="H47" s="33">
        <f>IF(OR($A47="",$B47=""),"",'OddsRatio_working_2-way'!M46)</f>
        <v>2.2193613513897996</v>
      </c>
      <c r="I47" s="33">
        <f>IF(OR($A47="",$B47=""),"",'OddsRatio_working_2-way'!N46)</f>
        <v>1.8201014398727853</v>
      </c>
      <c r="J47" s="33">
        <f>IF('Log_working_2-way'!$D46="","",A47^('Log_working_2-way'!$D46))</f>
        <v>2.2234058151600675</v>
      </c>
      <c r="K47" s="35">
        <f>IF('Log_working_2-way'!$D46="","",B47^('Log_working_2-way'!$D46))</f>
        <v>1.8173902621748135</v>
      </c>
      <c r="L47" s="41">
        <f t="shared" si="1"/>
        <v>0.45244215938303339</v>
      </c>
      <c r="M47" s="41">
        <f t="shared" si="2"/>
        <v>0.54755784061696655</v>
      </c>
      <c r="N47" s="42">
        <v>144</v>
      </c>
      <c r="O47" s="42">
        <f t="shared" si="3"/>
        <v>76.394366197183089</v>
      </c>
      <c r="P47" s="42">
        <f t="shared" si="4"/>
        <v>62.181818181818187</v>
      </c>
      <c r="Q47" s="42">
        <f t="shared" si="5"/>
        <v>81.818181818181827</v>
      </c>
      <c r="R47" s="42">
        <f t="shared" si="6"/>
        <v>67.605633802816897</v>
      </c>
      <c r="S47" s="43">
        <f t="shared" si="7"/>
        <v>-5.423815620998738</v>
      </c>
      <c r="T47" s="43">
        <f t="shared" si="8"/>
        <v>-5.4238156209987096</v>
      </c>
      <c r="U47" t="s">
        <v>45</v>
      </c>
      <c r="V47" t="s">
        <v>78</v>
      </c>
      <c r="W47" t="s">
        <v>318</v>
      </c>
      <c r="X47" t="s">
        <v>387</v>
      </c>
      <c r="Y47" s="45"/>
    </row>
    <row r="48" spans="1:25" ht="15" x14ac:dyDescent="0.25">
      <c r="A48">
        <v>1.94</v>
      </c>
      <c r="B48">
        <v>1.93</v>
      </c>
      <c r="C48" s="32">
        <f t="shared" si="0"/>
        <v>3.3598632551679941E-2</v>
      </c>
      <c r="D48" s="33">
        <f>IF(OR($A48="",$B48=""),"",A48*'MPTO_working_2-way'!$G47)</f>
        <v>2.0051813471502591</v>
      </c>
      <c r="E48" s="35">
        <f>IF(OR($A48="",$B48=""),"",B48*'MPTO_working_2-way'!$G47)</f>
        <v>1.9948453608247423</v>
      </c>
      <c r="F48" s="33">
        <f>IF(OR($A48="",$B48=""),"",'MPTO_working_2-way'!D47)</f>
        <v>2.0053558995233249</v>
      </c>
      <c r="G48" s="35">
        <f>IF(OR($A48="",$B48=""),"",'MPTO_working_2-way'!E47)</f>
        <v>1.9946726333173512</v>
      </c>
      <c r="H48" s="33">
        <f>IF(OR($A48="",$B48=""),"",'OddsRatio_working_2-way'!M47)</f>
        <v>2.0053619687316817</v>
      </c>
      <c r="I48" s="33">
        <f>IF(OR($A48="",$B48=""),"",'OddsRatio_working_2-way'!N47)</f>
        <v>1.9946666286387909</v>
      </c>
      <c r="J48" s="33">
        <f>IF('Log_working_2-way'!$D47="","",A48^('Log_working_2-way'!$D47))</f>
        <v>2.0054414461156225</v>
      </c>
      <c r="K48" s="35">
        <f>IF('Log_working_2-way'!$D47="","",B48^('Log_working_2-way'!$D47))</f>
        <v>1.9945880029745278</v>
      </c>
      <c r="L48" s="41">
        <f t="shared" si="1"/>
        <v>0.49870801033591733</v>
      </c>
      <c r="M48" s="41">
        <f t="shared" si="2"/>
        <v>0.50129198966408273</v>
      </c>
      <c r="N48" s="42">
        <v>145</v>
      </c>
      <c r="O48" s="42">
        <f t="shared" si="3"/>
        <v>70.257731958762903</v>
      </c>
      <c r="P48" s="42">
        <f t="shared" si="4"/>
        <v>69.870466321243512</v>
      </c>
      <c r="Q48" s="42">
        <f t="shared" si="5"/>
        <v>75.129533678756488</v>
      </c>
      <c r="R48" s="42">
        <f t="shared" si="6"/>
        <v>74.742268041237125</v>
      </c>
      <c r="S48" s="43">
        <f t="shared" si="7"/>
        <v>-4.8718017199935844</v>
      </c>
      <c r="T48" s="43">
        <f t="shared" si="8"/>
        <v>-4.8718017199936128</v>
      </c>
      <c r="U48" t="s">
        <v>69</v>
      </c>
      <c r="V48" t="s">
        <v>43</v>
      </c>
      <c r="W48" t="s">
        <v>318</v>
      </c>
      <c r="X48" t="s">
        <v>387</v>
      </c>
      <c r="Y48" s="45"/>
    </row>
    <row r="49" spans="1:25" ht="15" x14ac:dyDescent="0.25">
      <c r="A49">
        <v>2.29</v>
      </c>
      <c r="B49">
        <v>1.66</v>
      </c>
      <c r="C49" s="32">
        <f t="shared" si="0"/>
        <v>3.9090861261640519E-2</v>
      </c>
      <c r="D49" s="33">
        <f>IF(OR($A49="",$B49=""),"",A49*'MPTO_working_2-way'!$G48)</f>
        <v>2.3795180722891569</v>
      </c>
      <c r="E49" s="35">
        <f>IF(OR($A49="",$B49=""),"",B49*'MPTO_working_2-way'!$G48)</f>
        <v>1.7248908296943233</v>
      </c>
      <c r="F49" s="33">
        <f>IF(OR($A49="",$B49=""),"",'MPTO_working_2-way'!D48)</f>
        <v>2.3973008765844739</v>
      </c>
      <c r="G49" s="35">
        <f>IF(OR($A49="",$B49=""),"",'MPTO_working_2-way'!E48)</f>
        <v>1.7156654781784539</v>
      </c>
      <c r="H49" s="33">
        <f>IF(OR($A49="",$B49=""),"",'OddsRatio_working_2-way'!M48)</f>
        <v>2.3980505908390635</v>
      </c>
      <c r="I49" s="33">
        <f>IF(OR($A49="",$B49=""),"",'OddsRatio_working_2-way'!N48)</f>
        <v>1.7152816976385905</v>
      </c>
      <c r="J49" s="33">
        <f>IF('Log_working_2-way'!$D48="","",A49^('Log_working_2-way'!$D48))</f>
        <v>2.4063151286043962</v>
      </c>
      <c r="K49" s="35">
        <f>IF('Log_working_2-way'!$D48="","",B49^('Log_working_2-way'!$D48))</f>
        <v>1.7110781784678428</v>
      </c>
      <c r="L49" s="41">
        <f t="shared" si="1"/>
        <v>0.42025316455696199</v>
      </c>
      <c r="M49" s="41">
        <f t="shared" si="2"/>
        <v>0.57974683544303796</v>
      </c>
      <c r="N49" s="42">
        <v>146</v>
      </c>
      <c r="O49" s="42">
        <f t="shared" si="3"/>
        <v>82.24454148471618</v>
      </c>
      <c r="P49" s="42">
        <f t="shared" si="4"/>
        <v>58.048192771084331</v>
      </c>
      <c r="Q49" s="42">
        <f t="shared" si="5"/>
        <v>87.951807228915669</v>
      </c>
      <c r="R49" s="42">
        <f t="shared" si="6"/>
        <v>63.755458515283848</v>
      </c>
      <c r="S49" s="43">
        <f t="shared" si="7"/>
        <v>-5.7072657441994892</v>
      </c>
      <c r="T49" s="43">
        <f t="shared" si="8"/>
        <v>-5.7072657441995176</v>
      </c>
      <c r="U49" t="s">
        <v>72</v>
      </c>
      <c r="V49" t="s">
        <v>61</v>
      </c>
      <c r="W49" t="s">
        <v>318</v>
      </c>
      <c r="X49" t="s">
        <v>387</v>
      </c>
      <c r="Y49" s="45"/>
    </row>
    <row r="50" spans="1:25" ht="15" x14ac:dyDescent="0.25">
      <c r="A50">
        <v>2.02</v>
      </c>
      <c r="B50">
        <v>1.84</v>
      </c>
      <c r="C50" s="32">
        <f t="shared" si="0"/>
        <v>3.8527765820060234E-2</v>
      </c>
      <c r="D50" s="33">
        <f>IF(OR($A50="",$B50=""),"",A50*'MPTO_working_2-way'!$G49)</f>
        <v>2.0978260869565215</v>
      </c>
      <c r="E50" s="35">
        <f>IF(OR($A50="",$B50=""),"",B50*'MPTO_working_2-way'!$G49)</f>
        <v>1.9108910891089108</v>
      </c>
      <c r="F50" s="33">
        <f>IF(OR($A50="",$B50=""),"",'MPTO_working_2-way'!D49)</f>
        <v>2.1017869260348339</v>
      </c>
      <c r="G50" s="35">
        <f>IF(OR($A50="",$B50=""),"",'MPTO_working_2-way'!E49)</f>
        <v>1.9076165058509547</v>
      </c>
      <c r="H50" s="33">
        <f>IF(OR($A50="",$B50=""),"",'OddsRatio_working_2-way'!M49)</f>
        <v>2.1019463300386789</v>
      </c>
      <c r="I50" s="33">
        <f>IF(OR($A50="",$B50=""),"",'OddsRatio_working_2-way'!N49)</f>
        <v>1.9074852129730298</v>
      </c>
      <c r="J50" s="33">
        <f>IF('Log_working_2-way'!$D49="","",A50^('Log_working_2-way'!$D49))</f>
        <v>2.1037631107837189</v>
      </c>
      <c r="K50" s="35">
        <f>IF('Log_working_2-way'!$D49="","",B50^('Log_working_2-way'!$D49))</f>
        <v>1.9059915032763037</v>
      </c>
      <c r="L50" s="41">
        <f t="shared" si="1"/>
        <v>0.47668393782383423</v>
      </c>
      <c r="M50" s="41">
        <f t="shared" si="2"/>
        <v>0.52331606217616577</v>
      </c>
      <c r="N50" s="42">
        <v>147</v>
      </c>
      <c r="O50" s="42">
        <f t="shared" si="3"/>
        <v>74.227722772277232</v>
      </c>
      <c r="P50" s="42">
        <f t="shared" si="4"/>
        <v>67.108695652173921</v>
      </c>
      <c r="Q50" s="42">
        <f t="shared" si="5"/>
        <v>79.891304347826079</v>
      </c>
      <c r="R50" s="42">
        <f t="shared" si="6"/>
        <v>72.772277227722768</v>
      </c>
      <c r="S50" s="43">
        <f t="shared" si="7"/>
        <v>-5.6635815755488466</v>
      </c>
      <c r="T50" s="43">
        <f t="shared" si="8"/>
        <v>-5.6635815755488466</v>
      </c>
      <c r="U50" t="s">
        <v>234</v>
      </c>
      <c r="V50" t="s">
        <v>239</v>
      </c>
      <c r="W50" t="s">
        <v>327</v>
      </c>
      <c r="X50" t="s">
        <v>387</v>
      </c>
      <c r="Y50" s="45"/>
    </row>
    <row r="51" spans="1:25" ht="15" x14ac:dyDescent="0.25">
      <c r="A51">
        <v>2.14</v>
      </c>
      <c r="B51">
        <v>1.74</v>
      </c>
      <c r="C51" s="32">
        <f t="shared" si="0"/>
        <v>4.200236330432916E-2</v>
      </c>
      <c r="D51" s="33">
        <f>IF(OR($A51="",$B51=""),"",A51*'MPTO_working_2-way'!$G50)</f>
        <v>2.2298850574712645</v>
      </c>
      <c r="E51" s="35">
        <f>IF(OR($A51="",$B51=""),"",B51*'MPTO_working_2-way'!$G50)</f>
        <v>1.8130841121495327</v>
      </c>
      <c r="F51" s="33">
        <f>IF(OR($A51="",$B51=""),"",'MPTO_working_2-way'!D50)</f>
        <v>2.2407028523288002</v>
      </c>
      <c r="G51" s="35">
        <f>IF(OR($A51="",$B51=""),"",'MPTO_working_2-way'!E50)</f>
        <v>1.8059947618585701</v>
      </c>
      <c r="H51" s="33">
        <f>IF(OR($A51="",$B51=""),"",'OddsRatio_working_2-way'!M50)</f>
        <v>2.2411851354816257</v>
      </c>
      <c r="I51" s="33">
        <f>IF(OR($A51="",$B51=""),"",'OddsRatio_working_2-way'!N50)</f>
        <v>1.8056815791722833</v>
      </c>
      <c r="J51" s="33">
        <f>IF('Log_working_2-way'!$D50="","",A51^('Log_working_2-way'!$D50))</f>
        <v>2.2461922009554618</v>
      </c>
      <c r="K51" s="35">
        <f>IF('Log_working_2-way'!$D50="","",B51^('Log_working_2-way'!$D50))</f>
        <v>1.8024444377303941</v>
      </c>
      <c r="L51" s="41">
        <f t="shared" si="1"/>
        <v>0.44845360824742264</v>
      </c>
      <c r="M51" s="41">
        <f t="shared" si="2"/>
        <v>0.55154639175257736</v>
      </c>
      <c r="N51" s="42">
        <v>148</v>
      </c>
      <c r="O51" s="42">
        <f t="shared" si="3"/>
        <v>78.841121495327116</v>
      </c>
      <c r="P51" s="42">
        <f t="shared" si="4"/>
        <v>62.942528735632166</v>
      </c>
      <c r="Q51" s="42">
        <f t="shared" si="5"/>
        <v>85.057471264367805</v>
      </c>
      <c r="R51" s="42">
        <f t="shared" si="6"/>
        <v>69.158878504672899</v>
      </c>
      <c r="S51" s="43">
        <f t="shared" si="7"/>
        <v>-6.2163497690406899</v>
      </c>
      <c r="T51" s="43">
        <f t="shared" si="8"/>
        <v>-6.2163497690407326</v>
      </c>
      <c r="U51" t="s">
        <v>223</v>
      </c>
      <c r="V51" t="s">
        <v>237</v>
      </c>
      <c r="W51" t="s">
        <v>327</v>
      </c>
      <c r="X51" t="s">
        <v>387</v>
      </c>
      <c r="Y51" s="45"/>
    </row>
    <row r="52" spans="1:25" ht="15" x14ac:dyDescent="0.25">
      <c r="A52">
        <v>2.23</v>
      </c>
      <c r="B52">
        <v>1.68</v>
      </c>
      <c r="C52" s="32">
        <f t="shared" si="0"/>
        <v>4.3668588511637907E-2</v>
      </c>
      <c r="D52" s="33">
        <f>IF(OR($A52="",$B52=""),"",A52*'MPTO_working_2-way'!$G51)</f>
        <v>2.3273809523809526</v>
      </c>
      <c r="E52" s="35">
        <f>IF(OR($A52="",$B52=""),"",B52*'MPTO_working_2-way'!$G51)</f>
        <v>1.7533632286995515</v>
      </c>
      <c r="F52" s="33">
        <f>IF(OR($A52="",$B52=""),"",'MPTO_working_2-way'!D51)</f>
        <v>2.3441371542985863</v>
      </c>
      <c r="G52" s="35">
        <f>IF(OR($A52="",$B52=""),"",'MPTO_working_2-way'!E51)</f>
        <v>1.7439716972348942</v>
      </c>
      <c r="H52" s="33">
        <f>IF(OR($A52="",$B52=""),"",'OddsRatio_working_2-way'!M51)</f>
        <v>2.3449251017851385</v>
      </c>
      <c r="I52" s="33">
        <f>IF(OR($A52="",$B52=""),"",'OddsRatio_working_2-way'!N51)</f>
        <v>1.743535828629182</v>
      </c>
      <c r="J52" s="33">
        <f>IF('Log_working_2-way'!$D51="","",A52^('Log_working_2-way'!$D51))</f>
        <v>2.3527328444015367</v>
      </c>
      <c r="K52" s="35">
        <f>IF('Log_working_2-way'!$D51="","",B52^('Log_working_2-way'!$D51))</f>
        <v>1.7392442669948964</v>
      </c>
      <c r="L52" s="41">
        <f t="shared" si="1"/>
        <v>0.42966751918158563</v>
      </c>
      <c r="M52" s="41">
        <f t="shared" si="2"/>
        <v>0.57033248081841437</v>
      </c>
      <c r="N52" s="42">
        <v>149</v>
      </c>
      <c r="O52" s="42">
        <f t="shared" si="3"/>
        <v>82.183856502242151</v>
      </c>
      <c r="P52" s="42">
        <f t="shared" si="4"/>
        <v>60.309523809523803</v>
      </c>
      <c r="Q52" s="42">
        <f t="shared" si="5"/>
        <v>88.69047619047619</v>
      </c>
      <c r="R52" s="42">
        <f t="shared" si="6"/>
        <v>66.816143497757849</v>
      </c>
      <c r="S52" s="43">
        <f t="shared" si="7"/>
        <v>-6.5066196882340392</v>
      </c>
      <c r="T52" s="43">
        <f t="shared" si="8"/>
        <v>-6.5066196882340464</v>
      </c>
      <c r="U52" t="s">
        <v>331</v>
      </c>
      <c r="V52" t="s">
        <v>227</v>
      </c>
      <c r="W52" t="s">
        <v>327</v>
      </c>
      <c r="X52" t="s">
        <v>387</v>
      </c>
      <c r="Y52" s="45"/>
    </row>
    <row r="53" spans="1:25" ht="15" x14ac:dyDescent="0.25">
      <c r="A53">
        <v>2.2000000000000002</v>
      </c>
      <c r="B53">
        <v>1.7</v>
      </c>
      <c r="C53" s="32">
        <f t="shared" si="0"/>
        <v>4.2780748663101553E-2</v>
      </c>
      <c r="D53" s="33">
        <f>IF(OR($A53="",$B53=""),"",A53*'MPTO_working_2-way'!$G52)</f>
        <v>2.2941176470588238</v>
      </c>
      <c r="E53" s="35">
        <f>IF(OR($A53="",$B53=""),"",B53*'MPTO_working_2-way'!$G52)</f>
        <v>1.7727272727272725</v>
      </c>
      <c r="F53" s="33">
        <f>IF(OR($A53="",$B53=""),"",'MPTO_working_2-way'!D52)</f>
        <v>2.308641975308642</v>
      </c>
      <c r="G53" s="35">
        <f>IF(OR($A53="",$B53=""),"",'MPTO_working_2-way'!E52)</f>
        <v>1.7641509433962264</v>
      </c>
      <c r="H53" s="33">
        <f>IF(OR($A53="",$B53=""),"",'OddsRatio_working_2-way'!M52)</f>
        <v>2.3093073414159546</v>
      </c>
      <c r="I53" s="33">
        <f>IF(OR($A53="",$B53=""),"",'OddsRatio_working_2-way'!N52)</f>
        <v>1.7637626158259732</v>
      </c>
      <c r="J53" s="33">
        <f>IF('Log_working_2-way'!$D52="","",A53^('Log_working_2-way'!$D52))</f>
        <v>2.3160568010337612</v>
      </c>
      <c r="K53" s="35">
        <f>IF('Log_working_2-way'!$D52="","",B53^('Log_working_2-way'!$D52))</f>
        <v>1.7598456230871857</v>
      </c>
      <c r="L53" s="41">
        <f t="shared" si="1"/>
        <v>0.43589743589743585</v>
      </c>
      <c r="M53" s="41">
        <f t="shared" si="2"/>
        <v>0.56410256410256421</v>
      </c>
      <c r="N53" s="42">
        <v>150</v>
      </c>
      <c r="O53" s="42">
        <f t="shared" si="3"/>
        <v>81.818181818181813</v>
      </c>
      <c r="P53" s="42">
        <f t="shared" si="4"/>
        <v>61.764705882352942</v>
      </c>
      <c r="Q53" s="42">
        <f t="shared" si="5"/>
        <v>88.235294117647058</v>
      </c>
      <c r="R53" s="42">
        <f t="shared" si="6"/>
        <v>68.181818181818173</v>
      </c>
      <c r="S53" s="43">
        <f t="shared" si="7"/>
        <v>-6.417112299465245</v>
      </c>
      <c r="T53" s="43">
        <f t="shared" si="8"/>
        <v>-6.4171122994652308</v>
      </c>
      <c r="U53" t="s">
        <v>240</v>
      </c>
      <c r="V53" t="s">
        <v>218</v>
      </c>
      <c r="W53" t="s">
        <v>327</v>
      </c>
      <c r="X53" t="s">
        <v>387</v>
      </c>
      <c r="Y53" s="45"/>
    </row>
    <row r="54" spans="1:25" ht="15" x14ac:dyDescent="0.25">
      <c r="A54">
        <v>2.16</v>
      </c>
      <c r="B54">
        <v>1.72</v>
      </c>
      <c r="C54" s="32">
        <f t="shared" si="0"/>
        <v>4.4358311800172245E-2</v>
      </c>
      <c r="D54" s="33">
        <f>IF(OR($A54="",$B54=""),"",A54*'MPTO_working_2-way'!$G53)</f>
        <v>2.2558139534883721</v>
      </c>
      <c r="E54" s="35">
        <f>IF(OR($A54="",$B54=""),"",B54*'MPTO_working_2-way'!$G53)</f>
        <v>1.7962962962962963</v>
      </c>
      <c r="F54" s="33">
        <f>IF(OR($A54="",$B54=""),"",'MPTO_working_2-way'!D53)</f>
        <v>2.2686858817782118</v>
      </c>
      <c r="G54" s="35">
        <f>IF(OR($A54="",$B54=""),"",'MPTO_working_2-way'!E53)</f>
        <v>1.7882171736619177</v>
      </c>
      <c r="H54" s="33">
        <f>IF(OR($A54="",$B54=""),"",'OddsRatio_working_2-way'!M53)</f>
        <v>2.2692955176439846</v>
      </c>
      <c r="I54" s="33">
        <f>IF(OR($A54="",$B54=""),"",'OddsRatio_working_2-way'!N53)</f>
        <v>1.7878385971583355</v>
      </c>
      <c r="J54" s="33">
        <f>IF('Log_working_2-way'!$D53="","",A54^('Log_working_2-way'!$D53))</f>
        <v>2.2752758866273552</v>
      </c>
      <c r="K54" s="35">
        <f>IF('Log_working_2-way'!$D53="","",B54^('Log_working_2-way'!$D53))</f>
        <v>1.7841440510917015</v>
      </c>
      <c r="L54" s="41">
        <f t="shared" si="1"/>
        <v>0.44329896907216493</v>
      </c>
      <c r="M54" s="41">
        <f t="shared" si="2"/>
        <v>0.55670103092783507</v>
      </c>
      <c r="N54" s="42">
        <v>151</v>
      </c>
      <c r="O54" s="42">
        <f t="shared" si="3"/>
        <v>81.092592592592595</v>
      </c>
      <c r="P54" s="42">
        <f t="shared" si="4"/>
        <v>63.209302325581383</v>
      </c>
      <c r="Q54" s="42">
        <f t="shared" si="5"/>
        <v>87.79069767441861</v>
      </c>
      <c r="R54" s="42">
        <f t="shared" si="6"/>
        <v>69.907407407407405</v>
      </c>
      <c r="S54" s="43">
        <f t="shared" si="7"/>
        <v>-6.6981050818260144</v>
      </c>
      <c r="T54" s="43">
        <f t="shared" si="8"/>
        <v>-6.6981050818260215</v>
      </c>
      <c r="U54" t="s">
        <v>229</v>
      </c>
      <c r="V54" t="s">
        <v>232</v>
      </c>
      <c r="W54" t="s">
        <v>327</v>
      </c>
      <c r="X54" t="s">
        <v>387</v>
      </c>
      <c r="Y54" s="45"/>
    </row>
    <row r="55" spans="1:25" ht="15" x14ac:dyDescent="0.25">
      <c r="A55">
        <v>1.99</v>
      </c>
      <c r="B55">
        <v>1.87</v>
      </c>
      <c r="C55" s="32">
        <f t="shared" si="0"/>
        <v>3.7271921102840277E-2</v>
      </c>
      <c r="D55" s="33">
        <f>IF(OR($A55="",$B55=""),"",A55*'MPTO_working_2-way'!$G54)</f>
        <v>2.0641711229946522</v>
      </c>
      <c r="E55" s="35">
        <f>IF(OR($A55="",$B55=""),"",B55*'MPTO_working_2-way'!$G54)</f>
        <v>1.9396984924623115</v>
      </c>
      <c r="F55" s="33">
        <f>IF(OR($A55="",$B55=""),"",'MPTO_working_2-way'!D54)</f>
        <v>2.06664260128287</v>
      </c>
      <c r="G55" s="35">
        <f>IF(OR($A55="",$B55=""),"",'MPTO_working_2-way'!E54)</f>
        <v>1.937521151693437</v>
      </c>
      <c r="H55" s="33">
        <f>IF(OR($A55="",$B55=""),"",'OddsRatio_working_2-way'!M54)</f>
        <v>2.0667385033281396</v>
      </c>
      <c r="I55" s="33">
        <f>IF(OR($A55="",$B55=""),"",'OddsRatio_working_2-way'!N54)</f>
        <v>1.9374368665610926</v>
      </c>
      <c r="J55" s="33">
        <f>IF('Log_working_2-way'!$D54="","",A55^('Log_working_2-way'!$D54))</f>
        <v>2.067869472921922</v>
      </c>
      <c r="K55" s="35">
        <f>IF('Log_working_2-way'!$D54="","",B55^('Log_working_2-way'!$D54))</f>
        <v>1.9364440368013198</v>
      </c>
      <c r="L55" s="41">
        <f t="shared" si="1"/>
        <v>0.48445595854922285</v>
      </c>
      <c r="M55" s="41">
        <f t="shared" si="2"/>
        <v>0.51554404145077726</v>
      </c>
      <c r="N55" s="42">
        <v>152</v>
      </c>
      <c r="O55" s="42">
        <f t="shared" si="3"/>
        <v>75.618090452261313</v>
      </c>
      <c r="P55" s="42">
        <f t="shared" si="4"/>
        <v>70.71657754010694</v>
      </c>
      <c r="Q55" s="42">
        <f t="shared" si="5"/>
        <v>81.283422459893032</v>
      </c>
      <c r="R55" s="42">
        <f t="shared" si="6"/>
        <v>76.381909547738687</v>
      </c>
      <c r="S55" s="43">
        <f t="shared" si="7"/>
        <v>-5.6653320076317186</v>
      </c>
      <c r="T55" s="43">
        <f t="shared" si="8"/>
        <v>-5.665332007631747</v>
      </c>
      <c r="U55" t="s">
        <v>224</v>
      </c>
      <c r="V55" t="s">
        <v>221</v>
      </c>
      <c r="W55" t="s">
        <v>327</v>
      </c>
      <c r="X55" t="s">
        <v>387</v>
      </c>
      <c r="Y55" s="45"/>
    </row>
    <row r="56" spans="1:25" ht="15" x14ac:dyDescent="0.25">
      <c r="A56">
        <v>2.11</v>
      </c>
      <c r="B56">
        <v>1.76</v>
      </c>
      <c r="C56" s="32">
        <f t="shared" si="0"/>
        <v>4.2115467470917878E-2</v>
      </c>
      <c r="D56" s="33">
        <f>IF(OR($A56="",$B56=""),"",A56*'MPTO_working_2-way'!$G55)</f>
        <v>2.1988636363636367</v>
      </c>
      <c r="E56" s="35">
        <f>IF(OR($A56="",$B56=""),"",B56*'MPTO_working_2-way'!$G55)</f>
        <v>1.8341232227488156</v>
      </c>
      <c r="F56" s="33">
        <f>IF(OR($A56="",$B56=""),"",'MPTO_working_2-way'!D55)</f>
        <v>2.208110357949816</v>
      </c>
      <c r="G56" s="35">
        <f>IF(OR($A56="",$B56=""),"",'MPTO_working_2-way'!E55)</f>
        <v>1.8277389506841228</v>
      </c>
      <c r="H56" s="33">
        <f>IF(OR($A56="",$B56=""),"",'OddsRatio_working_2-way'!M55)</f>
        <v>2.208522368758425</v>
      </c>
      <c r="I56" s="33">
        <f>IF(OR($A56="",$B56=""),"",'OddsRatio_working_2-way'!N55)</f>
        <v>1.82745675698775</v>
      </c>
      <c r="J56" s="33">
        <f>IF('Log_working_2-way'!$D55="","",A56^('Log_working_2-way'!$D55))</f>
        <v>2.2127965940954506</v>
      </c>
      <c r="K56" s="35">
        <f>IF('Log_working_2-way'!$D55="","",B56^('Log_working_2-way'!$D55))</f>
        <v>1.8245405741311078</v>
      </c>
      <c r="L56" s="41">
        <f t="shared" si="1"/>
        <v>0.4547803617571059</v>
      </c>
      <c r="M56" s="41">
        <f t="shared" si="2"/>
        <v>0.54521963824289399</v>
      </c>
      <c r="N56" s="42">
        <v>153</v>
      </c>
      <c r="O56" s="42">
        <f t="shared" si="3"/>
        <v>80.488151658767762</v>
      </c>
      <c r="P56" s="42">
        <f t="shared" si="4"/>
        <v>66.068181818181841</v>
      </c>
      <c r="Q56" s="42">
        <f t="shared" si="5"/>
        <v>86.931818181818187</v>
      </c>
      <c r="R56" s="42">
        <f t="shared" si="6"/>
        <v>72.511848341232223</v>
      </c>
      <c r="S56" s="43">
        <f t="shared" si="7"/>
        <v>-6.4436665230504246</v>
      </c>
      <c r="T56" s="43">
        <f t="shared" si="8"/>
        <v>-6.443666523050382</v>
      </c>
      <c r="U56" t="s">
        <v>242</v>
      </c>
      <c r="V56" t="s">
        <v>235</v>
      </c>
      <c r="W56" t="s">
        <v>327</v>
      </c>
      <c r="X56" t="s">
        <v>387</v>
      </c>
      <c r="Y56" s="45"/>
    </row>
    <row r="57" spans="1:25" ht="15" x14ac:dyDescent="0.25">
      <c r="A57">
        <v>1.98</v>
      </c>
      <c r="B57">
        <v>1.88</v>
      </c>
      <c r="C57" s="32">
        <f t="shared" si="0"/>
        <v>3.6965398667526461E-2</v>
      </c>
      <c r="D57" s="33">
        <f>IF(OR($A57="",$B57=""),"",A57*'MPTO_working_2-way'!$G56)</f>
        <v>2.0531914893617023</v>
      </c>
      <c r="E57" s="35">
        <f>IF(OR($A57="",$B57=""),"",B57*'MPTO_working_2-way'!$G56)</f>
        <v>1.9494949494949496</v>
      </c>
      <c r="F57" s="33">
        <f>IF(OR($A57="",$B57=""),"",'MPTO_working_2-way'!D56)</f>
        <v>2.0552120141342756</v>
      </c>
      <c r="G57" s="35">
        <f>IF(OR($A57="",$B57=""),"",'MPTO_working_2-way'!E56)</f>
        <v>1.9476768522394308</v>
      </c>
      <c r="H57" s="33">
        <f>IF(OR($A57="",$B57=""),"",'OddsRatio_working_2-way'!M56)</f>
        <v>2.0552897060221729</v>
      </c>
      <c r="I57" s="33">
        <f>IF(OR($A57="",$B57=""),"",'OddsRatio_working_2-way'!N56)</f>
        <v>1.947607082958686</v>
      </c>
      <c r="J57" s="33">
        <f>IF('Log_working_2-way'!$D56="","",A57^('Log_working_2-way'!$D56))</f>
        <v>2.0562137224842738</v>
      </c>
      <c r="K57" s="35">
        <f>IF('Log_working_2-way'!$D56="","",B57^('Log_working_2-way'!$D56))</f>
        <v>1.9467780797695502</v>
      </c>
      <c r="L57" s="41">
        <f t="shared" si="1"/>
        <v>0.48704663212435229</v>
      </c>
      <c r="M57" s="41">
        <f t="shared" si="2"/>
        <v>0.5129533678756476</v>
      </c>
      <c r="N57" s="42">
        <v>154</v>
      </c>
      <c r="O57" s="42">
        <f t="shared" si="3"/>
        <v>76.222222222222229</v>
      </c>
      <c r="P57" s="42">
        <f t="shared" si="4"/>
        <v>72.085106382978708</v>
      </c>
      <c r="Q57" s="42">
        <f t="shared" si="5"/>
        <v>81.914893617021278</v>
      </c>
      <c r="R57" s="42">
        <f t="shared" si="6"/>
        <v>77.777777777777786</v>
      </c>
      <c r="S57" s="43">
        <f t="shared" si="7"/>
        <v>-5.6926713947990493</v>
      </c>
      <c r="T57" s="43">
        <f t="shared" si="8"/>
        <v>-5.6926713947990777</v>
      </c>
      <c r="U57" t="s">
        <v>339</v>
      </c>
      <c r="V57" t="s">
        <v>42</v>
      </c>
      <c r="W57" t="s">
        <v>327</v>
      </c>
      <c r="X57" t="s">
        <v>387</v>
      </c>
      <c r="Y57" s="45"/>
    </row>
    <row r="58" spans="1:25" ht="15" x14ac:dyDescent="0.25">
      <c r="A58">
        <v>1.83</v>
      </c>
      <c r="B58">
        <v>2.0299999999999998</v>
      </c>
      <c r="C58" s="32">
        <f t="shared" si="0"/>
        <v>3.9058924870117639E-2</v>
      </c>
      <c r="D58" s="33">
        <f>IF(OR($A58="",$B58=""),"",A58*'MPTO_working_2-way'!$G57)</f>
        <v>1.9014778325123154</v>
      </c>
      <c r="E58" s="35">
        <f>IF(OR($A58="",$B58=""),"",B58*'MPTO_working_2-way'!$G57)</f>
        <v>2.1092896174863385</v>
      </c>
      <c r="F58" s="33">
        <f>IF(OR($A58="",$B58=""),"",'MPTO_working_2-way'!D57)</f>
        <v>1.8978262535441519</v>
      </c>
      <c r="G58" s="35">
        <f>IF(OR($A58="",$B58=""),"",'MPTO_working_2-way'!E57)</f>
        <v>2.1138012461236451</v>
      </c>
      <c r="H58" s="33">
        <f>IF(OR($A58="",$B58=""),"",'OddsRatio_working_2-way'!M57)</f>
        <v>1.8976776942301987</v>
      </c>
      <c r="I58" s="33">
        <f>IF(OR($A58="",$B58=""),"",'OddsRatio_working_2-way'!N57)</f>
        <v>2.113985572357957</v>
      </c>
      <c r="J58" s="33">
        <f>IF('Log_working_2-way'!$D57="","",A58^('Log_working_2-way'!$D57))</f>
        <v>1.8960116450582052</v>
      </c>
      <c r="K58" s="35">
        <f>IF('Log_working_2-way'!$D57="","",B58^('Log_working_2-way'!$D57))</f>
        <v>2.1160569234955591</v>
      </c>
      <c r="L58" s="41">
        <f t="shared" si="1"/>
        <v>0.52590673575129532</v>
      </c>
      <c r="M58" s="41">
        <f t="shared" si="2"/>
        <v>0.47409326424870474</v>
      </c>
      <c r="N58" s="42">
        <v>155</v>
      </c>
      <c r="O58" s="42">
        <f t="shared" si="3"/>
        <v>70.300546448087445</v>
      </c>
      <c r="P58" s="42">
        <f t="shared" si="4"/>
        <v>78.645320197044327</v>
      </c>
      <c r="Q58" s="42">
        <f t="shared" si="5"/>
        <v>76.354679802955673</v>
      </c>
      <c r="R58" s="42">
        <f t="shared" si="6"/>
        <v>84.699453551912555</v>
      </c>
      <c r="S58" s="43">
        <f t="shared" si="7"/>
        <v>-6.0541333548682275</v>
      </c>
      <c r="T58" s="43">
        <f t="shared" si="8"/>
        <v>-6.0541333548682275</v>
      </c>
      <c r="U58" t="s">
        <v>233</v>
      </c>
      <c r="V58" t="s">
        <v>222</v>
      </c>
      <c r="W58" t="s">
        <v>327</v>
      </c>
      <c r="X58" t="s">
        <v>387</v>
      </c>
      <c r="Y58" s="45"/>
    </row>
    <row r="59" spans="1:25" ht="15" x14ac:dyDescent="0.25">
      <c r="A59">
        <v>2.0699999999999998</v>
      </c>
      <c r="B59">
        <v>1.78</v>
      </c>
      <c r="C59" s="32">
        <f t="shared" si="0"/>
        <v>4.4889540248602255E-2</v>
      </c>
      <c r="D59" s="33">
        <f>IF(OR($A59="",$B59=""),"",A59*'MPTO_working_2-way'!$G58)</f>
        <v>2.1629213483146064</v>
      </c>
      <c r="E59" s="35">
        <f>IF(OR($A59="",$B59=""),"",B59*'MPTO_working_2-way'!$G58)</f>
        <v>1.8599033816425121</v>
      </c>
      <c r="F59" s="33">
        <f>IF(OR($A59="",$B59=""),"",'MPTO_working_2-way'!D58)</f>
        <v>2.1708596005420371</v>
      </c>
      <c r="G59" s="35">
        <f>IF(OR($A59="",$B59=""),"",'MPTO_working_2-way'!E58)</f>
        <v>1.8540733658732955</v>
      </c>
      <c r="H59" s="33">
        <f>IF(OR($A59="",$B59=""),"",'OddsRatio_working_2-way'!M58)</f>
        <v>2.1712364713391024</v>
      </c>
      <c r="I59" s="33">
        <f>IF(OR($A59="",$B59=""),"",'OddsRatio_working_2-way'!N58)</f>
        <v>1.8537985492004672</v>
      </c>
      <c r="J59" s="33">
        <f>IF('Log_working_2-way'!$D58="","",A59^('Log_working_2-way'!$D58))</f>
        <v>2.1749101411939322</v>
      </c>
      <c r="K59" s="35">
        <f>IF('Log_working_2-way'!$D58="","",B59^('Log_working_2-way'!$D58))</f>
        <v>1.8511289203643779</v>
      </c>
      <c r="L59" s="41">
        <f t="shared" si="1"/>
        <v>0.46233766233766244</v>
      </c>
      <c r="M59" s="41">
        <f t="shared" si="2"/>
        <v>0.53766233766233762</v>
      </c>
      <c r="N59" s="42">
        <v>156</v>
      </c>
      <c r="O59" s="42">
        <f t="shared" si="3"/>
        <v>80.637681159420282</v>
      </c>
      <c r="P59" s="42">
        <f t="shared" si="4"/>
        <v>68.359550561797761</v>
      </c>
      <c r="Q59" s="42">
        <f t="shared" si="5"/>
        <v>87.640449438202253</v>
      </c>
      <c r="R59" s="42">
        <f t="shared" si="6"/>
        <v>75.362318840579718</v>
      </c>
      <c r="S59" s="43">
        <f t="shared" si="7"/>
        <v>-7.0027682787819714</v>
      </c>
      <c r="T59" s="43">
        <f t="shared" si="8"/>
        <v>-7.0027682787819572</v>
      </c>
      <c r="U59" t="s">
        <v>334</v>
      </c>
      <c r="V59" t="s">
        <v>340</v>
      </c>
      <c r="W59" t="s">
        <v>327</v>
      </c>
      <c r="X59" t="s">
        <v>387</v>
      </c>
      <c r="Y59" s="45"/>
    </row>
    <row r="60" spans="1:25" ht="15" x14ac:dyDescent="0.25">
      <c r="A60">
        <v>1.97</v>
      </c>
      <c r="B60">
        <v>1.88</v>
      </c>
      <c r="C60" s="32">
        <f t="shared" si="0"/>
        <v>3.9529106814990778E-2</v>
      </c>
      <c r="D60" s="33">
        <f>IF(OR($A60="",$B60=""),"",A60*'MPTO_working_2-way'!$G59)</f>
        <v>2.0478723404255317</v>
      </c>
      <c r="E60" s="35">
        <f>IF(OR($A60="",$B60=""),"",B60*'MPTO_working_2-way'!$G59)</f>
        <v>1.9543147208121825</v>
      </c>
      <c r="F60" s="33">
        <f>IF(OR($A60="",$B60=""),"",'MPTO_working_2-way'!D59)</f>
        <v>2.049811822005756</v>
      </c>
      <c r="G60" s="35">
        <f>IF(OR($A60="",$B60=""),"",'MPTO_working_2-way'!E59)</f>
        <v>1.9525516659637281</v>
      </c>
      <c r="H60" s="33">
        <f>IF(OR($A60="",$B60=""),"",'OddsRatio_working_2-way'!M59)</f>
        <v>2.049891769313736</v>
      </c>
      <c r="I60" s="33">
        <f>IF(OR($A60="",$B60=""),"",'OddsRatio_working_2-way'!N59)</f>
        <v>1.9524791309238021</v>
      </c>
      <c r="J60" s="33">
        <f>IF('Log_working_2-way'!$D59="","",A60^('Log_working_2-way'!$D59))</f>
        <v>2.0507806142198279</v>
      </c>
      <c r="K60" s="35">
        <f>IF('Log_working_2-way'!$D59="","",B60^('Log_working_2-way'!$D59))</f>
        <v>1.9516734382679068</v>
      </c>
      <c r="L60" s="41">
        <f t="shared" si="1"/>
        <v>0.48831168831168836</v>
      </c>
      <c r="M60" s="41">
        <f t="shared" si="2"/>
        <v>0.51168831168831175</v>
      </c>
      <c r="N60" s="42">
        <v>157</v>
      </c>
      <c r="O60" s="42">
        <f t="shared" si="3"/>
        <v>77.304568527918789</v>
      </c>
      <c r="P60" s="42">
        <f t="shared" si="4"/>
        <v>73.489361702127638</v>
      </c>
      <c r="Q60" s="42">
        <f t="shared" si="5"/>
        <v>83.510638297872333</v>
      </c>
      <c r="R60" s="42">
        <f t="shared" si="6"/>
        <v>79.695431472081211</v>
      </c>
      <c r="S60" s="43">
        <f t="shared" si="7"/>
        <v>-6.2060697699535439</v>
      </c>
      <c r="T60" s="43">
        <f t="shared" si="8"/>
        <v>-6.2060697699535723</v>
      </c>
      <c r="U60" t="s">
        <v>77</v>
      </c>
      <c r="V60" t="s">
        <v>230</v>
      </c>
      <c r="W60" t="s">
        <v>327</v>
      </c>
      <c r="X60" t="s">
        <v>387</v>
      </c>
      <c r="Y60" s="45"/>
    </row>
    <row r="61" spans="1:25" ht="15" x14ac:dyDescent="0.25">
      <c r="A61">
        <v>1.96</v>
      </c>
      <c r="B61">
        <v>1.89</v>
      </c>
      <c r="C61" s="32">
        <f t="shared" si="0"/>
        <v>3.9304610733182255E-2</v>
      </c>
      <c r="D61" s="33">
        <f>IF(OR($A61="",$B61=""),"",A61*'MPTO_working_2-way'!$G60)</f>
        <v>2.0370370370370372</v>
      </c>
      <c r="E61" s="35">
        <f>IF(OR($A61="",$B61=""),"",B61*'MPTO_working_2-way'!$G60)</f>
        <v>1.9642857142857144</v>
      </c>
      <c r="F61" s="33">
        <f>IF(OR($A61="",$B61=""),"",'MPTO_working_2-way'!D60)</f>
        <v>2.0385208012326657</v>
      </c>
      <c r="G61" s="35">
        <f>IF(OR($A61="",$B61=""),"",'MPTO_working_2-way'!E60)</f>
        <v>1.9629080118694364</v>
      </c>
      <c r="H61" s="33">
        <f>IF(OR($A61="",$B61=""),"",'OddsRatio_working_2-way'!M60)</f>
        <v>2.0385815737789974</v>
      </c>
      <c r="I61" s="33">
        <f>IF(OR($A61="",$B61=""),"",'OddsRatio_working_2-way'!N60)</f>
        <v>1.9628516673576117</v>
      </c>
      <c r="J61" s="33">
        <f>IF('Log_working_2-way'!$D60="","",A61^('Log_working_2-way'!$D60))</f>
        <v>2.0392611823308071</v>
      </c>
      <c r="K61" s="35">
        <f>IF('Log_working_2-way'!$D60="","",B61^('Log_working_2-way'!$D60))</f>
        <v>1.9622220256096747</v>
      </c>
      <c r="L61" s="41">
        <f t="shared" si="1"/>
        <v>0.49090909090909085</v>
      </c>
      <c r="M61" s="41">
        <f t="shared" si="2"/>
        <v>0.50909090909090904</v>
      </c>
      <c r="N61" s="42">
        <v>158</v>
      </c>
      <c r="O61" s="42">
        <f t="shared" si="3"/>
        <v>77.387755102040828</v>
      </c>
      <c r="P61" s="42">
        <f t="shared" si="4"/>
        <v>74.40211640211642</v>
      </c>
      <c r="Q61" s="42">
        <f t="shared" si="5"/>
        <v>83.597883597883609</v>
      </c>
      <c r="R61" s="42">
        <f t="shared" si="6"/>
        <v>80.612244897959187</v>
      </c>
      <c r="S61" s="43">
        <f t="shared" si="7"/>
        <v>-6.2101284958427811</v>
      </c>
      <c r="T61" s="43">
        <f t="shared" si="8"/>
        <v>-6.2101284958427669</v>
      </c>
      <c r="U61" t="s">
        <v>75</v>
      </c>
      <c r="V61" t="s">
        <v>220</v>
      </c>
      <c r="W61" t="s">
        <v>327</v>
      </c>
      <c r="X61" t="s">
        <v>387</v>
      </c>
      <c r="Y61" s="45"/>
    </row>
    <row r="62" spans="1:25" ht="15" x14ac:dyDescent="0.25">
      <c r="A62">
        <v>2.2599999999999998</v>
      </c>
      <c r="B62">
        <v>1.67</v>
      </c>
      <c r="C62" s="32">
        <f t="shared" si="0"/>
        <v>4.1280271315775607E-2</v>
      </c>
      <c r="D62" s="33">
        <f>IF(OR($A62="",$B62=""),"",A62*'MPTO_working_2-way'!$G61)</f>
        <v>2.3532934131736525</v>
      </c>
      <c r="E62" s="35">
        <f>IF(OR($A62="",$B62=""),"",B62*'MPTO_working_2-way'!$G61)</f>
        <v>1.7389380530973453</v>
      </c>
      <c r="F62" s="33">
        <f>IF(OR($A62="",$B62=""),"",'MPTO_working_2-way'!D61)</f>
        <v>2.3705797374536774</v>
      </c>
      <c r="G62" s="35">
        <f>IF(OR($A62="",$B62=""),"",'MPTO_working_2-way'!E61)</f>
        <v>1.7296182576417214</v>
      </c>
      <c r="H62" s="33">
        <f>IF(OR($A62="",$B62=""),"",'OddsRatio_working_2-way'!M61)</f>
        <v>2.3713486117415123</v>
      </c>
      <c r="I62" s="33">
        <f>IF(OR($A62="",$B62=""),"",'OddsRatio_working_2-way'!N61)</f>
        <v>1.729209182433979</v>
      </c>
      <c r="J62" s="33">
        <f>IF('Log_working_2-way'!$D61="","",A62^('Log_working_2-way'!$D61))</f>
        <v>2.3793921576668016</v>
      </c>
      <c r="K62" s="35">
        <f>IF('Log_working_2-way'!$D61="","",B62^('Log_working_2-way'!$D61))</f>
        <v>1.7249569996766947</v>
      </c>
      <c r="L62" s="41">
        <f t="shared" si="1"/>
        <v>0.42493638676844786</v>
      </c>
      <c r="M62" s="41">
        <f t="shared" si="2"/>
        <v>0.57506361323155208</v>
      </c>
      <c r="N62" s="42">
        <v>159</v>
      </c>
      <c r="O62" s="42">
        <f t="shared" si="3"/>
        <v>88.646017699115035</v>
      </c>
      <c r="P62" s="42">
        <f t="shared" si="4"/>
        <v>63.790419161676638</v>
      </c>
      <c r="Q62" s="42">
        <f t="shared" si="5"/>
        <v>95.209580838323362</v>
      </c>
      <c r="R62" s="42">
        <f t="shared" si="6"/>
        <v>70.353982300884965</v>
      </c>
      <c r="S62" s="43">
        <f t="shared" si="7"/>
        <v>-6.5635631392083269</v>
      </c>
      <c r="T62" s="43">
        <f t="shared" si="8"/>
        <v>-6.5635631392083269</v>
      </c>
      <c r="U62" t="s">
        <v>338</v>
      </c>
      <c r="V62" t="s">
        <v>247</v>
      </c>
      <c r="W62" t="s">
        <v>323</v>
      </c>
      <c r="X62" t="s">
        <v>387</v>
      </c>
      <c r="Y62" s="45"/>
    </row>
    <row r="63" spans="1:25" ht="15" x14ac:dyDescent="0.25">
      <c r="A63">
        <v>1.85</v>
      </c>
      <c r="B63">
        <v>2</v>
      </c>
      <c r="C63" s="32">
        <f t="shared" si="0"/>
        <v>4.0540540540540349E-2</v>
      </c>
      <c r="D63" s="33">
        <f>IF(OR($A63="",$B63=""),"",A63*'MPTO_working_2-way'!$G62)</f>
        <v>1.9249999999999998</v>
      </c>
      <c r="E63" s="35">
        <f>IF(OR($A63="",$B63=""),"",B63*'MPTO_working_2-way'!$G62)</f>
        <v>2.0810810810810807</v>
      </c>
      <c r="F63" s="33">
        <f>IF(OR($A63="",$B63=""),"",'MPTO_working_2-way'!D62)</f>
        <v>1.9220779220779218</v>
      </c>
      <c r="G63" s="35">
        <f>IF(OR($A63="",$B63=""),"",'MPTO_working_2-way'!E62)</f>
        <v>2.0845070422535206</v>
      </c>
      <c r="H63" s="33">
        <f>IF(OR($A63="",$B63=""),"",'OddsRatio_working_2-way'!M62)</f>
        <v>1.9219544457292885</v>
      </c>
      <c r="I63" s="33">
        <f>IF(OR($A63="",$B63=""),"",'OddsRatio_working_2-way'!N62)</f>
        <v>2.0846522890932806</v>
      </c>
      <c r="J63" s="33">
        <f>IF('Log_working_2-way'!$D62="","",A63^('Log_working_2-way'!$D62))</f>
        <v>1.9206189818740487</v>
      </c>
      <c r="K63" s="35">
        <f>IF('Log_working_2-way'!$D62="","",B63^('Log_working_2-way'!$D62))</f>
        <v>2.086225702151145</v>
      </c>
      <c r="L63" s="41">
        <f t="shared" si="1"/>
        <v>0.51948051948051954</v>
      </c>
      <c r="M63" s="41">
        <f t="shared" si="2"/>
        <v>0.48051948051948062</v>
      </c>
      <c r="N63" s="42">
        <v>160</v>
      </c>
      <c r="O63" s="42">
        <f t="shared" si="3"/>
        <v>73.513513513513502</v>
      </c>
      <c r="P63" s="42">
        <f t="shared" si="4"/>
        <v>80</v>
      </c>
      <c r="Q63" s="42">
        <f t="shared" si="5"/>
        <v>80</v>
      </c>
      <c r="R63" s="42">
        <f t="shared" si="6"/>
        <v>86.48648648648647</v>
      </c>
      <c r="S63" s="43">
        <f t="shared" si="7"/>
        <v>-6.4864864864864984</v>
      </c>
      <c r="T63" s="43">
        <f t="shared" si="8"/>
        <v>-6.48648648648647</v>
      </c>
      <c r="U63" t="s">
        <v>238</v>
      </c>
      <c r="V63" t="s">
        <v>333</v>
      </c>
      <c r="W63" t="s">
        <v>323</v>
      </c>
      <c r="X63" t="s">
        <v>387</v>
      </c>
      <c r="Y63" s="45"/>
    </row>
    <row r="64" spans="1:25" ht="15" x14ac:dyDescent="0.25">
      <c r="A64">
        <v>2.19</v>
      </c>
      <c r="B64">
        <v>1.7</v>
      </c>
      <c r="C64" s="32">
        <f t="shared" si="0"/>
        <v>4.485629868385721E-2</v>
      </c>
      <c r="D64" s="33">
        <f>IF(OR($A64="",$B64=""),"",A64*'MPTO_working_2-way'!$G63)</f>
        <v>2.2882352941176474</v>
      </c>
      <c r="E64" s="35">
        <f>IF(OR($A64="",$B64=""),"",B64*'MPTO_working_2-way'!$G63)</f>
        <v>1.7762557077625571</v>
      </c>
      <c r="F64" s="33">
        <f>IF(OR($A64="",$B64=""),"",'MPTO_working_2-way'!D63)</f>
        <v>2.3031240334055059</v>
      </c>
      <c r="G64" s="35">
        <f>IF(OR($A64="",$B64=""),"",'MPTO_working_2-way'!E63)</f>
        <v>1.7673866603370521</v>
      </c>
      <c r="H64" s="33">
        <f>IF(OR($A64="",$B64=""),"",'OddsRatio_working_2-way'!M63)</f>
        <v>2.3038404810405297</v>
      </c>
      <c r="I64" s="33">
        <f>IF(OR($A64="",$B64=""),"",'OddsRatio_working_2-way'!N63)</f>
        <v>1.7669649888473706</v>
      </c>
      <c r="J64" s="33">
        <f>IF('Log_working_2-way'!$D63="","",A64^('Log_working_2-way'!$D63))</f>
        <v>2.3107731259333391</v>
      </c>
      <c r="K64" s="35">
        <f>IF('Log_working_2-way'!$D63="","",B64^('Log_working_2-way'!$D63))</f>
        <v>1.7629085310147883</v>
      </c>
      <c r="L64" s="41">
        <f t="shared" si="1"/>
        <v>0.43701799485861176</v>
      </c>
      <c r="M64" s="41">
        <f t="shared" si="2"/>
        <v>0.56298200514138819</v>
      </c>
      <c r="N64" s="42">
        <v>161</v>
      </c>
      <c r="O64" s="42">
        <f t="shared" si="3"/>
        <v>87.484018264840174</v>
      </c>
      <c r="P64" s="42">
        <f t="shared" si="4"/>
        <v>66.294117647058826</v>
      </c>
      <c r="Q64" s="42">
        <f t="shared" si="5"/>
        <v>94.705882352941174</v>
      </c>
      <c r="R64" s="42">
        <f t="shared" si="6"/>
        <v>73.515981735159826</v>
      </c>
      <c r="S64" s="43">
        <f t="shared" si="7"/>
        <v>-7.2218640881010003</v>
      </c>
      <c r="T64" s="43">
        <f t="shared" si="8"/>
        <v>-7.2218640881010003</v>
      </c>
      <c r="U64" t="s">
        <v>225</v>
      </c>
      <c r="V64" t="s">
        <v>241</v>
      </c>
      <c r="W64" t="s">
        <v>323</v>
      </c>
      <c r="X64" t="s">
        <v>387</v>
      </c>
      <c r="Y64" s="45"/>
    </row>
    <row r="65" spans="1:25" ht="15" x14ac:dyDescent="0.25">
      <c r="A65">
        <v>2.19</v>
      </c>
      <c r="B65">
        <v>1.7</v>
      </c>
      <c r="C65" s="32">
        <f t="shared" si="0"/>
        <v>4.485629868385721E-2</v>
      </c>
      <c r="D65" s="33">
        <f>IF(OR($A65="",$B65=""),"",A65*'MPTO_working_2-way'!$G64)</f>
        <v>2.2882352941176474</v>
      </c>
      <c r="E65" s="35">
        <f>IF(OR($A65="",$B65=""),"",B65*'MPTO_working_2-way'!$G64)</f>
        <v>1.7762557077625571</v>
      </c>
      <c r="F65" s="33">
        <f>IF(OR($A65="",$B65=""),"",'MPTO_working_2-way'!D64)</f>
        <v>2.3031240334055059</v>
      </c>
      <c r="G65" s="35">
        <f>IF(OR($A65="",$B65=""),"",'MPTO_working_2-way'!E64)</f>
        <v>1.7673866603370521</v>
      </c>
      <c r="H65" s="33">
        <f>IF(OR($A65="",$B65=""),"",'OddsRatio_working_2-way'!M64)</f>
        <v>2.3038404810405297</v>
      </c>
      <c r="I65" s="33">
        <f>IF(OR($A65="",$B65=""),"",'OddsRatio_working_2-way'!N64)</f>
        <v>1.7669649888473706</v>
      </c>
      <c r="J65" s="33">
        <f>IF('Log_working_2-way'!$D64="","",A65^('Log_working_2-way'!$D64))</f>
        <v>2.3107731259333391</v>
      </c>
      <c r="K65" s="35">
        <f>IF('Log_working_2-way'!$D64="","",B65^('Log_working_2-way'!$D64))</f>
        <v>1.7629085310147883</v>
      </c>
      <c r="L65" s="41">
        <f t="shared" si="1"/>
        <v>0.43701799485861176</v>
      </c>
      <c r="M65" s="41">
        <f t="shared" si="2"/>
        <v>0.56298200514138819</v>
      </c>
      <c r="N65" s="42">
        <v>162</v>
      </c>
      <c r="O65" s="42">
        <f t="shared" si="3"/>
        <v>88.027397260273972</v>
      </c>
      <c r="P65" s="42">
        <f t="shared" si="4"/>
        <v>66.70588235294116</v>
      </c>
      <c r="Q65" s="42">
        <f t="shared" si="5"/>
        <v>95.294117647058826</v>
      </c>
      <c r="R65" s="42">
        <f t="shared" si="6"/>
        <v>73.972602739726028</v>
      </c>
      <c r="S65" s="43">
        <f t="shared" si="7"/>
        <v>-7.2667203867848542</v>
      </c>
      <c r="T65" s="43">
        <f t="shared" si="8"/>
        <v>-7.2667203867848684</v>
      </c>
      <c r="U65" t="s">
        <v>190</v>
      </c>
      <c r="V65" t="s">
        <v>231</v>
      </c>
      <c r="W65" t="s">
        <v>323</v>
      </c>
      <c r="X65" t="s">
        <v>387</v>
      </c>
      <c r="Y65" s="45"/>
    </row>
    <row r="66" spans="1:25" ht="15" x14ac:dyDescent="0.25">
      <c r="A66">
        <v>1.93</v>
      </c>
      <c r="B66">
        <v>1.93</v>
      </c>
      <c r="C66" s="32">
        <f t="shared" si="0"/>
        <v>3.62694300518136E-2</v>
      </c>
      <c r="D66" s="33">
        <f>IF(OR($A66="",$B66=""),"",A66*'MPTO_working_2-way'!$G65)</f>
        <v>2</v>
      </c>
      <c r="E66" s="35">
        <f>IF(OR($A66="",$B66=""),"",B66*'MPTO_working_2-way'!$G65)</f>
        <v>2</v>
      </c>
      <c r="F66" s="33">
        <f>IF(OR($A66="",$B66=""),"",'MPTO_working_2-way'!D65)</f>
        <v>2.0000000000000004</v>
      </c>
      <c r="G66" s="35">
        <f>IF(OR($A66="",$B66=""),"",'MPTO_working_2-way'!E65)</f>
        <v>2.0000000000000004</v>
      </c>
      <c r="H66" s="33">
        <f>IF(OR($A66="",$B66=""),"",'OddsRatio_working_2-way'!M65)</f>
        <v>2</v>
      </c>
      <c r="I66" s="33">
        <f>IF(OR($A66="",$B66=""),"",'OddsRatio_working_2-way'!N65)</f>
        <v>2</v>
      </c>
      <c r="J66" s="33">
        <f>IF('Log_working_2-way'!$D65="","",A66^('Log_working_2-way'!$D65))</f>
        <v>1.9999999999999618</v>
      </c>
      <c r="K66" s="35">
        <f>IF('Log_working_2-way'!$D65="","",B66^('Log_working_2-way'!$D65))</f>
        <v>1.9999999999999618</v>
      </c>
      <c r="L66" s="41">
        <f t="shared" si="1"/>
        <v>0.5</v>
      </c>
      <c r="M66" s="41">
        <f t="shared" si="2"/>
        <v>0.5</v>
      </c>
      <c r="N66" s="42">
        <v>163</v>
      </c>
      <c r="O66" s="42">
        <f t="shared" si="3"/>
        <v>78.5440414507772</v>
      </c>
      <c r="P66" s="42">
        <f t="shared" si="4"/>
        <v>78.5440414507772</v>
      </c>
      <c r="Q66" s="42">
        <f t="shared" si="5"/>
        <v>84.455958549222814</v>
      </c>
      <c r="R66" s="42">
        <f t="shared" si="6"/>
        <v>84.455958549222814</v>
      </c>
      <c r="S66" s="43">
        <f t="shared" si="7"/>
        <v>-5.9119170984456133</v>
      </c>
      <c r="T66" s="43">
        <f t="shared" si="8"/>
        <v>-5.9119170984456133</v>
      </c>
      <c r="U66" t="s">
        <v>341</v>
      </c>
      <c r="V66" t="s">
        <v>337</v>
      </c>
      <c r="W66" t="s">
        <v>323</v>
      </c>
      <c r="X66" t="s">
        <v>387</v>
      </c>
      <c r="Y66" s="45"/>
    </row>
    <row r="67" spans="1:25" ht="15" x14ac:dyDescent="0.25">
      <c r="A67">
        <v>2.16</v>
      </c>
      <c r="B67">
        <v>1.72</v>
      </c>
      <c r="C67" s="32">
        <f t="shared" ref="C67:C130" si="9">IF(OR($A67="",$B67=""),"",(1/A67)+(1/B67)-1)</f>
        <v>4.4358311800172245E-2</v>
      </c>
      <c r="D67" s="33">
        <f>IF(OR($A67="",$B67=""),"",A67*'MPTO_working_2-way'!$G66)</f>
        <v>2.2558139534883721</v>
      </c>
      <c r="E67" s="35">
        <f>IF(OR($A67="",$B67=""),"",B67*'MPTO_working_2-way'!$G66)</f>
        <v>1.7962962962962963</v>
      </c>
      <c r="F67" s="33">
        <f>IF(OR($A67="",$B67=""),"",'MPTO_working_2-way'!D66)</f>
        <v>2.2686858817782118</v>
      </c>
      <c r="G67" s="35">
        <f>IF(OR($A67="",$B67=""),"",'MPTO_working_2-way'!E66)</f>
        <v>1.7882171736619177</v>
      </c>
      <c r="H67" s="33">
        <f>IF(OR($A67="",$B67=""),"",'OddsRatio_working_2-way'!M66)</f>
        <v>2.2692955176439846</v>
      </c>
      <c r="I67" s="33">
        <f>IF(OR($A67="",$B67=""),"",'OddsRatio_working_2-way'!N66)</f>
        <v>1.7878385971583355</v>
      </c>
      <c r="J67" s="33">
        <f>IF('Log_working_2-way'!$D66="","",A67^('Log_working_2-way'!$D66))</f>
        <v>2.2752758866273552</v>
      </c>
      <c r="K67" s="35">
        <f>IF('Log_working_2-way'!$D66="","",B67^('Log_working_2-way'!$D66))</f>
        <v>1.7841440510917015</v>
      </c>
      <c r="L67" s="41">
        <f t="shared" si="1"/>
        <v>0.44329896907216493</v>
      </c>
      <c r="M67" s="41">
        <f t="shared" si="2"/>
        <v>0.55670103092783507</v>
      </c>
      <c r="N67" s="42">
        <v>164</v>
      </c>
      <c r="O67" s="42">
        <f t="shared" si="3"/>
        <v>88.074074074074062</v>
      </c>
      <c r="P67" s="42">
        <f t="shared" si="4"/>
        <v>68.651162790697668</v>
      </c>
      <c r="Q67" s="42">
        <f t="shared" si="5"/>
        <v>95.348837209302332</v>
      </c>
      <c r="R67" s="42">
        <f t="shared" si="6"/>
        <v>75.925925925925924</v>
      </c>
      <c r="S67" s="43">
        <f t="shared" si="7"/>
        <v>-7.2747631352282696</v>
      </c>
      <c r="T67" s="43">
        <f t="shared" si="8"/>
        <v>-7.2747631352282554</v>
      </c>
      <c r="U67" t="s">
        <v>246</v>
      </c>
      <c r="V67" t="s">
        <v>336</v>
      </c>
      <c r="W67" t="s">
        <v>323</v>
      </c>
      <c r="X67" t="s">
        <v>387</v>
      </c>
      <c r="Y67" s="45"/>
    </row>
    <row r="68" spans="1:25" ht="15" x14ac:dyDescent="0.25">
      <c r="A68">
        <v>2.2200000000000002</v>
      </c>
      <c r="B68">
        <v>1.69</v>
      </c>
      <c r="C68" s="32">
        <f t="shared" si="9"/>
        <v>4.2166426781811372E-2</v>
      </c>
      <c r="D68" s="33">
        <f>IF(OR($A68="",$B68=""),"",A68*'MPTO_working_2-way'!$G67)</f>
        <v>2.3136094674556213</v>
      </c>
      <c r="E68" s="35">
        <f>IF(OR($A68="",$B68=""),"",B68*'MPTO_working_2-way'!$G67)</f>
        <v>1.7612612612612613</v>
      </c>
      <c r="F68" s="33">
        <f>IF(OR($A68="",$B68=""),"",'MPTO_working_2-way'!D67)</f>
        <v>2.3290086287168665</v>
      </c>
      <c r="G68" s="35">
        <f>IF(OR($A68="",$B68=""),"",'MPTO_working_2-way'!E67)</f>
        <v>1.7524405623803074</v>
      </c>
      <c r="H68" s="33">
        <f>IF(OR($A68="",$B68=""),"",'OddsRatio_working_2-way'!M67)</f>
        <v>2.3297052086943877</v>
      </c>
      <c r="I68" s="33">
        <f>IF(OR($A68="",$B68=""),"",'OddsRatio_working_2-way'!N67)</f>
        <v>1.7520463885238748</v>
      </c>
      <c r="J68" s="33">
        <f>IF('Log_working_2-way'!$D67="","",A68^('Log_working_2-way'!$D67))</f>
        <v>2.3368633562786214</v>
      </c>
      <c r="K68" s="35">
        <f>IF('Log_working_2-way'!$D67="","",B68^('Log_working_2-way'!$D67))</f>
        <v>1.7480196052222718</v>
      </c>
      <c r="L68" s="41">
        <f t="shared" ref="L68:L131" si="10">(1/D68)</f>
        <v>0.43222506393861893</v>
      </c>
      <c r="M68" s="41">
        <f t="shared" ref="M68:M131" si="11">(1/E68)</f>
        <v>0.56777493606138107</v>
      </c>
      <c r="N68" s="42">
        <v>165</v>
      </c>
      <c r="O68" s="42">
        <f t="shared" ref="O68:O131" si="12">(1/A68)*((N68*A68)-N68)</f>
        <v>90.675675675675677</v>
      </c>
      <c r="P68" s="42">
        <f t="shared" ref="P68:P131" si="13">(1/B68)*((N68*B68)-N68)</f>
        <v>67.366863905325431</v>
      </c>
      <c r="Q68" s="42">
        <f t="shared" ref="Q68:Q131" si="14">(1/B68)*N68</f>
        <v>97.633136094674555</v>
      </c>
      <c r="R68" s="42">
        <f t="shared" ref="R68:R131" si="15">(1/A68)*N68</f>
        <v>74.324324324324323</v>
      </c>
      <c r="S68" s="43">
        <f t="shared" ref="S68:S131" si="16">O68-Q68</f>
        <v>-6.9574604189988776</v>
      </c>
      <c r="T68" s="43">
        <f t="shared" ref="T68:T131" si="17">P68-R68</f>
        <v>-6.9574604189988918</v>
      </c>
      <c r="U68" t="s">
        <v>342</v>
      </c>
      <c r="V68" t="s">
        <v>243</v>
      </c>
      <c r="W68" t="s">
        <v>323</v>
      </c>
      <c r="X68" t="s">
        <v>387</v>
      </c>
      <c r="Y68" s="45"/>
    </row>
    <row r="69" spans="1:25" ht="15" x14ac:dyDescent="0.25">
      <c r="A69">
        <v>2.11</v>
      </c>
      <c r="B69">
        <v>1.75</v>
      </c>
      <c r="C69" s="32">
        <f t="shared" si="9"/>
        <v>4.5362220717670931E-2</v>
      </c>
      <c r="D69" s="33">
        <f>IF(OR($A69="",$B69=""),"",A69*'MPTO_working_2-way'!$G68)</f>
        <v>2.2057142857142855</v>
      </c>
      <c r="E69" s="35">
        <f>IF(OR($A69="",$B69=""),"",B69*'MPTO_working_2-way'!$G68)</f>
        <v>1.8293838862559242</v>
      </c>
      <c r="F69" s="33">
        <f>IF(OR($A69="",$B69=""),"",'MPTO_working_2-way'!D68)</f>
        <v>2.2160540135033755</v>
      </c>
      <c r="G69" s="35">
        <f>IF(OR($A69="",$B69=""),"",'MPTO_working_2-way'!E68)</f>
        <v>1.8223318938926589</v>
      </c>
      <c r="H69" s="33">
        <f>IF(OR($A69="",$B69=""),"",'OddsRatio_working_2-way'!M68)</f>
        <v>2.216552506059644</v>
      </c>
      <c r="I69" s="33">
        <f>IF(OR($A69="",$B69=""),"",'OddsRatio_working_2-way'!N68)</f>
        <v>1.8219949365267862</v>
      </c>
      <c r="J69" s="33">
        <f>IF('Log_working_2-way'!$D68="","",A69^('Log_working_2-way'!$D68))</f>
        <v>2.2213495885331906</v>
      </c>
      <c r="K69" s="35">
        <f>IF('Log_working_2-way'!$D68="","",B69^('Log_working_2-way'!$D68))</f>
        <v>1.8187663952959283</v>
      </c>
      <c r="L69" s="41">
        <f t="shared" si="10"/>
        <v>0.45336787564766845</v>
      </c>
      <c r="M69" s="41">
        <f t="shared" si="11"/>
        <v>0.54663212435233155</v>
      </c>
      <c r="N69" s="42">
        <v>166</v>
      </c>
      <c r="O69" s="42">
        <f t="shared" si="12"/>
        <v>87.327014218009481</v>
      </c>
      <c r="P69" s="42">
        <f t="shared" si="13"/>
        <v>71.142857142857139</v>
      </c>
      <c r="Q69" s="42">
        <f t="shared" si="14"/>
        <v>94.857142857142847</v>
      </c>
      <c r="R69" s="42">
        <f t="shared" si="15"/>
        <v>78.672985781990519</v>
      </c>
      <c r="S69" s="43">
        <f t="shared" si="16"/>
        <v>-7.5301286391333662</v>
      </c>
      <c r="T69" s="43">
        <f t="shared" si="17"/>
        <v>-7.5301286391333804</v>
      </c>
      <c r="U69" t="s">
        <v>226</v>
      </c>
      <c r="V69" t="s">
        <v>191</v>
      </c>
      <c r="W69" t="s">
        <v>323</v>
      </c>
      <c r="X69" t="s">
        <v>387</v>
      </c>
      <c r="Y69" s="45"/>
    </row>
    <row r="70" spans="1:25" ht="15" x14ac:dyDescent="0.25">
      <c r="A70">
        <v>2.16</v>
      </c>
      <c r="B70">
        <v>1.72</v>
      </c>
      <c r="C70" s="32">
        <f t="shared" si="9"/>
        <v>4.4358311800172245E-2</v>
      </c>
      <c r="D70" s="33">
        <f>IF(OR($A70="",$B70=""),"",A70*'MPTO_working_2-way'!$G69)</f>
        <v>2.2558139534883721</v>
      </c>
      <c r="E70" s="35">
        <f>IF(OR($A70="",$B70=""),"",B70*'MPTO_working_2-way'!$G69)</f>
        <v>1.7962962962962963</v>
      </c>
      <c r="F70" s="33">
        <f>IF(OR($A70="",$B70=""),"",'MPTO_working_2-way'!D69)</f>
        <v>2.2686858817782118</v>
      </c>
      <c r="G70" s="35">
        <f>IF(OR($A70="",$B70=""),"",'MPTO_working_2-way'!E69)</f>
        <v>1.7882171736619177</v>
      </c>
      <c r="H70" s="33">
        <f>IF(OR($A70="",$B70=""),"",'OddsRatio_working_2-way'!M69)</f>
        <v>2.2692955176439846</v>
      </c>
      <c r="I70" s="33">
        <f>IF(OR($A70="",$B70=""),"",'OddsRatio_working_2-way'!N69)</f>
        <v>1.7878385971583355</v>
      </c>
      <c r="J70" s="33">
        <f>IF('Log_working_2-way'!$D69="","",A70^('Log_working_2-way'!$D69))</f>
        <v>2.2752758866273552</v>
      </c>
      <c r="K70" s="35">
        <f>IF('Log_working_2-way'!$D69="","",B70^('Log_working_2-way'!$D69))</f>
        <v>1.7841440510917015</v>
      </c>
      <c r="L70" s="41">
        <f t="shared" si="10"/>
        <v>0.44329896907216493</v>
      </c>
      <c r="M70" s="41">
        <f t="shared" si="11"/>
        <v>0.55670103092783507</v>
      </c>
      <c r="N70" s="42">
        <v>167</v>
      </c>
      <c r="O70" s="42">
        <f t="shared" si="12"/>
        <v>89.68518518518519</v>
      </c>
      <c r="P70" s="42">
        <f t="shared" si="13"/>
        <v>69.906976744186053</v>
      </c>
      <c r="Q70" s="42">
        <f t="shared" si="14"/>
        <v>97.093023255813961</v>
      </c>
      <c r="R70" s="42">
        <f t="shared" si="15"/>
        <v>77.31481481481481</v>
      </c>
      <c r="S70" s="43">
        <f t="shared" si="16"/>
        <v>-7.4078380706287703</v>
      </c>
      <c r="T70" s="43">
        <f t="shared" si="17"/>
        <v>-7.4078380706287561</v>
      </c>
      <c r="U70" t="s">
        <v>244</v>
      </c>
      <c r="V70" t="s">
        <v>367</v>
      </c>
      <c r="W70" t="s">
        <v>323</v>
      </c>
      <c r="X70" t="s">
        <v>387</v>
      </c>
      <c r="Y70" s="45"/>
    </row>
    <row r="71" spans="1:25" ht="15" x14ac:dyDescent="0.25">
      <c r="A71">
        <v>2.12</v>
      </c>
      <c r="B71">
        <v>1.75</v>
      </c>
      <c r="C71" s="32">
        <f t="shared" si="9"/>
        <v>4.3126684636118462E-2</v>
      </c>
      <c r="D71" s="33">
        <f>IF(OR($A71="",$B71=""),"",A71*'MPTO_working_2-way'!$G70)</f>
        <v>2.2114285714285713</v>
      </c>
      <c r="E71" s="35">
        <f>IF(OR($A71="",$B71=""),"",B71*'MPTO_working_2-way'!$G70)</f>
        <v>1.8254716981132073</v>
      </c>
      <c r="F71" s="33">
        <f>IF(OR($A71="",$B71=""),"",'MPTO_working_2-way'!D70)</f>
        <v>2.2215568862275448</v>
      </c>
      <c r="G71" s="35">
        <f>IF(OR($A71="",$B71=""),"",'MPTO_working_2-way'!E70)</f>
        <v>1.8186274509803919</v>
      </c>
      <c r="H71" s="33">
        <f>IF(OR($A71="",$B71=""),"",'OddsRatio_working_2-way'!M70)</f>
        <v>2.2220201853215569</v>
      </c>
      <c r="I71" s="33">
        <f>IF(OR($A71="",$B71=""),"",'OddsRatio_working_2-way'!N70)</f>
        <v>1.8183170883849711</v>
      </c>
      <c r="J71" s="33">
        <f>IF('Log_working_2-way'!$D70="","",A71^('Log_working_2-way'!$D70))</f>
        <v>2.2267095575120122</v>
      </c>
      <c r="K71" s="35">
        <f>IF('Log_working_2-way'!$D70="","",B71^('Log_working_2-way'!$D70))</f>
        <v>1.8151888879286393</v>
      </c>
      <c r="L71" s="41">
        <f t="shared" si="10"/>
        <v>0.45219638242894061</v>
      </c>
      <c r="M71" s="41">
        <f t="shared" si="11"/>
        <v>0.54780361757105955</v>
      </c>
      <c r="N71" s="42">
        <v>168</v>
      </c>
      <c r="O71" s="42">
        <f t="shared" si="12"/>
        <v>88.754716981132077</v>
      </c>
      <c r="P71" s="42">
        <f t="shared" si="13"/>
        <v>72</v>
      </c>
      <c r="Q71" s="42">
        <f t="shared" si="14"/>
        <v>96</v>
      </c>
      <c r="R71" s="42">
        <f t="shared" si="15"/>
        <v>79.245283018867923</v>
      </c>
      <c r="S71" s="43">
        <f t="shared" si="16"/>
        <v>-7.2452830188679229</v>
      </c>
      <c r="T71" s="43">
        <f t="shared" si="17"/>
        <v>-7.2452830188679229</v>
      </c>
      <c r="U71" t="s">
        <v>228</v>
      </c>
      <c r="V71" t="s">
        <v>335</v>
      </c>
      <c r="W71" t="s">
        <v>323</v>
      </c>
      <c r="X71" t="s">
        <v>387</v>
      </c>
      <c r="Y71" s="45"/>
    </row>
    <row r="72" spans="1:25" ht="15" x14ac:dyDescent="0.25">
      <c r="A72">
        <v>2.3199999999999998</v>
      </c>
      <c r="B72">
        <v>1.64</v>
      </c>
      <c r="C72" s="32">
        <f t="shared" si="9"/>
        <v>4.0790580319596259E-2</v>
      </c>
      <c r="D72" s="33">
        <f>IF(OR($A72="",$B72=""),"",A72*'MPTO_working_2-way'!$G71)</f>
        <v>2.4146341463414633</v>
      </c>
      <c r="E72" s="35">
        <f>IF(OR($A72="",$B72=""),"",B72*'MPTO_working_2-way'!$G71)</f>
        <v>1.7068965517241377</v>
      </c>
      <c r="F72" s="33">
        <f>IF(OR($A72="",$B72=""),"",'MPTO_working_2-way'!D71)</f>
        <v>2.4352278545826929</v>
      </c>
      <c r="G72" s="35">
        <f>IF(OR($A72="",$B72=""),"",'MPTO_working_2-way'!E71)</f>
        <v>1.6967534784159826</v>
      </c>
      <c r="H72" s="33">
        <f>IF(OR($A72="",$B72=""),"",'OddsRatio_working_2-way'!M71)</f>
        <v>2.4361406616345072</v>
      </c>
      <c r="I72" s="33">
        <f>IF(OR($A72="",$B72=""),"",'OddsRatio_working_2-way'!N71)</f>
        <v>1.6963106238227914</v>
      </c>
      <c r="J72" s="33">
        <f>IF('Log_working_2-way'!$D71="","",A72^('Log_working_2-way'!$D71))</f>
        <v>2.44574829516562</v>
      </c>
      <c r="K72" s="35">
        <f>IF('Log_working_2-way'!$D71="","",B72^('Log_working_2-way'!$D71))</f>
        <v>1.6916833333599894</v>
      </c>
      <c r="L72" s="41">
        <f t="shared" si="10"/>
        <v>0.41414141414141414</v>
      </c>
      <c r="M72" s="41">
        <f t="shared" si="11"/>
        <v>0.58585858585858597</v>
      </c>
      <c r="N72" s="42">
        <v>169</v>
      </c>
      <c r="O72" s="42">
        <f t="shared" si="12"/>
        <v>96.155172413793096</v>
      </c>
      <c r="P72" s="42">
        <f t="shared" si="13"/>
        <v>65.951219512195095</v>
      </c>
      <c r="Q72" s="42">
        <f t="shared" si="14"/>
        <v>103.04878048780488</v>
      </c>
      <c r="R72" s="42">
        <f t="shared" si="15"/>
        <v>72.844827586206904</v>
      </c>
      <c r="S72" s="43">
        <f t="shared" si="16"/>
        <v>-6.8936080740117802</v>
      </c>
      <c r="T72" s="43">
        <f t="shared" si="17"/>
        <v>-6.8936080740118086</v>
      </c>
      <c r="U72" t="s">
        <v>245</v>
      </c>
      <c r="V72" t="s">
        <v>332</v>
      </c>
      <c r="W72" t="s">
        <v>323</v>
      </c>
      <c r="X72" t="s">
        <v>387</v>
      </c>
      <c r="Y72" s="45"/>
    </row>
    <row r="73" spans="1:25" ht="15" x14ac:dyDescent="0.25">
      <c r="A73">
        <v>2.17</v>
      </c>
      <c r="B73">
        <v>1.76</v>
      </c>
      <c r="C73" s="32">
        <f t="shared" si="9"/>
        <v>2.9011311269375728E-2</v>
      </c>
      <c r="D73" s="33">
        <f>IF(OR($A73="",$B73=""),"",A73*'MPTO_working_2-way'!$G72)</f>
        <v>2.2329545454545454</v>
      </c>
      <c r="E73" s="35">
        <f>IF(OR($A73="",$B73=""),"",B73*'MPTO_working_2-way'!$G72)</f>
        <v>1.8110599078341012</v>
      </c>
      <c r="F73" s="33">
        <f>IF(OR($A73="",$B73=""),"",'MPTO_working_2-way'!D72)</f>
        <v>2.2405256365129644</v>
      </c>
      <c r="G73" s="35">
        <f>IF(OR($A73="",$B73=""),"",'MPTO_working_2-way'!E72)</f>
        <v>1.8061099025820484</v>
      </c>
      <c r="H73" s="33">
        <f>IF(OR($A73="",$B73=""),"",'OddsRatio_working_2-way'!M72)</f>
        <v>2.2407552878027661</v>
      </c>
      <c r="I73" s="33">
        <f>IF(OR($A73="",$B73=""),"",'OddsRatio_working_2-way'!N72)</f>
        <v>1.8059606997693183</v>
      </c>
      <c r="J73" s="33">
        <f>IF('Log_working_2-way'!$D72="","",A73^('Log_working_2-way'!$D72))</f>
        <v>2.2442129030289037</v>
      </c>
      <c r="K73" s="35">
        <f>IF('Log_working_2-way'!$D72="","",B73^('Log_working_2-way'!$D72))</f>
        <v>1.8037209689479914</v>
      </c>
      <c r="L73" s="41">
        <f t="shared" si="10"/>
        <v>0.44783715012722647</v>
      </c>
      <c r="M73" s="41">
        <f t="shared" si="11"/>
        <v>0.55216284987277364</v>
      </c>
      <c r="N73" s="42">
        <v>170</v>
      </c>
      <c r="O73" s="42">
        <f t="shared" si="12"/>
        <v>91.658986175115203</v>
      </c>
      <c r="P73" s="42">
        <f t="shared" si="13"/>
        <v>73.409090909090907</v>
      </c>
      <c r="Q73" s="42">
        <f t="shared" si="14"/>
        <v>96.590909090909093</v>
      </c>
      <c r="R73" s="42">
        <f t="shared" si="15"/>
        <v>78.341013824884797</v>
      </c>
      <c r="S73" s="43">
        <f t="shared" si="16"/>
        <v>-4.9319229157938906</v>
      </c>
      <c r="T73" s="43">
        <f t="shared" si="17"/>
        <v>-4.9319229157938906</v>
      </c>
      <c r="U73" t="s">
        <v>304</v>
      </c>
      <c r="V73" t="s">
        <v>294</v>
      </c>
      <c r="W73" t="s">
        <v>324</v>
      </c>
      <c r="X73" t="s">
        <v>387</v>
      </c>
      <c r="Y73" s="45"/>
    </row>
    <row r="74" spans="1:25" ht="15" x14ac:dyDescent="0.25">
      <c r="A74">
        <v>1.39</v>
      </c>
      <c r="B74">
        <v>3.13</v>
      </c>
      <c r="C74" s="32">
        <f t="shared" si="9"/>
        <v>3.8913278323028599E-2</v>
      </c>
      <c r="D74" s="33">
        <f>IF(OR($A74="",$B74=""),"",A74*'MPTO_working_2-way'!$G73)</f>
        <v>1.4440894568690097</v>
      </c>
      <c r="E74" s="35">
        <f>IF(OR($A74="",$B74=""),"",B74*'MPTO_working_2-way'!$G73)</f>
        <v>3.2517985611510793</v>
      </c>
      <c r="F74" s="33">
        <f>IF(OR($A74="",$B74=""),"",'MPTO_working_2-way'!D73)</f>
        <v>1.4286371024676967</v>
      </c>
      <c r="G74" s="35">
        <f>IF(OR($A74="",$B74=""),"",'MPTO_working_2-way'!E73)</f>
        <v>3.3329758302371015</v>
      </c>
      <c r="H74" s="33">
        <f>IF(OR($A74="",$B74=""),"",'OddsRatio_working_2-way'!M73)</f>
        <v>1.4279002121398117</v>
      </c>
      <c r="I74" s="33">
        <f>IF(OR($A74="",$B74=""),"",'OddsRatio_working_2-way'!N73)</f>
        <v>3.3369934663020482</v>
      </c>
      <c r="J74" s="33">
        <f>IF('Log_working_2-way'!$D73="","",A74^('Log_working_2-way'!$D73))</f>
        <v>1.4207622679036835</v>
      </c>
      <c r="K74" s="35">
        <f>IF('Log_working_2-way'!$D73="","",B74^('Log_working_2-way'!$D73))</f>
        <v>3.3766389628527826</v>
      </c>
      <c r="L74" s="41">
        <f t="shared" si="10"/>
        <v>0.6924778761061946</v>
      </c>
      <c r="M74" s="41">
        <f t="shared" si="11"/>
        <v>0.30752212389380529</v>
      </c>
      <c r="N74" s="42">
        <v>171</v>
      </c>
      <c r="O74" s="42">
        <f t="shared" si="12"/>
        <v>47.97841726618703</v>
      </c>
      <c r="P74" s="42">
        <f t="shared" si="13"/>
        <v>116.36741214057508</v>
      </c>
      <c r="Q74" s="42">
        <f t="shared" si="14"/>
        <v>54.632587859424916</v>
      </c>
      <c r="R74" s="42">
        <f t="shared" si="15"/>
        <v>123.02158273381296</v>
      </c>
      <c r="S74" s="43">
        <f t="shared" si="16"/>
        <v>-6.6541705932378861</v>
      </c>
      <c r="T74" s="43">
        <f t="shared" si="17"/>
        <v>-6.654170593237879</v>
      </c>
      <c r="U74" t="s">
        <v>301</v>
      </c>
      <c r="V74" t="s">
        <v>302</v>
      </c>
      <c r="W74" t="s">
        <v>324</v>
      </c>
      <c r="X74" t="s">
        <v>387</v>
      </c>
      <c r="Y74" s="45"/>
    </row>
    <row r="75" spans="1:25" ht="15" x14ac:dyDescent="0.25">
      <c r="A75">
        <v>1.93</v>
      </c>
      <c r="B75">
        <v>1.92</v>
      </c>
      <c r="C75" s="32">
        <f t="shared" si="9"/>
        <v>3.8968048359240282E-2</v>
      </c>
      <c r="D75" s="33">
        <f>IF(OR($A75="",$B75=""),"",A75*'MPTO_working_2-way'!$G74)</f>
        <v>2.0052083333333335</v>
      </c>
      <c r="E75" s="35">
        <f>IF(OR($A75="",$B75=""),"",B75*'MPTO_working_2-way'!$G74)</f>
        <v>1.9948186528497414</v>
      </c>
      <c r="F75" s="33">
        <f>IF(OR($A75="",$B75=""),"",'MPTO_working_2-way'!D74)</f>
        <v>2.0054118411083453</v>
      </c>
      <c r="G75" s="35">
        <f>IF(OR($A75="",$B75=""),"",'MPTO_working_2-way'!E74)</f>
        <v>1.9946172892668752</v>
      </c>
      <c r="H75" s="33">
        <f>IF(OR($A75="",$B75=""),"",'OddsRatio_working_2-way'!M74)</f>
        <v>2.0054200938997546</v>
      </c>
      <c r="I75" s="33">
        <f>IF(OR($A75="",$B75=""),"",'OddsRatio_working_2-way'!N74)</f>
        <v>1.9946091251481448</v>
      </c>
      <c r="J75" s="33">
        <f>IF('Log_working_2-way'!$D74="","",A75^('Log_working_2-way'!$D74))</f>
        <v>2.0055131845379748</v>
      </c>
      <c r="K75" s="35">
        <f>IF('Log_working_2-way'!$D74="","",B75^('Log_working_2-way'!$D74))</f>
        <v>1.9945170440100763</v>
      </c>
      <c r="L75" s="41">
        <f t="shared" si="10"/>
        <v>0.49870129870129865</v>
      </c>
      <c r="M75" s="41">
        <f t="shared" si="11"/>
        <v>0.50129870129870124</v>
      </c>
      <c r="N75" s="42">
        <v>172</v>
      </c>
      <c r="O75" s="42">
        <f t="shared" si="12"/>
        <v>82.880829015544037</v>
      </c>
      <c r="P75" s="42">
        <f t="shared" si="13"/>
        <v>82.416666666666671</v>
      </c>
      <c r="Q75" s="42">
        <f t="shared" si="14"/>
        <v>89.583333333333343</v>
      </c>
      <c r="R75" s="42">
        <f t="shared" si="15"/>
        <v>89.119170984455963</v>
      </c>
      <c r="S75" s="43">
        <f t="shared" si="16"/>
        <v>-6.7025043177893053</v>
      </c>
      <c r="T75" s="43">
        <f t="shared" si="17"/>
        <v>-6.7025043177892911</v>
      </c>
      <c r="U75" t="s">
        <v>252</v>
      </c>
      <c r="V75" t="s">
        <v>371</v>
      </c>
      <c r="W75" t="s">
        <v>328</v>
      </c>
      <c r="X75" t="s">
        <v>387</v>
      </c>
      <c r="Y75" s="45"/>
    </row>
    <row r="76" spans="1:25" ht="15" x14ac:dyDescent="0.25">
      <c r="A76">
        <v>2.2999999999999998</v>
      </c>
      <c r="B76">
        <v>1.65</v>
      </c>
      <c r="C76" s="32">
        <f t="shared" si="9"/>
        <v>4.0843214756258295E-2</v>
      </c>
      <c r="D76" s="33">
        <f>IF(OR($A76="",$B76=""),"",A76*'MPTO_working_2-way'!$G75)</f>
        <v>2.393939393939394</v>
      </c>
      <c r="E76" s="35">
        <f>IF(OR($A76="",$B76=""),"",B76*'MPTO_working_2-way'!$G75)</f>
        <v>1.7173913043478262</v>
      </c>
      <c r="F76" s="33">
        <f>IF(OR($A76="",$B76=""),"",'MPTO_working_2-way'!D75)</f>
        <v>2.4133545310015898</v>
      </c>
      <c r="G76" s="35">
        <f>IF(OR($A76="",$B76=""),"",'MPTO_working_2-way'!E75)</f>
        <v>1.7075365579302588</v>
      </c>
      <c r="H76" s="33">
        <f>IF(OR($A76="",$B76=""),"",'OddsRatio_working_2-way'!M75)</f>
        <v>2.4142135623730949</v>
      </c>
      <c r="I76" s="33">
        <f>IF(OR($A76="",$B76=""),"",'OddsRatio_working_2-way'!N75)</f>
        <v>1.7071067811865481</v>
      </c>
      <c r="J76" s="33">
        <f>IF('Log_working_2-way'!$D75="","",A76^('Log_working_2-way'!$D75))</f>
        <v>2.4232620837218128</v>
      </c>
      <c r="K76" s="35">
        <f>IF('Log_working_2-way'!$D75="","",B76^('Log_working_2-way'!$D75))</f>
        <v>1.7026112839208782</v>
      </c>
      <c r="L76" s="41">
        <f t="shared" si="10"/>
        <v>0.41772151898734178</v>
      </c>
      <c r="M76" s="41">
        <f t="shared" si="11"/>
        <v>0.58227848101265822</v>
      </c>
      <c r="N76" s="42">
        <v>173</v>
      </c>
      <c r="O76" s="42">
        <f t="shared" si="12"/>
        <v>97.782608695652172</v>
      </c>
      <c r="P76" s="42">
        <f t="shared" si="13"/>
        <v>68.151515151515142</v>
      </c>
      <c r="Q76" s="42">
        <f t="shared" si="14"/>
        <v>104.84848484848486</v>
      </c>
      <c r="R76" s="42">
        <f t="shared" si="15"/>
        <v>75.217391304347828</v>
      </c>
      <c r="S76" s="43">
        <f t="shared" si="16"/>
        <v>-7.0658761528326863</v>
      </c>
      <c r="T76" s="43">
        <f t="shared" si="17"/>
        <v>-7.0658761528326863</v>
      </c>
      <c r="U76" t="s">
        <v>256</v>
      </c>
      <c r="V76" t="s">
        <v>259</v>
      </c>
      <c r="W76" t="s">
        <v>328</v>
      </c>
      <c r="X76" t="s">
        <v>387</v>
      </c>
      <c r="Y76" s="45"/>
    </row>
    <row r="77" spans="1:25" ht="15" x14ac:dyDescent="0.25">
      <c r="A77">
        <v>2.4300000000000002</v>
      </c>
      <c r="B77">
        <v>1.58</v>
      </c>
      <c r="C77" s="32">
        <f t="shared" si="9"/>
        <v>4.4434026149919204E-2</v>
      </c>
      <c r="D77" s="33">
        <f>IF(OR($A77="",$B77=""),"",A77*'MPTO_working_2-way'!$G76)</f>
        <v>2.537974683544304</v>
      </c>
      <c r="E77" s="35">
        <f>IF(OR($A77="",$B77=""),"",B77*'MPTO_working_2-way'!$G76)</f>
        <v>1.6502057613168724</v>
      </c>
      <c r="F77" s="33">
        <f>IF(OR($A77="",$B77=""),"",'MPTO_working_2-way'!D76)</f>
        <v>2.5686759884926742</v>
      </c>
      <c r="G77" s="35">
        <f>IF(OR($A77="",$B77=""),"",'MPTO_working_2-way'!E76)</f>
        <v>1.6374802746620036</v>
      </c>
      <c r="H77" s="33">
        <f>IF(OR($A77="",$B77=""),"",'OddsRatio_working_2-way'!M76)</f>
        <v>2.5701965613830993</v>
      </c>
      <c r="I77" s="33">
        <f>IF(OR($A77="",$B77=""),"",'OddsRatio_working_2-way'!N76)</f>
        <v>1.636862940980558</v>
      </c>
      <c r="J77" s="33">
        <f>IF('Log_working_2-way'!$D76="","",A77^('Log_working_2-way'!$D76))</f>
        <v>2.5846851995954396</v>
      </c>
      <c r="K77" s="35">
        <f>IF('Log_working_2-way'!$D76="","",B77^('Log_working_2-way'!$D76))</f>
        <v>1.6310401587990264</v>
      </c>
      <c r="L77" s="41">
        <f t="shared" si="10"/>
        <v>0.3940149625935162</v>
      </c>
      <c r="M77" s="41">
        <f t="shared" si="11"/>
        <v>0.6059850374064838</v>
      </c>
      <c r="N77" s="42">
        <v>174</v>
      </c>
      <c r="O77" s="42">
        <f t="shared" si="12"/>
        <v>102.39506172839508</v>
      </c>
      <c r="P77" s="42">
        <f t="shared" si="13"/>
        <v>63.87341772151899</v>
      </c>
      <c r="Q77" s="42">
        <f t="shared" si="14"/>
        <v>110.126582278481</v>
      </c>
      <c r="R77" s="42">
        <f t="shared" si="15"/>
        <v>71.604938271604937</v>
      </c>
      <c r="S77" s="43">
        <f t="shared" si="16"/>
        <v>-7.7315205500859179</v>
      </c>
      <c r="T77" s="43">
        <f t="shared" si="17"/>
        <v>-7.7315205500859463</v>
      </c>
      <c r="U77" t="s">
        <v>260</v>
      </c>
      <c r="V77" t="s">
        <v>258</v>
      </c>
      <c r="W77" t="s">
        <v>328</v>
      </c>
      <c r="X77" t="s">
        <v>387</v>
      </c>
      <c r="Y77" s="45"/>
    </row>
    <row r="78" spans="1:25" ht="15" x14ac:dyDescent="0.25">
      <c r="A78">
        <v>2.14</v>
      </c>
      <c r="B78">
        <v>1.74</v>
      </c>
      <c r="C78" s="32">
        <f t="shared" si="9"/>
        <v>4.200236330432916E-2</v>
      </c>
      <c r="D78" s="33">
        <f>IF(OR($A78="",$B78=""),"",A78*'MPTO_working_2-way'!$G77)</f>
        <v>2.2298850574712645</v>
      </c>
      <c r="E78" s="35">
        <f>IF(OR($A78="",$B78=""),"",B78*'MPTO_working_2-way'!$G77)</f>
        <v>1.8130841121495327</v>
      </c>
      <c r="F78" s="33">
        <f>IF(OR($A78="",$B78=""),"",'MPTO_working_2-way'!D77)</f>
        <v>2.2407028523288002</v>
      </c>
      <c r="G78" s="35">
        <f>IF(OR($A78="",$B78=""),"",'MPTO_working_2-way'!E77)</f>
        <v>1.8059947618585701</v>
      </c>
      <c r="H78" s="33">
        <f>IF(OR($A78="",$B78=""),"",'OddsRatio_working_2-way'!M77)</f>
        <v>2.2411851354816257</v>
      </c>
      <c r="I78" s="33">
        <f>IF(OR($A78="",$B78=""),"",'OddsRatio_working_2-way'!N77)</f>
        <v>1.8056815791722833</v>
      </c>
      <c r="J78" s="33">
        <f>IF('Log_working_2-way'!$D77="","",A78^('Log_working_2-way'!$D77))</f>
        <v>2.2461922009554618</v>
      </c>
      <c r="K78" s="35">
        <f>IF('Log_working_2-way'!$D77="","",B78^('Log_working_2-way'!$D77))</f>
        <v>1.8024444377303941</v>
      </c>
      <c r="L78" s="41">
        <f t="shared" si="10"/>
        <v>0.44845360824742264</v>
      </c>
      <c r="M78" s="41">
        <f t="shared" si="11"/>
        <v>0.55154639175257736</v>
      </c>
      <c r="N78" s="42">
        <v>175</v>
      </c>
      <c r="O78" s="42">
        <f t="shared" si="12"/>
        <v>93.224299065420567</v>
      </c>
      <c r="P78" s="42">
        <f t="shared" si="13"/>
        <v>74.425287356321832</v>
      </c>
      <c r="Q78" s="42">
        <f t="shared" si="14"/>
        <v>100.57471264367815</v>
      </c>
      <c r="R78" s="42">
        <f t="shared" si="15"/>
        <v>81.775700934579433</v>
      </c>
      <c r="S78" s="43">
        <f t="shared" si="16"/>
        <v>-7.3504135782575872</v>
      </c>
      <c r="T78" s="43">
        <f t="shared" si="17"/>
        <v>-7.3504135782576014</v>
      </c>
      <c r="U78" t="s">
        <v>262</v>
      </c>
      <c r="V78" t="s">
        <v>268</v>
      </c>
      <c r="W78" t="s">
        <v>328</v>
      </c>
      <c r="X78" t="s">
        <v>387</v>
      </c>
      <c r="Y78" s="45"/>
    </row>
    <row r="79" spans="1:25" ht="15" x14ac:dyDescent="0.25">
      <c r="A79">
        <v>2.17</v>
      </c>
      <c r="B79">
        <v>1.72</v>
      </c>
      <c r="C79" s="32">
        <f t="shared" si="9"/>
        <v>4.2224841924766832E-2</v>
      </c>
      <c r="D79" s="33">
        <f>IF(OR($A79="",$B79=""),"",A79*'MPTO_working_2-way'!$G78)</f>
        <v>2.2616279069767438</v>
      </c>
      <c r="E79" s="35">
        <f>IF(OR($A79="",$B79=""),"",B79*'MPTO_working_2-way'!$G78)</f>
        <v>1.792626728110599</v>
      </c>
      <c r="F79" s="33">
        <f>IF(OR($A79="",$B79=""),"",'MPTO_working_2-way'!D78)</f>
        <v>2.2741896173531559</v>
      </c>
      <c r="G79" s="35">
        <f>IF(OR($A79="",$B79=""),"",'MPTO_working_2-way'!E78)</f>
        <v>1.7848125478194337</v>
      </c>
      <c r="H79" s="33">
        <f>IF(OR($A79="",$B79=""),"",'OddsRatio_working_2-way'!M78)</f>
        <v>2.2747548783981961</v>
      </c>
      <c r="I79" s="33">
        <f>IF(OR($A79="",$B79=""),"",'OddsRatio_working_2-way'!N78)</f>
        <v>1.784464540552736</v>
      </c>
      <c r="J79" s="33">
        <f>IF('Log_working_2-way'!$D78="","",A79^('Log_working_2-way'!$D78))</f>
        <v>2.2805793613089871</v>
      </c>
      <c r="K79" s="35">
        <f>IF('Log_working_2-way'!$D78="","",B79^('Log_working_2-way'!$D78))</f>
        <v>1.7808965459020807</v>
      </c>
      <c r="L79" s="41">
        <f t="shared" si="10"/>
        <v>0.44215938303341912</v>
      </c>
      <c r="M79" s="41">
        <f t="shared" si="11"/>
        <v>0.55784061696658105</v>
      </c>
      <c r="N79" s="42">
        <v>176</v>
      </c>
      <c r="O79" s="42">
        <f t="shared" si="12"/>
        <v>94.894009216589851</v>
      </c>
      <c r="P79" s="42">
        <f t="shared" si="13"/>
        <v>73.674418604651152</v>
      </c>
      <c r="Q79" s="42">
        <f t="shared" si="14"/>
        <v>102.32558139534885</v>
      </c>
      <c r="R79" s="42">
        <f t="shared" si="15"/>
        <v>81.105990783410135</v>
      </c>
      <c r="S79" s="43">
        <f t="shared" si="16"/>
        <v>-7.4315721787589979</v>
      </c>
      <c r="T79" s="43">
        <f t="shared" si="17"/>
        <v>-7.4315721787589837</v>
      </c>
      <c r="U79" t="s">
        <v>297</v>
      </c>
      <c r="V79" t="s">
        <v>261</v>
      </c>
      <c r="W79" t="s">
        <v>328</v>
      </c>
      <c r="X79" t="s">
        <v>387</v>
      </c>
      <c r="Y79" s="45"/>
    </row>
    <row r="80" spans="1:25" ht="15" x14ac:dyDescent="0.25">
      <c r="A80">
        <v>2.2400000000000002</v>
      </c>
      <c r="B80">
        <v>1.68</v>
      </c>
      <c r="C80" s="32">
        <f t="shared" si="9"/>
        <v>4.1666666666666519E-2</v>
      </c>
      <c r="D80" s="33">
        <f>IF(OR($A80="",$B80=""),"",A80*'MPTO_working_2-way'!$G79)</f>
        <v>2.333333333333333</v>
      </c>
      <c r="E80" s="35">
        <f>IF(OR($A80="",$B80=""),"",B80*'MPTO_working_2-way'!$G79)</f>
        <v>1.7499999999999998</v>
      </c>
      <c r="F80" s="33">
        <f>IF(OR($A80="",$B80=""),"",'MPTO_working_2-way'!D79)</f>
        <v>2.3496503496503496</v>
      </c>
      <c r="G80" s="35">
        <f>IF(OR($A80="",$B80=""),"",'MPTO_working_2-way'!E79)</f>
        <v>1.7409326424870464</v>
      </c>
      <c r="H80" s="33">
        <f>IF(OR($A80="",$B80=""),"",'OddsRatio_working_2-way'!M79)</f>
        <v>2.3503812097939996</v>
      </c>
      <c r="I80" s="33">
        <f>IF(OR($A80="",$B80=""),"",'OddsRatio_working_2-way'!N79)</f>
        <v>1.7405316311773544</v>
      </c>
      <c r="J80" s="33">
        <f>IF('Log_working_2-way'!$D79="","",A80^('Log_working_2-way'!$D79))</f>
        <v>2.357969334439959</v>
      </c>
      <c r="K80" s="35">
        <f>IF('Log_working_2-way'!$D79="","",B80^('Log_working_2-way'!$D79))</f>
        <v>1.7363936538464513</v>
      </c>
      <c r="L80" s="41">
        <f t="shared" si="10"/>
        <v>0.4285714285714286</v>
      </c>
      <c r="M80" s="41">
        <f t="shared" si="11"/>
        <v>0.57142857142857151</v>
      </c>
      <c r="N80" s="42">
        <v>177</v>
      </c>
      <c r="O80" s="42">
        <f t="shared" si="12"/>
        <v>97.982142857142861</v>
      </c>
      <c r="P80" s="42">
        <f t="shared" si="13"/>
        <v>71.642857142857153</v>
      </c>
      <c r="Q80" s="42">
        <f t="shared" si="14"/>
        <v>105.35714285714286</v>
      </c>
      <c r="R80" s="42">
        <f t="shared" si="15"/>
        <v>79.017857142857139</v>
      </c>
      <c r="S80" s="43">
        <f t="shared" si="16"/>
        <v>-7.375</v>
      </c>
      <c r="T80" s="43">
        <f t="shared" si="17"/>
        <v>-7.3749999999999858</v>
      </c>
      <c r="U80" t="s">
        <v>264</v>
      </c>
      <c r="V80" t="s">
        <v>257</v>
      </c>
      <c r="W80" t="s">
        <v>328</v>
      </c>
      <c r="X80" t="s">
        <v>387</v>
      </c>
      <c r="Y80" s="45"/>
    </row>
    <row r="81" spans="1:25" ht="15" x14ac:dyDescent="0.25">
      <c r="A81">
        <v>2.21</v>
      </c>
      <c r="B81">
        <v>1.69</v>
      </c>
      <c r="C81" s="32">
        <f t="shared" si="9"/>
        <v>4.4204664114166459E-2</v>
      </c>
      <c r="D81" s="33">
        <f>IF(OR($A81="",$B81=""),"",A81*'MPTO_working_2-way'!$G80)</f>
        <v>2.3076923076923079</v>
      </c>
      <c r="E81" s="35">
        <f>IF(OR($A81="",$B81=""),"",B81*'MPTO_working_2-way'!$G80)</f>
        <v>1.7647058823529413</v>
      </c>
      <c r="F81" s="33">
        <f>IF(OR($A81="",$B81=""),"",'MPTO_working_2-way'!D80)</f>
        <v>2.3234937323089366</v>
      </c>
      <c r="G81" s="35">
        <f>IF(OR($A81="",$B81=""),"",'MPTO_working_2-way'!E80)</f>
        <v>1.7555759242285367</v>
      </c>
      <c r="H81" s="33">
        <f>IF(OR($A81="",$B81=""),"",'OddsRatio_working_2-way'!M80)</f>
        <v>2.3242443839434617</v>
      </c>
      <c r="I81" s="33">
        <f>IF(OR($A81="",$B81=""),"",'OddsRatio_working_2-way'!N80)</f>
        <v>1.7551476239016437</v>
      </c>
      <c r="J81" s="33">
        <f>IF('Log_working_2-way'!$D80="","",A81^('Log_working_2-way'!$D80))</f>
        <v>2.3316041139779355</v>
      </c>
      <c r="K81" s="35">
        <f>IF('Log_working_2-way'!$D80="","",B81^('Log_working_2-way'!$D80))</f>
        <v>1.7509739490156586</v>
      </c>
      <c r="L81" s="41">
        <f t="shared" si="10"/>
        <v>0.43333333333333329</v>
      </c>
      <c r="M81" s="41">
        <f t="shared" si="11"/>
        <v>0.56666666666666665</v>
      </c>
      <c r="N81" s="42">
        <v>178</v>
      </c>
      <c r="O81" s="42">
        <f t="shared" si="12"/>
        <v>97.457013574660635</v>
      </c>
      <c r="P81" s="42">
        <f t="shared" si="13"/>
        <v>72.674556213017752</v>
      </c>
      <c r="Q81" s="42">
        <f t="shared" si="14"/>
        <v>105.32544378698225</v>
      </c>
      <c r="R81" s="42">
        <f t="shared" si="15"/>
        <v>80.542986425339365</v>
      </c>
      <c r="S81" s="43">
        <f t="shared" si="16"/>
        <v>-7.8684302123216128</v>
      </c>
      <c r="T81" s="43">
        <f t="shared" si="17"/>
        <v>-7.8684302123216128</v>
      </c>
      <c r="U81" t="s">
        <v>368</v>
      </c>
      <c r="V81" t="s">
        <v>305</v>
      </c>
      <c r="W81" t="s">
        <v>328</v>
      </c>
      <c r="X81" t="s">
        <v>387</v>
      </c>
      <c r="Y81" s="45"/>
    </row>
    <row r="82" spans="1:25" ht="15" x14ac:dyDescent="0.25">
      <c r="A82">
        <v>2.31</v>
      </c>
      <c r="B82">
        <v>1.64</v>
      </c>
      <c r="C82" s="32">
        <f t="shared" si="9"/>
        <v>4.2656530461408604E-2</v>
      </c>
      <c r="D82" s="33">
        <f>IF(OR($A82="",$B82=""),"",A82*'MPTO_working_2-way'!$G81)</f>
        <v>2.4085365853658538</v>
      </c>
      <c r="E82" s="35">
        <f>IF(OR($A82="",$B82=""),"",B82*'MPTO_working_2-way'!$G81)</f>
        <v>1.7099567099567101</v>
      </c>
      <c r="F82" s="33">
        <f>IF(OR($A82="",$B82=""),"",'MPTO_working_2-way'!D81)</f>
        <v>2.4297075423294001</v>
      </c>
      <c r="G82" s="35">
        <f>IF(OR($A82="",$B82=""),"",'MPTO_working_2-way'!E81)</f>
        <v>1.6994437466355645</v>
      </c>
      <c r="H82" s="33">
        <f>IF(OR($A82="",$B82=""),"",'OddsRatio_working_2-way'!M81)</f>
        <v>2.4306903927824499</v>
      </c>
      <c r="I82" s="33">
        <f>IF(OR($A82="",$B82=""),"",'OddsRatio_working_2-way'!N81)</f>
        <v>1.6989632453288304</v>
      </c>
      <c r="J82" s="33">
        <f>IF('Log_working_2-way'!$D81="","",A82^('Log_working_2-way'!$D81))</f>
        <v>2.4405863243940802</v>
      </c>
      <c r="K82" s="35">
        <f>IF('Log_working_2-way'!$D81="","",B82^('Log_working_2-way'!$D81))</f>
        <v>1.694161802778569</v>
      </c>
      <c r="L82" s="41">
        <f t="shared" si="10"/>
        <v>0.41518987341772151</v>
      </c>
      <c r="M82" s="41">
        <f t="shared" si="11"/>
        <v>0.58481012658227838</v>
      </c>
      <c r="N82" s="42">
        <v>179</v>
      </c>
      <c r="O82" s="42">
        <f t="shared" si="12"/>
        <v>101.51082251082251</v>
      </c>
      <c r="P82" s="42">
        <f t="shared" si="13"/>
        <v>69.853658536585371</v>
      </c>
      <c r="Q82" s="42">
        <f t="shared" si="14"/>
        <v>109.14634146341463</v>
      </c>
      <c r="R82" s="42">
        <f t="shared" si="15"/>
        <v>77.489177489177493</v>
      </c>
      <c r="S82" s="43">
        <f t="shared" si="16"/>
        <v>-7.6355189525921219</v>
      </c>
      <c r="T82" s="43">
        <f t="shared" si="17"/>
        <v>-7.6355189525921219</v>
      </c>
      <c r="U82" t="s">
        <v>266</v>
      </c>
      <c r="V82" t="s">
        <v>265</v>
      </c>
      <c r="W82" t="s">
        <v>328</v>
      </c>
      <c r="X82" t="s">
        <v>387</v>
      </c>
      <c r="Y82" s="45"/>
    </row>
    <row r="83" spans="1:25" ht="15" x14ac:dyDescent="0.25">
      <c r="A83">
        <v>2.2799999999999998</v>
      </c>
      <c r="B83">
        <v>1.66</v>
      </c>
      <c r="C83" s="32">
        <f t="shared" si="9"/>
        <v>4.1006129782287015E-2</v>
      </c>
      <c r="D83" s="33">
        <f>IF(OR($A83="",$B83=""),"",A83*'MPTO_working_2-way'!$G82)</f>
        <v>2.3734939759036142</v>
      </c>
      <c r="E83" s="35">
        <f>IF(OR($A83="",$B83=""),"",B83*'MPTO_working_2-way'!$G82)</f>
        <v>1.7280701754385963</v>
      </c>
      <c r="F83" s="33">
        <f>IF(OR($A83="",$B83=""),"",'MPTO_working_2-way'!D82)</f>
        <v>2.3918099089989888</v>
      </c>
      <c r="G83" s="35">
        <f>IF(OR($A83="",$B83=""),"",'MPTO_working_2-way'!E82)</f>
        <v>1.7184889211768977</v>
      </c>
      <c r="H83" s="33">
        <f>IF(OR($A83="",$B83=""),"",'OddsRatio_working_2-way'!M82)</f>
        <v>2.3926212476455824</v>
      </c>
      <c r="I83" s="33">
        <f>IF(OR($A83="",$B83=""),"",'OddsRatio_working_2-way'!N82)</f>
        <v>1.7180703308172531</v>
      </c>
      <c r="J83" s="33">
        <f>IF('Log_working_2-way'!$D82="","",A83^('Log_working_2-way'!$D82))</f>
        <v>2.4011500457345409</v>
      </c>
      <c r="K83" s="35">
        <f>IF('Log_working_2-way'!$D82="","",B83^('Log_working_2-way'!$D82))</f>
        <v>1.7136994378610249</v>
      </c>
      <c r="L83" s="41">
        <f t="shared" si="10"/>
        <v>0.42131979695431476</v>
      </c>
      <c r="M83" s="41">
        <f t="shared" si="11"/>
        <v>0.57868020304568535</v>
      </c>
      <c r="N83" s="42">
        <v>180</v>
      </c>
      <c r="O83" s="42">
        <f t="shared" si="12"/>
        <v>101.05263157894737</v>
      </c>
      <c r="P83" s="42">
        <f t="shared" si="13"/>
        <v>71.56626506024098</v>
      </c>
      <c r="Q83" s="42">
        <f t="shared" si="14"/>
        <v>108.43373493975905</v>
      </c>
      <c r="R83" s="42">
        <f t="shared" si="15"/>
        <v>78.94736842105263</v>
      </c>
      <c r="S83" s="43">
        <f t="shared" si="16"/>
        <v>-7.3811033608116787</v>
      </c>
      <c r="T83" s="43">
        <f t="shared" si="17"/>
        <v>-7.3811033608116503</v>
      </c>
      <c r="U83" t="s">
        <v>267</v>
      </c>
      <c r="V83" t="s">
        <v>269</v>
      </c>
      <c r="W83" t="s">
        <v>328</v>
      </c>
      <c r="X83" t="s">
        <v>387</v>
      </c>
      <c r="Y83" s="45"/>
    </row>
    <row r="84" spans="1:25" ht="15" x14ac:dyDescent="0.25">
      <c r="A84">
        <v>1.49</v>
      </c>
      <c r="B84">
        <v>2.69</v>
      </c>
      <c r="C84" s="32">
        <f t="shared" si="9"/>
        <v>4.2888151493226223E-2</v>
      </c>
      <c r="D84" s="33">
        <f>IF(OR($A84="",$B84=""),"",A84*'MPTO_working_2-way'!$G83)</f>
        <v>1.553903345724907</v>
      </c>
      <c r="E84" s="35">
        <f>IF(OR($A84="",$B84=""),"",B84*'MPTO_working_2-way'!$G83)</f>
        <v>2.8053691275167787</v>
      </c>
      <c r="F84" s="33">
        <f>IF(OR($A84="",$B84=""),"",'MPTO_working_2-way'!D83)</f>
        <v>1.5391793552351145</v>
      </c>
      <c r="G84" s="35">
        <f>IF(OR($A84="",$B84=""),"",'MPTO_working_2-way'!E83)</f>
        <v>2.8546704177201665</v>
      </c>
      <c r="H84" s="33">
        <f>IF(OR($A84="",$B84=""),"",'OddsRatio_working_2-way'!M83)</f>
        <v>1.5384615384615383</v>
      </c>
      <c r="I84" s="33">
        <f>IF(OR($A84="",$B84=""),"",'OddsRatio_working_2-way'!N83)</f>
        <v>2.8571428571428568</v>
      </c>
      <c r="J84" s="33">
        <f>IF('Log_working_2-way'!$D83="","",A84^('Log_working_2-way'!$D83))</f>
        <v>1.5317069399687815</v>
      </c>
      <c r="K84" s="35">
        <f>IF('Log_working_2-way'!$D83="","",B84^('Log_working_2-way'!$D83))</f>
        <v>2.880735278831422</v>
      </c>
      <c r="L84" s="41">
        <f t="shared" si="10"/>
        <v>0.64354066985645941</v>
      </c>
      <c r="M84" s="41">
        <f t="shared" si="11"/>
        <v>0.35645933014354064</v>
      </c>
      <c r="N84" s="42">
        <v>181</v>
      </c>
      <c r="O84" s="42">
        <f t="shared" si="12"/>
        <v>59.523489932885909</v>
      </c>
      <c r="P84" s="42">
        <f t="shared" si="13"/>
        <v>113.71375464684016</v>
      </c>
      <c r="Q84" s="42">
        <f t="shared" si="14"/>
        <v>67.286245353159856</v>
      </c>
      <c r="R84" s="42">
        <f t="shared" si="15"/>
        <v>121.47651006711411</v>
      </c>
      <c r="S84" s="43">
        <f t="shared" si="16"/>
        <v>-7.7627554202739475</v>
      </c>
      <c r="T84" s="43">
        <f t="shared" si="17"/>
        <v>-7.7627554202739475</v>
      </c>
      <c r="U84" t="s">
        <v>276</v>
      </c>
      <c r="V84" t="s">
        <v>313</v>
      </c>
      <c r="W84" t="s">
        <v>329</v>
      </c>
      <c r="X84" t="s">
        <v>387</v>
      </c>
      <c r="Y84" s="45"/>
    </row>
    <row r="85" spans="1:25" ht="15" x14ac:dyDescent="0.25">
      <c r="A85">
        <v>1.55</v>
      </c>
      <c r="B85">
        <v>2.54</v>
      </c>
      <c r="C85" s="32">
        <f t="shared" si="9"/>
        <v>3.8862077724155508E-2</v>
      </c>
      <c r="D85" s="33">
        <f>IF(OR($A85="",$B85=""),"",A85*'MPTO_working_2-way'!$G84)</f>
        <v>1.6102362204724412</v>
      </c>
      <c r="E85" s="35">
        <f>IF(OR($A85="",$B85=""),"",B85*'MPTO_working_2-way'!$G84)</f>
        <v>2.6387096774193552</v>
      </c>
      <c r="F85" s="33">
        <f>IF(OR($A85="",$B85=""),"",'MPTO_working_2-way'!D84)</f>
        <v>1.5981327379744266</v>
      </c>
      <c r="G85" s="35">
        <f>IF(OR($A85="",$B85=""),"",'MPTO_working_2-way'!E84)</f>
        <v>2.6718696979979644</v>
      </c>
      <c r="H85" s="33">
        <f>IF(OR($A85="",$B85=""),"",'OddsRatio_working_2-way'!M84)</f>
        <v>1.5976143046671971</v>
      </c>
      <c r="I85" s="33">
        <f>IF(OR($A85="",$B85=""),"",'OddsRatio_working_2-way'!N84)</f>
        <v>2.673320053068152</v>
      </c>
      <c r="J85" s="33">
        <f>IF('Log_working_2-way'!$D84="","",A85^('Log_working_2-way'!$D84))</f>
        <v>1.5920868181792243</v>
      </c>
      <c r="K85" s="35">
        <f>IF('Log_working_2-way'!$D84="","",B85^('Log_working_2-way'!$D84))</f>
        <v>2.6889415019824594</v>
      </c>
      <c r="L85" s="41">
        <f t="shared" si="10"/>
        <v>0.62102689486552554</v>
      </c>
      <c r="M85" s="41">
        <f t="shared" si="11"/>
        <v>0.37897310513447424</v>
      </c>
      <c r="N85" s="42">
        <v>182</v>
      </c>
      <c r="O85" s="42">
        <f t="shared" si="12"/>
        <v>64.580645161290334</v>
      </c>
      <c r="P85" s="42">
        <f t="shared" si="13"/>
        <v>110.34645669291339</v>
      </c>
      <c r="Q85" s="42">
        <f t="shared" si="14"/>
        <v>71.653543307086608</v>
      </c>
      <c r="R85" s="42">
        <f t="shared" si="15"/>
        <v>117.41935483870968</v>
      </c>
      <c r="S85" s="43">
        <f t="shared" si="16"/>
        <v>-7.0728981457962732</v>
      </c>
      <c r="T85" s="43">
        <f t="shared" si="17"/>
        <v>-7.0728981457962874</v>
      </c>
      <c r="U85" t="s">
        <v>270</v>
      </c>
      <c r="V85" t="s">
        <v>311</v>
      </c>
      <c r="W85" t="s">
        <v>329</v>
      </c>
      <c r="X85" t="s">
        <v>387</v>
      </c>
      <c r="Y85" s="45"/>
    </row>
    <row r="86" spans="1:25" ht="15" x14ac:dyDescent="0.25">
      <c r="A86">
        <v>1.77</v>
      </c>
      <c r="B86">
        <v>2.12</v>
      </c>
      <c r="C86" s="32">
        <f t="shared" si="9"/>
        <v>3.6669864619976567E-2</v>
      </c>
      <c r="D86" s="33">
        <f>IF(OR($A86="",$B86=""),"",A86*'MPTO_working_2-way'!$G85)</f>
        <v>1.8349056603773586</v>
      </c>
      <c r="E86" s="35">
        <f>IF(OR($A86="",$B86=""),"",B86*'MPTO_working_2-way'!$G85)</f>
        <v>2.1977401129943503</v>
      </c>
      <c r="F86" s="33">
        <f>IF(OR($A86="",$B86=""),"",'MPTO_working_2-way'!D85)</f>
        <v>1.8293681747269892</v>
      </c>
      <c r="G86" s="35">
        <f>IF(OR($A86="",$B86=""),"",'MPTO_working_2-way'!E85)</f>
        <v>2.20573712673407</v>
      </c>
      <c r="H86" s="33">
        <f>IF(OR($A86="",$B86=""),"",'OddsRatio_working_2-way'!M85)</f>
        <v>1.8291561975888497</v>
      </c>
      <c r="I86" s="33">
        <f>IF(OR($A86="",$B86=""),"",'OddsRatio_working_2-way'!N85)</f>
        <v>2.2060453783110545</v>
      </c>
      <c r="J86" s="33">
        <f>IF('Log_working_2-way'!$D85="","",A86^('Log_working_2-way'!$D85))</f>
        <v>1.8266367308864699</v>
      </c>
      <c r="K86" s="35">
        <f>IF('Log_working_2-way'!$D85="","",B86^('Log_working_2-way'!$D85))</f>
        <v>2.2097212265507746</v>
      </c>
      <c r="L86" s="41">
        <f t="shared" si="10"/>
        <v>0.54498714652956293</v>
      </c>
      <c r="M86" s="41">
        <f t="shared" si="11"/>
        <v>0.45501285347043702</v>
      </c>
      <c r="N86" s="42">
        <v>183</v>
      </c>
      <c r="O86" s="42">
        <f t="shared" si="12"/>
        <v>79.61016949152544</v>
      </c>
      <c r="P86" s="42">
        <f t="shared" si="13"/>
        <v>96.679245283018872</v>
      </c>
      <c r="Q86" s="42">
        <f t="shared" si="14"/>
        <v>86.320754716981128</v>
      </c>
      <c r="R86" s="42">
        <f t="shared" si="15"/>
        <v>103.38983050847457</v>
      </c>
      <c r="S86" s="43">
        <f t="shared" si="16"/>
        <v>-6.7105852254556879</v>
      </c>
      <c r="T86" s="43">
        <f t="shared" si="17"/>
        <v>-6.7105852254557021</v>
      </c>
      <c r="U86" t="s">
        <v>274</v>
      </c>
      <c r="V86" t="s">
        <v>308</v>
      </c>
      <c r="W86" t="s">
        <v>329</v>
      </c>
      <c r="X86" t="s">
        <v>387</v>
      </c>
      <c r="Y86" s="45"/>
    </row>
    <row r="87" spans="1:25" ht="15" x14ac:dyDescent="0.25">
      <c r="A87">
        <v>1.28</v>
      </c>
      <c r="B87">
        <v>3.78</v>
      </c>
      <c r="C87" s="32">
        <f t="shared" si="9"/>
        <v>4.5800264550264647E-2</v>
      </c>
      <c r="D87" s="33">
        <f>IF(OR($A87="",$B87=""),"",A87*'MPTO_working_2-way'!$G86)</f>
        <v>1.3386243386243388</v>
      </c>
      <c r="E87" s="35">
        <f>IF(OR($A87="",$B87=""),"",B87*'MPTO_working_2-way'!$G86)</f>
        <v>3.953125</v>
      </c>
      <c r="F87" s="33">
        <f>IF(OR($A87="",$B87=""),"",'MPTO_working_2-way'!D86)</f>
        <v>1.3186525673171265</v>
      </c>
      <c r="G87" s="35">
        <f>IF(OR($A87="",$B87=""),"",'MPTO_working_2-way'!E86)</f>
        <v>4.1382141635306198</v>
      </c>
      <c r="H87" s="33">
        <f>IF(OR($A87="",$B87=""),"",'OddsRatio_working_2-way'!M86)</f>
        <v>1.317363237411695</v>
      </c>
      <c r="I87" s="33">
        <f>IF(OR($A87="",$B87=""),"",'OddsRatio_working_2-way'!N86)</f>
        <v>4.1509635714446835</v>
      </c>
      <c r="J87" s="33">
        <f>IF('Log_working_2-way'!$D86="","",A87^('Log_working_2-way'!$D86))</f>
        <v>1.3079803429335546</v>
      </c>
      <c r="K87" s="35">
        <f>IF('Log_working_2-way'!$D86="","",B87^('Log_working_2-way'!$D86))</f>
        <v>4.2469604729758785</v>
      </c>
      <c r="L87" s="41">
        <f t="shared" si="10"/>
        <v>0.74703557312252955</v>
      </c>
      <c r="M87" s="41">
        <f t="shared" si="11"/>
        <v>0.25296442687747034</v>
      </c>
      <c r="N87" s="42">
        <v>184</v>
      </c>
      <c r="O87" s="42">
        <f t="shared" si="12"/>
        <v>40.250000000000007</v>
      </c>
      <c r="P87" s="42">
        <f t="shared" si="13"/>
        <v>135.32275132275134</v>
      </c>
      <c r="Q87" s="42">
        <f t="shared" si="14"/>
        <v>48.677248677248684</v>
      </c>
      <c r="R87" s="42">
        <f t="shared" si="15"/>
        <v>143.75</v>
      </c>
      <c r="S87" s="43">
        <f t="shared" si="16"/>
        <v>-8.4272486772486772</v>
      </c>
      <c r="T87" s="43">
        <f t="shared" si="17"/>
        <v>-8.4272486772486559</v>
      </c>
      <c r="U87" t="s">
        <v>314</v>
      </c>
      <c r="V87" t="s">
        <v>376</v>
      </c>
      <c r="W87" t="s">
        <v>329</v>
      </c>
      <c r="X87" t="s">
        <v>387</v>
      </c>
      <c r="Y87" s="45"/>
    </row>
    <row r="88" spans="1:25" ht="15" x14ac:dyDescent="0.25">
      <c r="A88">
        <v>2.27</v>
      </c>
      <c r="B88">
        <v>1.67</v>
      </c>
      <c r="C88" s="32">
        <f t="shared" si="9"/>
        <v>3.9331029570814469E-2</v>
      </c>
      <c r="D88" s="33">
        <f>IF(OR($A88="",$B88=""),"",A88*'MPTO_working_2-way'!$G87)</f>
        <v>2.3592814371257487</v>
      </c>
      <c r="E88" s="35">
        <f>IF(OR($A88="",$B88=""),"",B88*'MPTO_working_2-way'!$G87)</f>
        <v>1.7356828193832601</v>
      </c>
      <c r="F88" s="33">
        <f>IF(OR($A88="",$B88=""),"",'MPTO_working_2-way'!D87)</f>
        <v>2.3760694474913038</v>
      </c>
      <c r="G88" s="35">
        <f>IF(OR($A88="",$B88=""),"",'MPTO_working_2-way'!E87)</f>
        <v>1.7267075087111983</v>
      </c>
      <c r="H88" s="33">
        <f>IF(OR($A88="",$B88=""),"",'OddsRatio_working_2-way'!M87)</f>
        <v>2.376779716606729</v>
      </c>
      <c r="I88" s="33">
        <f>IF(OR($A88="",$B88=""),"",'OddsRatio_working_2-way'!N87)</f>
        <v>1.7263326063988251</v>
      </c>
      <c r="J88" s="33">
        <f>IF('Log_working_2-way'!$D87="","",A88^('Log_working_2-way'!$D87))</f>
        <v>2.3845761893383783</v>
      </c>
      <c r="K88" s="35">
        <f>IF('Log_working_2-way'!$D87="","",B88^('Log_working_2-way'!$D87))</f>
        <v>1.7222426672508611</v>
      </c>
      <c r="L88" s="41">
        <f t="shared" si="10"/>
        <v>0.42385786802030456</v>
      </c>
      <c r="M88" s="41">
        <f t="shared" si="11"/>
        <v>0.57614213197969533</v>
      </c>
      <c r="N88" s="42">
        <v>185</v>
      </c>
      <c r="O88" s="42">
        <f t="shared" si="12"/>
        <v>103.5022026431718</v>
      </c>
      <c r="P88" s="42">
        <f t="shared" si="13"/>
        <v>74.221556886227546</v>
      </c>
      <c r="Q88" s="42">
        <f t="shared" si="14"/>
        <v>110.77844311377247</v>
      </c>
      <c r="R88" s="42">
        <f t="shared" si="15"/>
        <v>81.497797356828187</v>
      </c>
      <c r="S88" s="43">
        <f t="shared" si="16"/>
        <v>-7.2762404706006691</v>
      </c>
      <c r="T88" s="43">
        <f t="shared" si="17"/>
        <v>-7.2762404706006407</v>
      </c>
      <c r="U88" t="s">
        <v>366</v>
      </c>
      <c r="V88" t="s">
        <v>110</v>
      </c>
      <c r="W88" t="s">
        <v>319</v>
      </c>
      <c r="X88" t="s">
        <v>387</v>
      </c>
      <c r="Y88" s="45"/>
    </row>
    <row r="89" spans="1:25" ht="15" x14ac:dyDescent="0.25">
      <c r="A89">
        <v>1.6</v>
      </c>
      <c r="B89">
        <v>2.4</v>
      </c>
      <c r="C89" s="32">
        <f t="shared" si="9"/>
        <v>4.1666666666666741E-2</v>
      </c>
      <c r="D89" s="33">
        <f>IF(OR($A89="",$B89=""),"",A89*'MPTO_working_2-way'!$G88)</f>
        <v>1.666666666666667</v>
      </c>
      <c r="E89" s="35">
        <f>IF(OR($A89="",$B89=""),"",B89*'MPTO_working_2-way'!$G88)</f>
        <v>2.5</v>
      </c>
      <c r="F89" s="33">
        <f>IF(OR($A89="",$B89=""),"",'MPTO_working_2-way'!D88)</f>
        <v>1.6551724137931036</v>
      </c>
      <c r="G89" s="35">
        <f>IF(OR($A89="",$B89=""),"",'MPTO_working_2-way'!E88)</f>
        <v>2.5263157894736841</v>
      </c>
      <c r="H89" s="33">
        <f>IF(OR($A89="",$B89=""),"",'OddsRatio_working_2-way'!M88)</f>
        <v>1.6546536707079771</v>
      </c>
      <c r="I89" s="33">
        <f>IF(OR($A89="",$B89=""),"",'OddsRatio_working_2-way'!N88)</f>
        <v>2.5275252316519468</v>
      </c>
      <c r="J89" s="33">
        <f>IF('Log_working_2-way'!$D88="","",A89^('Log_working_2-way'!$D88))</f>
        <v>1.6494042763805412</v>
      </c>
      <c r="K89" s="35">
        <f>IF('Log_working_2-way'!$D88="","",B89^('Log_working_2-way'!$D88))</f>
        <v>2.5398728286377308</v>
      </c>
      <c r="L89" s="41">
        <f t="shared" si="10"/>
        <v>0.59999999999999987</v>
      </c>
      <c r="M89" s="41">
        <f t="shared" si="11"/>
        <v>0.4</v>
      </c>
      <c r="N89" s="42">
        <v>186</v>
      </c>
      <c r="O89" s="42">
        <f t="shared" si="12"/>
        <v>69.750000000000014</v>
      </c>
      <c r="P89" s="42">
        <f t="shared" si="13"/>
        <v>108.5</v>
      </c>
      <c r="Q89" s="42">
        <f t="shared" si="14"/>
        <v>77.5</v>
      </c>
      <c r="R89" s="42">
        <f t="shared" si="15"/>
        <v>116.25</v>
      </c>
      <c r="S89" s="43">
        <f t="shared" si="16"/>
        <v>-7.7499999999999858</v>
      </c>
      <c r="T89" s="43">
        <f t="shared" si="17"/>
        <v>-7.75</v>
      </c>
      <c r="U89" t="s">
        <v>113</v>
      </c>
      <c r="V89" t="s">
        <v>369</v>
      </c>
      <c r="W89" t="s">
        <v>319</v>
      </c>
      <c r="X89" t="s">
        <v>387</v>
      </c>
      <c r="Y89" s="45"/>
    </row>
    <row r="90" spans="1:25" ht="15" x14ac:dyDescent="0.25">
      <c r="A90">
        <v>2.11</v>
      </c>
      <c r="B90">
        <v>1.78</v>
      </c>
      <c r="C90" s="32">
        <f t="shared" si="9"/>
        <v>3.5731402098088338E-2</v>
      </c>
      <c r="D90" s="33">
        <f>IF(OR($A90="",$B90=""),"",A90*'MPTO_working_2-way'!$G89)</f>
        <v>2.1853932584269664</v>
      </c>
      <c r="E90" s="35">
        <f>IF(OR($A90="",$B90=""),"",B90*'MPTO_working_2-way'!$G89)</f>
        <v>1.8436018957345972</v>
      </c>
      <c r="F90" s="33">
        <f>IF(OR($A90="",$B90=""),"",'MPTO_working_2-way'!D89)</f>
        <v>2.1926557300484557</v>
      </c>
      <c r="G90" s="35">
        <f>IF(OR($A90="",$B90=""),"",'MPTO_working_2-way'!E89)</f>
        <v>1.8384649273092173</v>
      </c>
      <c r="H90" s="33">
        <f>IF(OR($A90="",$B90=""),"",'OddsRatio_working_2-way'!M89)</f>
        <v>2.192927878405448</v>
      </c>
      <c r="I90" s="33">
        <f>IF(OR($A90="",$B90=""),"",'OddsRatio_working_2-way'!N89)</f>
        <v>1.838273644284909</v>
      </c>
      <c r="J90" s="33">
        <f>IF('Log_working_2-way'!$D89="","",A90^('Log_working_2-way'!$D89))</f>
        <v>2.1962612557480616</v>
      </c>
      <c r="K90" s="35">
        <f>IF('Log_working_2-way'!$D89="","",B90^('Log_working_2-way'!$D89))</f>
        <v>1.8359377980310738</v>
      </c>
      <c r="L90" s="41">
        <f t="shared" si="10"/>
        <v>0.45758354755784059</v>
      </c>
      <c r="M90" s="41">
        <f t="shared" si="11"/>
        <v>0.54241645244215941</v>
      </c>
      <c r="N90" s="42">
        <v>187</v>
      </c>
      <c r="O90" s="42">
        <f t="shared" si="12"/>
        <v>98.374407582938389</v>
      </c>
      <c r="P90" s="42">
        <f t="shared" si="13"/>
        <v>81.943820224719119</v>
      </c>
      <c r="Q90" s="42">
        <f t="shared" si="14"/>
        <v>105.05617977528091</v>
      </c>
      <c r="R90" s="42">
        <f t="shared" si="15"/>
        <v>88.625592417061611</v>
      </c>
      <c r="S90" s="43">
        <f t="shared" si="16"/>
        <v>-6.6817721923425211</v>
      </c>
      <c r="T90" s="43">
        <f t="shared" si="17"/>
        <v>-6.6817721923424926</v>
      </c>
      <c r="U90" t="s">
        <v>136</v>
      </c>
      <c r="V90" t="s">
        <v>133</v>
      </c>
      <c r="W90" t="s">
        <v>319</v>
      </c>
      <c r="X90" t="s">
        <v>387</v>
      </c>
      <c r="Y90" s="45"/>
    </row>
    <row r="91" spans="1:25" ht="15" x14ac:dyDescent="0.25">
      <c r="A91">
        <v>1.88</v>
      </c>
      <c r="B91">
        <v>1.91</v>
      </c>
      <c r="C91" s="32">
        <f t="shared" si="9"/>
        <v>5.5475103041104923E-2</v>
      </c>
      <c r="D91" s="33">
        <f>IF(OR($A91="",$B91=""),"",A91*'MPTO_working_2-way'!$G90)</f>
        <v>1.9842931937172772</v>
      </c>
      <c r="E91" s="35">
        <f>IF(OR($A91="",$B91=""),"",B91*'MPTO_working_2-way'!$G90)</f>
        <v>2.0159574468085104</v>
      </c>
      <c r="F91" s="33">
        <f>IF(OR($A91="",$B91=""),"",'MPTO_working_2-way'!D90)</f>
        <v>1.9834290764471936</v>
      </c>
      <c r="G91" s="35">
        <f>IF(OR($A91="",$B91=""),"",'MPTO_working_2-way'!E90)</f>
        <v>2.0168501460345989</v>
      </c>
      <c r="H91" s="33">
        <f>IF(OR($A91="",$B91=""),"",'OddsRatio_working_2-way'!M90)</f>
        <v>1.9833783437888832</v>
      </c>
      <c r="I91" s="33">
        <f>IF(OR($A91="",$B91=""),"",'OddsRatio_working_2-way'!N90)</f>
        <v>2.0169026055089594</v>
      </c>
      <c r="J91" s="33">
        <f>IF('Log_working_2-way'!$D90="","",A91^('Log_working_2-way'!$D90))</f>
        <v>1.9829776881783543</v>
      </c>
      <c r="K91" s="35">
        <f>IF('Log_working_2-way'!$D90="","",B91^('Log_working_2-way'!$D90))</f>
        <v>2.0173170887032947</v>
      </c>
      <c r="L91" s="41">
        <f t="shared" si="10"/>
        <v>0.50395778364116106</v>
      </c>
      <c r="M91" s="41">
        <f t="shared" si="11"/>
        <v>0.49604221635883911</v>
      </c>
      <c r="N91" s="42">
        <v>188</v>
      </c>
      <c r="O91" s="42">
        <f t="shared" si="12"/>
        <v>88</v>
      </c>
      <c r="P91" s="42">
        <f t="shared" si="13"/>
        <v>89.570680628272243</v>
      </c>
      <c r="Q91" s="42">
        <f t="shared" si="14"/>
        <v>98.429319371727743</v>
      </c>
      <c r="R91" s="42">
        <f t="shared" si="15"/>
        <v>100</v>
      </c>
      <c r="S91" s="43">
        <f t="shared" si="16"/>
        <v>-10.429319371727743</v>
      </c>
      <c r="T91" s="43">
        <f t="shared" si="17"/>
        <v>-10.429319371727757</v>
      </c>
      <c r="U91" t="s">
        <v>345</v>
      </c>
      <c r="V91" t="s">
        <v>350</v>
      </c>
      <c r="W91" t="s">
        <v>364</v>
      </c>
      <c r="X91" t="s">
        <v>387</v>
      </c>
      <c r="Y91" s="45"/>
    </row>
    <row r="92" spans="1:25" ht="15" x14ac:dyDescent="0.25">
      <c r="A92">
        <v>1.97</v>
      </c>
      <c r="B92">
        <v>1.82</v>
      </c>
      <c r="C92" s="32">
        <f t="shared" si="9"/>
        <v>5.7064762648519007E-2</v>
      </c>
      <c r="D92" s="33">
        <f>IF(OR($A92="",$B92=""),"",A92*'MPTO_working_2-way'!$G91)</f>
        <v>2.0824175824175826</v>
      </c>
      <c r="E92" s="35">
        <f>IF(OR($A92="",$B92=""),"",B92*'MPTO_working_2-way'!$G91)</f>
        <v>1.9238578680203047</v>
      </c>
      <c r="F92" s="33">
        <f>IF(OR($A92="",$B92=""),"",'MPTO_working_2-way'!D91)</f>
        <v>2.087326075566164</v>
      </c>
      <c r="G92" s="35">
        <f>IF(OR($A92="",$B92=""),"",'MPTO_working_2-way'!E91)</f>
        <v>1.9196873159500991</v>
      </c>
      <c r="H92" s="33">
        <f>IF(OR($A92="",$B92=""),"",'OddsRatio_working_2-way'!M91)</f>
        <v>2.0876243971465023</v>
      </c>
      <c r="I92" s="33">
        <f>IF(OR($A92="",$B92=""),"",'OddsRatio_working_2-way'!N91)</f>
        <v>1.9194350573815795</v>
      </c>
      <c r="J92" s="33">
        <f>IF('Log_working_2-way'!$D91="","",A92^('Log_working_2-way'!$D91))</f>
        <v>2.0899141437810744</v>
      </c>
      <c r="K92" s="35">
        <f>IF('Log_working_2-way'!$D91="","",B92^('Log_working_2-way'!$D91))</f>
        <v>1.9175034618122917</v>
      </c>
      <c r="L92" s="41">
        <f t="shared" si="10"/>
        <v>0.48021108179419519</v>
      </c>
      <c r="M92" s="41">
        <f t="shared" si="11"/>
        <v>0.51978891820580475</v>
      </c>
      <c r="N92" s="42">
        <v>189</v>
      </c>
      <c r="O92" s="42">
        <f t="shared" si="12"/>
        <v>93.060913705583744</v>
      </c>
      <c r="P92" s="42">
        <f t="shared" si="13"/>
        <v>85.15384615384616</v>
      </c>
      <c r="Q92" s="42">
        <f t="shared" si="14"/>
        <v>103.84615384615384</v>
      </c>
      <c r="R92" s="42">
        <f t="shared" si="15"/>
        <v>95.939086294416242</v>
      </c>
      <c r="S92" s="43">
        <f t="shared" si="16"/>
        <v>-10.785240140570096</v>
      </c>
      <c r="T92" s="43">
        <f t="shared" si="17"/>
        <v>-10.785240140570082</v>
      </c>
      <c r="U92" t="s">
        <v>347</v>
      </c>
      <c r="V92" t="s">
        <v>277</v>
      </c>
      <c r="W92" t="s">
        <v>364</v>
      </c>
      <c r="X92" t="s">
        <v>387</v>
      </c>
      <c r="Y92" s="45"/>
    </row>
    <row r="93" spans="1:25" ht="15" x14ac:dyDescent="0.25">
      <c r="A93">
        <v>1.79</v>
      </c>
      <c r="B93">
        <v>2</v>
      </c>
      <c r="C93" s="32">
        <f t="shared" si="9"/>
        <v>5.8659217877095049E-2</v>
      </c>
      <c r="D93" s="33">
        <f>IF(OR($A93="",$B93=""),"",A93*'MPTO_working_2-way'!$G92)</f>
        <v>1.8950000000000002</v>
      </c>
      <c r="E93" s="35">
        <f>IF(OR($A93="",$B93=""),"",B93*'MPTO_working_2-way'!$G92)</f>
        <v>2.1173184357541901</v>
      </c>
      <c r="F93" s="33">
        <f>IF(OR($A93="",$B93=""),"",'MPTO_working_2-way'!D92)</f>
        <v>1.8891820580474936</v>
      </c>
      <c r="G93" s="35">
        <f>IF(OR($A93="",$B93=""),"",'MPTO_working_2-way'!E92)</f>
        <v>2.1246290801186944</v>
      </c>
      <c r="H93" s="33">
        <f>IF(OR($A93="",$B93=""),"",'OddsRatio_working_2-way'!M92)</f>
        <v>1.8888194417315589</v>
      </c>
      <c r="I93" s="33">
        <f>IF(OR($A93="",$B93=""),"",'OddsRatio_working_2-way'!N92)</f>
        <v>2.1250879009260242</v>
      </c>
      <c r="J93" s="33">
        <f>IF('Log_working_2-way'!$D92="","",A93^('Log_working_2-way'!$D92))</f>
        <v>1.8861242756957874</v>
      </c>
      <c r="K93" s="35">
        <f>IF('Log_working_2-way'!$D92="","",B93^('Log_working_2-way'!$D92))</f>
        <v>2.1285098799616855</v>
      </c>
      <c r="L93" s="41">
        <f t="shared" si="10"/>
        <v>0.52770448548812654</v>
      </c>
      <c r="M93" s="41">
        <f t="shared" si="11"/>
        <v>0.47229551451187329</v>
      </c>
      <c r="N93" s="42">
        <v>190</v>
      </c>
      <c r="O93" s="42">
        <f t="shared" si="12"/>
        <v>83.854748603351965</v>
      </c>
      <c r="P93" s="42">
        <f t="shared" si="13"/>
        <v>95</v>
      </c>
      <c r="Q93" s="42">
        <f t="shared" si="14"/>
        <v>95</v>
      </c>
      <c r="R93" s="42">
        <f t="shared" si="15"/>
        <v>106.14525139664804</v>
      </c>
      <c r="S93" s="43">
        <f t="shared" si="16"/>
        <v>-11.145251396648035</v>
      </c>
      <c r="T93" s="43">
        <f t="shared" si="17"/>
        <v>-11.145251396648035</v>
      </c>
      <c r="U93" t="s">
        <v>349</v>
      </c>
      <c r="V93" t="s">
        <v>351</v>
      </c>
      <c r="W93" t="s">
        <v>364</v>
      </c>
      <c r="X93" t="s">
        <v>387</v>
      </c>
      <c r="Y93" s="45"/>
    </row>
    <row r="94" spans="1:25" ht="15" x14ac:dyDescent="0.25">
      <c r="A94">
        <v>1.87</v>
      </c>
      <c r="B94">
        <v>1.92</v>
      </c>
      <c r="C94" s="32">
        <f t="shared" si="9"/>
        <v>5.5592691622103452E-2</v>
      </c>
      <c r="D94" s="33">
        <f>IF(OR($A94="",$B94=""),"",A94*'MPTO_working_2-way'!$G93)</f>
        <v>1.9739583333333335</v>
      </c>
      <c r="E94" s="35">
        <f>IF(OR($A94="",$B94=""),"",B94*'MPTO_working_2-way'!$G93)</f>
        <v>2.0267379679144386</v>
      </c>
      <c r="F94" s="33">
        <f>IF(OR($A94="",$B94=""),"",'MPTO_working_2-way'!D93)</f>
        <v>1.9725304911548183</v>
      </c>
      <c r="G94" s="35">
        <f>IF(OR($A94="",$B94=""),"",'MPTO_working_2-way'!E93)</f>
        <v>2.0282453960004521</v>
      </c>
      <c r="H94" s="33">
        <f>IF(OR($A94="",$B94=""),"",'OddsRatio_working_2-way'!M93)</f>
        <v>1.9724464889715241</v>
      </c>
      <c r="I94" s="33">
        <f>IF(OR($A94="",$B94=""),"",'OddsRatio_working_2-way'!N93)</f>
        <v>2.0283342182227599</v>
      </c>
      <c r="J94" s="33">
        <f>IF('Log_working_2-way'!$D93="","",A94^('Log_working_2-way'!$D93))</f>
        <v>1.9717846778914458</v>
      </c>
      <c r="K94" s="35">
        <f>IF('Log_working_2-way'!$D93="","",B94^('Log_working_2-way'!$D93))</f>
        <v>2.0290345410339614</v>
      </c>
      <c r="L94" s="41">
        <f t="shared" si="10"/>
        <v>0.50659630606860151</v>
      </c>
      <c r="M94" s="41">
        <f t="shared" si="11"/>
        <v>0.49340369393139838</v>
      </c>
      <c r="N94" s="42">
        <v>191</v>
      </c>
      <c r="O94" s="42">
        <f t="shared" si="12"/>
        <v>88.860962566844918</v>
      </c>
      <c r="P94" s="42">
        <f t="shared" si="13"/>
        <v>91.520833333333329</v>
      </c>
      <c r="Q94" s="42">
        <f t="shared" si="14"/>
        <v>99.479166666666671</v>
      </c>
      <c r="R94" s="42">
        <f t="shared" si="15"/>
        <v>102.13903743315507</v>
      </c>
      <c r="S94" s="43">
        <f t="shared" si="16"/>
        <v>-10.618204099821753</v>
      </c>
      <c r="T94" s="43">
        <f t="shared" si="17"/>
        <v>-10.618204099821739</v>
      </c>
      <c r="U94" t="s">
        <v>346</v>
      </c>
      <c r="V94" t="s">
        <v>353</v>
      </c>
      <c r="W94" t="s">
        <v>364</v>
      </c>
      <c r="X94" t="s">
        <v>387</v>
      </c>
      <c r="Y94" s="45"/>
    </row>
    <row r="95" spans="1:25" ht="15" x14ac:dyDescent="0.25">
      <c r="A95">
        <v>1.85</v>
      </c>
      <c r="B95">
        <v>1.94</v>
      </c>
      <c r="C95" s="32">
        <f t="shared" si="9"/>
        <v>5.6004458066313711E-2</v>
      </c>
      <c r="D95" s="33">
        <f>IF(OR($A95="",$B95=""),"",A95*'MPTO_working_2-way'!$G94)</f>
        <v>1.9536082474226804</v>
      </c>
      <c r="E95" s="35">
        <f>IF(OR($A95="",$B95=""),"",B95*'MPTO_working_2-way'!$G94)</f>
        <v>2.0486486486486486</v>
      </c>
      <c r="F95" s="33">
        <f>IF(OR($A95="",$B95=""),"",'MPTO_working_2-way'!D94)</f>
        <v>1.9510736613210113</v>
      </c>
      <c r="G95" s="35">
        <f>IF(OR($A95="",$B95=""),"",'MPTO_working_2-way'!E94)</f>
        <v>2.0514432695055729</v>
      </c>
      <c r="H95" s="33">
        <f>IF(OR($A95="",$B95=""),"",'OddsRatio_working_2-way'!M94)</f>
        <v>1.9509234034079384</v>
      </c>
      <c r="I95" s="33">
        <f>IF(OR($A95="",$B95=""),"",'OddsRatio_working_2-way'!N94)</f>
        <v>2.0516094108276013</v>
      </c>
      <c r="J95" s="33">
        <f>IF('Log_working_2-way'!$D94="","",A95^('Log_working_2-way'!$D94))</f>
        <v>1.9497491770292581</v>
      </c>
      <c r="K95" s="35">
        <f>IF('Log_working_2-way'!$D94="","",B95^('Log_working_2-way'!$D94))</f>
        <v>2.052909572531183</v>
      </c>
      <c r="L95" s="41">
        <f t="shared" si="10"/>
        <v>0.51187335092348285</v>
      </c>
      <c r="M95" s="41">
        <f t="shared" si="11"/>
        <v>0.48812664907651715</v>
      </c>
      <c r="N95" s="42">
        <v>192</v>
      </c>
      <c r="O95" s="42">
        <f t="shared" si="12"/>
        <v>88.216216216216225</v>
      </c>
      <c r="P95" s="42">
        <f t="shared" si="13"/>
        <v>93.030927835051571</v>
      </c>
      <c r="Q95" s="42">
        <f t="shared" si="14"/>
        <v>98.969072164948471</v>
      </c>
      <c r="R95" s="42">
        <f t="shared" si="15"/>
        <v>103.78378378378378</v>
      </c>
      <c r="S95" s="43">
        <f t="shared" si="16"/>
        <v>-10.752855948732247</v>
      </c>
      <c r="T95" s="43">
        <f t="shared" si="17"/>
        <v>-10.752855948732204</v>
      </c>
      <c r="U95" t="s">
        <v>352</v>
      </c>
      <c r="V95" t="s">
        <v>348</v>
      </c>
      <c r="W95" t="s">
        <v>364</v>
      </c>
      <c r="X95" t="s">
        <v>387</v>
      </c>
      <c r="Y95" s="45"/>
    </row>
    <row r="96" spans="1:25" ht="15" x14ac:dyDescent="0.25">
      <c r="A96">
        <v>1.85</v>
      </c>
      <c r="B96">
        <v>1.93</v>
      </c>
      <c r="C96" s="32">
        <f t="shared" si="9"/>
        <v>5.8675255566447149E-2</v>
      </c>
      <c r="D96" s="33">
        <f>IF(OR($A96="",$B96=""),"",A96*'MPTO_working_2-way'!$G95)</f>
        <v>1.9585492227979273</v>
      </c>
      <c r="E96" s="35">
        <f>IF(OR($A96="",$B96=""),"",B96*'MPTO_working_2-way'!$G95)</f>
        <v>2.0432432432432428</v>
      </c>
      <c r="F96" s="33">
        <f>IF(OR($A96="",$B96=""),"",'MPTO_working_2-way'!D95)</f>
        <v>1.9561703876181344</v>
      </c>
      <c r="G96" s="35">
        <f>IF(OR($A96="",$B96=""),"",'MPTO_working_2-way'!E95)</f>
        <v>2.0458387050565818</v>
      </c>
      <c r="H96" s="33">
        <f>IF(OR($A96="",$B96=""),"",'OddsRatio_working_2-way'!M95)</f>
        <v>1.9560222249632353</v>
      </c>
      <c r="I96" s="33">
        <f>IF(OR($A96="",$B96=""),"",'OddsRatio_working_2-way'!N95)</f>
        <v>2.0460007873127162</v>
      </c>
      <c r="J96" s="33">
        <f>IF('Log_working_2-way'!$D95="","",A96^('Log_working_2-way'!$D95))</f>
        <v>1.9549174406930463</v>
      </c>
      <c r="K96" s="35">
        <f>IF('Log_working_2-way'!$D95="","",B96^('Log_working_2-way'!$D95))</f>
        <v>2.0472109497455349</v>
      </c>
      <c r="L96" s="41">
        <f t="shared" si="10"/>
        <v>0.51058201058201058</v>
      </c>
      <c r="M96" s="41">
        <f t="shared" si="11"/>
        <v>0.48941798941798953</v>
      </c>
      <c r="N96" s="42">
        <v>193</v>
      </c>
      <c r="O96" s="42">
        <f t="shared" si="12"/>
        <v>88.675675675675663</v>
      </c>
      <c r="P96" s="42">
        <f t="shared" si="13"/>
        <v>93.000000000000014</v>
      </c>
      <c r="Q96" s="42">
        <f t="shared" si="14"/>
        <v>100.00000000000001</v>
      </c>
      <c r="R96" s="42">
        <f t="shared" si="15"/>
        <v>104.32432432432431</v>
      </c>
      <c r="S96" s="43">
        <f t="shared" si="16"/>
        <v>-11.324324324324351</v>
      </c>
      <c r="T96" s="43">
        <f t="shared" si="17"/>
        <v>-11.324324324324294</v>
      </c>
      <c r="U96" t="s">
        <v>356</v>
      </c>
      <c r="V96" t="s">
        <v>363</v>
      </c>
      <c r="W96" t="s">
        <v>365</v>
      </c>
      <c r="X96" t="s">
        <v>387</v>
      </c>
      <c r="Y96" s="45"/>
    </row>
    <row r="97" spans="1:25" ht="15" x14ac:dyDescent="0.25">
      <c r="A97">
        <v>1.91</v>
      </c>
      <c r="B97">
        <v>1.88</v>
      </c>
      <c r="C97" s="32">
        <f t="shared" si="9"/>
        <v>5.5475103041104923E-2</v>
      </c>
      <c r="D97" s="33">
        <f>IF(OR($A97="",$B97=""),"",A97*'MPTO_working_2-way'!$G96)</f>
        <v>2.0159574468085104</v>
      </c>
      <c r="E97" s="35">
        <f>IF(OR($A97="",$B97=""),"",B97*'MPTO_working_2-way'!$G96)</f>
        <v>1.9842931937172772</v>
      </c>
      <c r="F97" s="33">
        <f>IF(OR($A97="",$B97=""),"",'MPTO_working_2-way'!D96)</f>
        <v>2.0168501460345989</v>
      </c>
      <c r="G97" s="35">
        <f>IF(OR($A97="",$B97=""),"",'MPTO_working_2-way'!E96)</f>
        <v>1.9834290764471936</v>
      </c>
      <c r="H97" s="33">
        <f>IF(OR($A97="",$B97=""),"",'OddsRatio_working_2-way'!M96)</f>
        <v>2.0169026055089594</v>
      </c>
      <c r="I97" s="33">
        <f>IF(OR($A97="",$B97=""),"",'OddsRatio_working_2-way'!N96)</f>
        <v>1.9833783437888832</v>
      </c>
      <c r="J97" s="33">
        <f>IF('Log_working_2-way'!$D96="","",A97^('Log_working_2-way'!$D96))</f>
        <v>2.0173170887032947</v>
      </c>
      <c r="K97" s="35">
        <f>IF('Log_working_2-way'!$D96="","",B97^('Log_working_2-way'!$D96))</f>
        <v>1.9829776881783543</v>
      </c>
      <c r="L97" s="41">
        <f t="shared" si="10"/>
        <v>0.49604221635883911</v>
      </c>
      <c r="M97" s="41">
        <f t="shared" si="11"/>
        <v>0.50395778364116106</v>
      </c>
      <c r="N97" s="42">
        <v>194</v>
      </c>
      <c r="O97" s="42">
        <f t="shared" si="12"/>
        <v>92.429319371727729</v>
      </c>
      <c r="P97" s="42">
        <f t="shared" si="13"/>
        <v>90.808510638297861</v>
      </c>
      <c r="Q97" s="42">
        <f t="shared" si="14"/>
        <v>103.19148936170212</v>
      </c>
      <c r="R97" s="42">
        <f t="shared" si="15"/>
        <v>101.57068062827226</v>
      </c>
      <c r="S97" s="43">
        <f t="shared" si="16"/>
        <v>-10.762169989974396</v>
      </c>
      <c r="T97" s="43">
        <f t="shared" si="17"/>
        <v>-10.762169989974396</v>
      </c>
      <c r="U97" t="s">
        <v>361</v>
      </c>
      <c r="V97" t="s">
        <v>359</v>
      </c>
      <c r="W97" t="s">
        <v>365</v>
      </c>
      <c r="X97" t="s">
        <v>387</v>
      </c>
      <c r="Y97" s="45"/>
    </row>
    <row r="98" spans="1:25" ht="15" x14ac:dyDescent="0.25">
      <c r="A98">
        <v>1.64</v>
      </c>
      <c r="B98">
        <v>2.2000000000000002</v>
      </c>
      <c r="C98" s="32">
        <f t="shared" si="9"/>
        <v>6.4301552106430071E-2</v>
      </c>
      <c r="D98" s="33">
        <f>IF(OR($A98="",$B98=""),"",A98*'MPTO_working_2-way'!$G97)</f>
        <v>1.7454545454545451</v>
      </c>
      <c r="E98" s="35">
        <f>IF(OR($A98="",$B98=""),"",B98*'MPTO_working_2-way'!$G97)</f>
        <v>2.3414634146341462</v>
      </c>
      <c r="F98" s="33">
        <f>IF(OR($A98="",$B98=""),"",'MPTO_working_2-way'!D97)</f>
        <v>1.7312859884836849</v>
      </c>
      <c r="G98" s="35">
        <f>IF(OR($A98="",$B98=""),"",'MPTO_working_2-way'!E97)</f>
        <v>2.3674540682414698</v>
      </c>
      <c r="H98" s="33">
        <f>IF(OR($A98="",$B98=""),"",'OddsRatio_working_2-way'!M97)</f>
        <v>1.7302967433402212</v>
      </c>
      <c r="I98" s="33">
        <f>IF(OR($A98="",$B98=""),"",'OddsRatio_working_2-way'!N97)</f>
        <v>2.3693063937629155</v>
      </c>
      <c r="J98" s="33">
        <f>IF('Log_working_2-way'!$D97="","",A98^('Log_working_2-way'!$D97))</f>
        <v>1.7237339689075113</v>
      </c>
      <c r="K98" s="35">
        <f>IF('Log_working_2-way'!$D97="","",B98^('Log_working_2-way'!$D97))</f>
        <v>2.3817231786147155</v>
      </c>
      <c r="L98" s="41">
        <f t="shared" si="10"/>
        <v>0.57291666666666674</v>
      </c>
      <c r="M98" s="41">
        <f t="shared" si="11"/>
        <v>0.42708333333333337</v>
      </c>
      <c r="N98" s="42">
        <v>195</v>
      </c>
      <c r="O98" s="42">
        <f t="shared" si="12"/>
        <v>76.097560975609724</v>
      </c>
      <c r="P98" s="42">
        <f t="shared" si="13"/>
        <v>106.36363636363639</v>
      </c>
      <c r="Q98" s="42">
        <f t="shared" si="14"/>
        <v>88.63636363636364</v>
      </c>
      <c r="R98" s="42">
        <f t="shared" si="15"/>
        <v>118.90243902439025</v>
      </c>
      <c r="S98" s="43">
        <f t="shared" si="16"/>
        <v>-12.538802660753916</v>
      </c>
      <c r="T98" s="43">
        <f t="shared" si="17"/>
        <v>-12.538802660753859</v>
      </c>
      <c r="U98" t="s">
        <v>358</v>
      </c>
      <c r="V98" t="s">
        <v>354</v>
      </c>
      <c r="W98" t="s">
        <v>365</v>
      </c>
      <c r="X98" t="s">
        <v>387</v>
      </c>
      <c r="Y98" s="45"/>
    </row>
    <row r="99" spans="1:25" ht="15" x14ac:dyDescent="0.25">
      <c r="A99">
        <v>1.69</v>
      </c>
      <c r="B99">
        <v>2.11</v>
      </c>
      <c r="C99" s="32">
        <f t="shared" si="9"/>
        <v>6.5649625620460395E-2</v>
      </c>
      <c r="D99" s="33">
        <f>IF(OR($A99="",$B99=""),"",A99*'MPTO_working_2-way'!$G98)</f>
        <v>1.8009478672985779</v>
      </c>
      <c r="E99" s="35">
        <f>IF(OR($A99="",$B99=""),"",B99*'MPTO_working_2-way'!$G98)</f>
        <v>2.2485207100591711</v>
      </c>
      <c r="F99" s="33">
        <f>IF(OR($A99="",$B99=""),"",'MPTO_working_2-way'!D98)</f>
        <v>1.7892571313881429</v>
      </c>
      <c r="G99" s="35">
        <f>IF(OR($A99="",$B99=""),"",'MPTO_working_2-way'!E98)</f>
        <v>2.2670142089704055</v>
      </c>
      <c r="H99" s="33">
        <f>IF(OR($A99="",$B99=""),"",'OddsRatio_working_2-way'!M98)</f>
        <v>1.7884298457197199</v>
      </c>
      <c r="I99" s="33">
        <f>IF(OR($A99="",$B99=""),"",'OddsRatio_working_2-way'!N98)</f>
        <v>2.2683436648534623</v>
      </c>
      <c r="J99" s="33">
        <f>IF('Log_working_2-way'!$D98="","",A99^('Log_working_2-way'!$D98))</f>
        <v>1.7830023998710038</v>
      </c>
      <c r="K99" s="35">
        <f>IF('Log_working_2-way'!$D98="","",B99^('Log_working_2-way'!$D98))</f>
        <v>2.2771352937808902</v>
      </c>
      <c r="L99" s="41">
        <f t="shared" si="10"/>
        <v>0.5552631578947369</v>
      </c>
      <c r="M99" s="41">
        <f t="shared" si="11"/>
        <v>0.44473684210526326</v>
      </c>
      <c r="N99" s="42">
        <v>196</v>
      </c>
      <c r="O99" s="42">
        <f t="shared" si="12"/>
        <v>80.02366863905327</v>
      </c>
      <c r="P99" s="42">
        <f t="shared" si="13"/>
        <v>103.1090047393365</v>
      </c>
      <c r="Q99" s="42">
        <f t="shared" si="14"/>
        <v>92.890995260663516</v>
      </c>
      <c r="R99" s="42">
        <f t="shared" si="15"/>
        <v>115.97633136094674</v>
      </c>
      <c r="S99" s="43">
        <f t="shared" si="16"/>
        <v>-12.867326621610246</v>
      </c>
      <c r="T99" s="43">
        <f t="shared" si="17"/>
        <v>-12.867326621610246</v>
      </c>
      <c r="U99" t="s">
        <v>357</v>
      </c>
      <c r="V99" t="s">
        <v>360</v>
      </c>
      <c r="W99" t="s">
        <v>365</v>
      </c>
      <c r="X99" t="s">
        <v>387</v>
      </c>
      <c r="Y99" s="45"/>
    </row>
    <row r="100" spans="1:25" ht="15" x14ac:dyDescent="0.25">
      <c r="A100">
        <v>2.17</v>
      </c>
      <c r="B100">
        <v>1.76</v>
      </c>
      <c r="C100" s="32">
        <f t="shared" si="9"/>
        <v>2.9011311269375728E-2</v>
      </c>
      <c r="D100" s="33">
        <f>IF(OR($A100="",$B100=""),"",A100*'MPTO_working_2-way'!$G99)</f>
        <v>2.2329545454545454</v>
      </c>
      <c r="E100" s="35">
        <f>IF(OR($A100="",$B100=""),"",B100*'MPTO_working_2-way'!$G99)</f>
        <v>1.8110599078341012</v>
      </c>
      <c r="F100" s="33">
        <f>IF(OR($A100="",$B100=""),"",'MPTO_working_2-way'!D99)</f>
        <v>2.2405256365129644</v>
      </c>
      <c r="G100" s="35">
        <f>IF(OR($A100="",$B100=""),"",'MPTO_working_2-way'!E99)</f>
        <v>1.8061099025820484</v>
      </c>
      <c r="H100" s="33">
        <f>IF(OR($A100="",$B100=""),"",'OddsRatio_working_2-way'!M99)</f>
        <v>2.2407552878027661</v>
      </c>
      <c r="I100" s="33">
        <f>IF(OR($A100="",$B100=""),"",'OddsRatio_working_2-way'!N99)</f>
        <v>1.8059606997693183</v>
      </c>
      <c r="J100" s="33">
        <f>IF('Log_working_2-way'!$D99="","",A100^('Log_working_2-way'!$D99))</f>
        <v>2.2442129030289037</v>
      </c>
      <c r="K100" s="35">
        <f>IF('Log_working_2-way'!$D99="","",B100^('Log_working_2-way'!$D99))</f>
        <v>1.8037209689479914</v>
      </c>
      <c r="L100" s="41">
        <f t="shared" si="10"/>
        <v>0.44783715012722647</v>
      </c>
      <c r="M100" s="41">
        <f t="shared" si="11"/>
        <v>0.55216284987277364</v>
      </c>
      <c r="N100" s="42">
        <v>197</v>
      </c>
      <c r="O100" s="42">
        <f t="shared" si="12"/>
        <v>106.21658986175116</v>
      </c>
      <c r="P100" s="42">
        <f t="shared" si="13"/>
        <v>85.068181818181841</v>
      </c>
      <c r="Q100" s="42">
        <f t="shared" si="14"/>
        <v>111.93181818181819</v>
      </c>
      <c r="R100" s="42">
        <f t="shared" si="15"/>
        <v>90.783410138248854</v>
      </c>
      <c r="S100" s="43">
        <f t="shared" si="16"/>
        <v>-5.7152283200670269</v>
      </c>
      <c r="T100" s="43">
        <f t="shared" si="17"/>
        <v>-5.7152283200670126</v>
      </c>
      <c r="U100" t="s">
        <v>56</v>
      </c>
      <c r="V100" t="s">
        <v>117</v>
      </c>
      <c r="W100" t="s">
        <v>320</v>
      </c>
      <c r="X100" t="s">
        <v>387</v>
      </c>
      <c r="Y100" s="45"/>
    </row>
    <row r="101" spans="1:25" s="38" customFormat="1" ht="15" x14ac:dyDescent="0.25">
      <c r="A101">
        <v>2.08</v>
      </c>
      <c r="B101">
        <v>1.84</v>
      </c>
      <c r="C101" s="32">
        <f t="shared" si="9"/>
        <v>2.4247491638795804E-2</v>
      </c>
      <c r="D101" s="33">
        <f>IF(OR($A101="",$B101=""),"",A101*'MPTO_working_2-way'!$G100)</f>
        <v>2.1304347826086953</v>
      </c>
      <c r="E101" s="35">
        <f>IF(OR($A101="",$B101=""),"",B101*'MPTO_working_2-way'!$G100)</f>
        <v>1.8846153846153844</v>
      </c>
      <c r="F101" s="33">
        <f>IF(OR($A101="",$B101=""),"",'MPTO_working_2-way'!D100)</f>
        <v>2.1338090990187331</v>
      </c>
      <c r="G101" s="35">
        <f>IF(OR($A101="",$B101=""),"",'MPTO_working_2-way'!E100)</f>
        <v>1.8819826907946497</v>
      </c>
      <c r="H101" s="33">
        <f>IF(OR($A101="",$B101=""),"",'OddsRatio_working_2-way'!M100)</f>
        <v>2.1338934190276815</v>
      </c>
      <c r="I101" s="33">
        <f>IF(OR($A101="",$B101=""),"",'OddsRatio_working_2-way'!N100)</f>
        <v>1.8819171036881968</v>
      </c>
      <c r="J101" s="33">
        <f>IF('Log_working_2-way'!$D100="","",A101^('Log_working_2-way'!$D100))</f>
        <v>2.1354221138982008</v>
      </c>
      <c r="K101" s="35">
        <f>IF('Log_working_2-way'!$D100="","",B101^('Log_working_2-way'!$D100))</f>
        <v>1.8807297195989381</v>
      </c>
      <c r="L101" s="41">
        <f t="shared" si="10"/>
        <v>0.46938775510204089</v>
      </c>
      <c r="M101" s="41">
        <f t="shared" si="11"/>
        <v>0.53061224489795922</v>
      </c>
      <c r="N101" s="42">
        <v>198</v>
      </c>
      <c r="O101" s="42">
        <f t="shared" si="12"/>
        <v>102.80769230769232</v>
      </c>
      <c r="P101" s="42">
        <f t="shared" si="13"/>
        <v>90.391304347826079</v>
      </c>
      <c r="Q101" s="42">
        <f t="shared" si="14"/>
        <v>107.60869565217391</v>
      </c>
      <c r="R101" s="42">
        <f t="shared" si="15"/>
        <v>95.192307692307679</v>
      </c>
      <c r="S101" s="43">
        <f t="shared" si="16"/>
        <v>-4.8010033444815861</v>
      </c>
      <c r="T101" s="43">
        <f t="shared" si="17"/>
        <v>-4.8010033444816003</v>
      </c>
      <c r="U101" t="s">
        <v>116</v>
      </c>
      <c r="V101" t="s">
        <v>81</v>
      </c>
      <c r="W101" t="s">
        <v>320</v>
      </c>
      <c r="X101" t="s">
        <v>387</v>
      </c>
      <c r="Y101" s="45"/>
    </row>
    <row r="102" spans="1:25" ht="15" x14ac:dyDescent="0.25">
      <c r="A102">
        <v>1.82</v>
      </c>
      <c r="B102">
        <v>2.08</v>
      </c>
      <c r="C102" s="32">
        <f t="shared" si="9"/>
        <v>3.0219780219780112E-2</v>
      </c>
      <c r="D102" s="33">
        <f>IF(OR($A102="",$B102=""),"",A102*'MPTO_working_2-way'!$G101)</f>
        <v>1.8749999999999998</v>
      </c>
      <c r="E102" s="35">
        <f>IF(OR($A102="",$B102=""),"",B102*'MPTO_working_2-way'!$G101)</f>
        <v>2.1428571428571428</v>
      </c>
      <c r="F102" s="33">
        <f>IF(OR($A102="",$B102=""),"",'MPTO_working_2-way'!D101)</f>
        <v>1.8714652956298199</v>
      </c>
      <c r="G102" s="35">
        <f>IF(OR($A102="",$B102=""),"",'MPTO_working_2-way'!E101)</f>
        <v>2.1474926253687316</v>
      </c>
      <c r="H102" s="33">
        <f>IF(OR($A102="",$B102=""),"",'OddsRatio_working_2-way'!M101)</f>
        <v>1.8713548411865626</v>
      </c>
      <c r="I102" s="33">
        <f>IF(OR($A102="",$B102=""),"",'OddsRatio_working_2-way'!N101)</f>
        <v>2.1476380835140083</v>
      </c>
      <c r="J102" s="33">
        <f>IF('Log_working_2-way'!$D101="","",A102^('Log_working_2-way'!$D101))</f>
        <v>1.8697536002386808</v>
      </c>
      <c r="K102" s="35">
        <f>IF('Log_working_2-way'!$D101="","",B102^('Log_working_2-way'!$D101))</f>
        <v>2.1497509176455911</v>
      </c>
      <c r="L102" s="41">
        <f t="shared" si="10"/>
        <v>0.53333333333333344</v>
      </c>
      <c r="M102" s="41">
        <f t="shared" si="11"/>
        <v>0.46666666666666667</v>
      </c>
      <c r="N102" s="42">
        <v>199</v>
      </c>
      <c r="O102" s="42">
        <f t="shared" si="12"/>
        <v>89.659340659340657</v>
      </c>
      <c r="P102" s="42">
        <f t="shared" si="13"/>
        <v>103.32692307692308</v>
      </c>
      <c r="Q102" s="42">
        <f t="shared" si="14"/>
        <v>95.67307692307692</v>
      </c>
      <c r="R102" s="42">
        <f t="shared" si="15"/>
        <v>109.34065934065933</v>
      </c>
      <c r="S102" s="43">
        <f t="shared" si="16"/>
        <v>-6.0137362637362628</v>
      </c>
      <c r="T102" s="43">
        <f t="shared" si="17"/>
        <v>-6.0137362637362486</v>
      </c>
      <c r="U102" t="s">
        <v>140</v>
      </c>
      <c r="V102" t="s">
        <v>139</v>
      </c>
      <c r="W102" t="s">
        <v>320</v>
      </c>
      <c r="X102" t="s">
        <v>387</v>
      </c>
      <c r="Y102" s="45"/>
    </row>
    <row r="103" spans="1:25" ht="15" x14ac:dyDescent="0.25">
      <c r="A103">
        <v>2.42</v>
      </c>
      <c r="B103">
        <v>1.63</v>
      </c>
      <c r="C103" s="32">
        <f t="shared" si="9"/>
        <v>2.6720073011205159E-2</v>
      </c>
      <c r="D103" s="33">
        <f>IF(OR($A103="",$B103=""),"",A103*'MPTO_working_2-way'!$G102)</f>
        <v>2.4846625766871164</v>
      </c>
      <c r="E103" s="35">
        <f>IF(OR($A103="",$B103=""),"",B103*'MPTO_working_2-way'!$G102)</f>
        <v>1.6735537190082643</v>
      </c>
      <c r="F103" s="33">
        <f>IF(OR($A103="",$B103=""),"",'MPTO_working_2-way'!D102)</f>
        <v>2.5008558929816775</v>
      </c>
      <c r="G103" s="35">
        <f>IF(OR($A103="",$B103=""),"",'MPTO_working_2-way'!E102)</f>
        <v>1.6662864867148226</v>
      </c>
      <c r="H103" s="33">
        <f>IF(OR($A103="",$B103=""),"",'OddsRatio_working_2-way'!M102)</f>
        <v>2.5013221686128042</v>
      </c>
      <c r="I103" s="33">
        <f>IF(OR($A103="",$B103=""),"",'OddsRatio_working_2-way'!N102)</f>
        <v>1.6660795536803288</v>
      </c>
      <c r="J103" s="33">
        <f>IF('Log_working_2-way'!$D102="","",A103^('Log_working_2-way'!$D102))</f>
        <v>2.5087737592448787</v>
      </c>
      <c r="K103" s="35">
        <f>IF('Log_working_2-way'!$D102="","",B103^('Log_working_2-way'!$D102))</f>
        <v>1.6627898940265724</v>
      </c>
      <c r="L103" s="41">
        <f t="shared" si="10"/>
        <v>0.40246913580246918</v>
      </c>
      <c r="M103" s="41">
        <f t="shared" si="11"/>
        <v>0.59753086419753088</v>
      </c>
      <c r="N103" s="42">
        <v>200</v>
      </c>
      <c r="O103" s="42">
        <f t="shared" si="12"/>
        <v>117.35537190082646</v>
      </c>
      <c r="P103" s="42">
        <f t="shared" si="13"/>
        <v>77.300613496932513</v>
      </c>
      <c r="Q103" s="42">
        <f t="shared" si="14"/>
        <v>122.69938650306749</v>
      </c>
      <c r="R103" s="42">
        <f t="shared" si="15"/>
        <v>82.644628099173559</v>
      </c>
      <c r="S103" s="43">
        <f t="shared" si="16"/>
        <v>-5.3440146022410318</v>
      </c>
      <c r="T103" s="43">
        <f t="shared" si="17"/>
        <v>-5.344014602241046</v>
      </c>
      <c r="U103" t="s">
        <v>82</v>
      </c>
      <c r="V103" t="s">
        <v>86</v>
      </c>
      <c r="W103" t="s">
        <v>320</v>
      </c>
      <c r="X103" t="s">
        <v>387</v>
      </c>
      <c r="Y103" s="45"/>
    </row>
    <row r="104" spans="1:25" ht="15" x14ac:dyDescent="0.25">
      <c r="A104">
        <v>2.44</v>
      </c>
      <c r="B104">
        <v>1.59</v>
      </c>
      <c r="C104" s="32">
        <f t="shared" si="9"/>
        <v>3.8766883183833478E-2</v>
      </c>
      <c r="D104" s="33">
        <f>IF(OR($A104="",$B104=""),"",A104*'MPTO_working_2-way'!$G103)</f>
        <v>2.5345911949685536</v>
      </c>
      <c r="E104" s="35">
        <f>IF(OR($A104="",$B104=""),"",B104*'MPTO_working_2-way'!$G103)</f>
        <v>1.6516393442622954</v>
      </c>
      <c r="F104" s="33">
        <f>IF(OR($A104="",$B104=""),"",'MPTO_working_2-way'!D103)</f>
        <v>2.561130182202271</v>
      </c>
      <c r="G104" s="35">
        <f>IF(OR($A104="",$B104=""),"",'MPTO_working_2-way'!E103)</f>
        <v>1.640561569688769</v>
      </c>
      <c r="H104" s="33">
        <f>IF(OR($A104="",$B104=""),"",'OddsRatio_working_2-way'!M103)</f>
        <v>2.5622669317698867</v>
      </c>
      <c r="I104" s="33">
        <f>IF(OR($A104="",$B104=""),"",'OddsRatio_working_2-way'!N103)</f>
        <v>1.6400954789890509</v>
      </c>
      <c r="J104" s="33">
        <f>IF('Log_working_2-way'!$D103="","",A104^('Log_working_2-way'!$D103))</f>
        <v>2.5746963443895066</v>
      </c>
      <c r="K104" s="35">
        <f>IF('Log_working_2-way'!$D103="","",B104^('Log_working_2-way'!$D103))</f>
        <v>1.6350430694543896</v>
      </c>
      <c r="L104" s="41">
        <f t="shared" si="10"/>
        <v>0.39454094292803971</v>
      </c>
      <c r="M104" s="41">
        <f t="shared" si="11"/>
        <v>0.60545905707196013</v>
      </c>
      <c r="N104" s="42">
        <v>201</v>
      </c>
      <c r="O104" s="42">
        <f t="shared" si="12"/>
        <v>118.62295081967213</v>
      </c>
      <c r="P104" s="42">
        <f t="shared" si="13"/>
        <v>74.584905660377373</v>
      </c>
      <c r="Q104" s="42">
        <f t="shared" si="14"/>
        <v>126.41509433962264</v>
      </c>
      <c r="R104" s="42">
        <f t="shared" si="15"/>
        <v>82.377049180327873</v>
      </c>
      <c r="S104" s="43">
        <f t="shared" si="16"/>
        <v>-7.792143519950514</v>
      </c>
      <c r="T104" s="43">
        <f t="shared" si="17"/>
        <v>-7.7921435199504998</v>
      </c>
      <c r="U104" t="s">
        <v>377</v>
      </c>
      <c r="V104" t="s">
        <v>115</v>
      </c>
      <c r="W104" t="s">
        <v>321</v>
      </c>
      <c r="X104" t="s">
        <v>387</v>
      </c>
      <c r="Y104" s="45"/>
    </row>
    <row r="105" spans="1:25" ht="15" x14ac:dyDescent="0.25">
      <c r="A105">
        <v>2.4700000000000002</v>
      </c>
      <c r="B105">
        <v>1.58</v>
      </c>
      <c r="C105" s="32">
        <f t="shared" si="9"/>
        <v>3.7769692000204858E-2</v>
      </c>
      <c r="D105" s="33">
        <f>IF(OR($A105="",$B105=""),"",A105*'MPTO_working_2-way'!$G104)</f>
        <v>2.5632911392405062</v>
      </c>
      <c r="E105" s="35">
        <f>IF(OR($A105="",$B105=""),"",B105*'MPTO_working_2-way'!$G104)</f>
        <v>1.6396761133603237</v>
      </c>
      <c r="F105" s="33">
        <f>IF(OR($A105="",$B105=""),"",'MPTO_working_2-way'!D104)</f>
        <v>2.5908517559583082</v>
      </c>
      <c r="G105" s="35">
        <f>IF(OR($A105="",$B105=""),"",'MPTO_working_2-way'!E104)</f>
        <v>1.6285940825439218</v>
      </c>
      <c r="H105" s="33">
        <f>IF(OR($A105="",$B105=""),"",'OddsRatio_working_2-way'!M104)</f>
        <v>2.5920058915156967</v>
      </c>
      <c r="I105" s="33">
        <f>IF(OR($A105="",$B105=""),"",'OddsRatio_working_2-way'!N104)</f>
        <v>1.6281383789653769</v>
      </c>
      <c r="J105" s="33">
        <f>IF('Log_working_2-way'!$D104="","",A105^('Log_working_2-way'!$D104))</f>
        <v>2.6049168603231139</v>
      </c>
      <c r="K105" s="35">
        <f>IF('Log_working_2-way'!$D104="","",B105^('Log_working_2-way'!$D104))</f>
        <v>1.6230852355793859</v>
      </c>
      <c r="L105" s="41">
        <f t="shared" si="10"/>
        <v>0.39012345679012345</v>
      </c>
      <c r="M105" s="41">
        <f t="shared" si="11"/>
        <v>0.60987654320987661</v>
      </c>
      <c r="N105" s="42">
        <v>202</v>
      </c>
      <c r="O105" s="42">
        <f t="shared" si="12"/>
        <v>120.21862348178139</v>
      </c>
      <c r="P105" s="42">
        <f t="shared" si="13"/>
        <v>74.151898734177223</v>
      </c>
      <c r="Q105" s="42">
        <f t="shared" si="14"/>
        <v>127.84810126582278</v>
      </c>
      <c r="R105" s="42">
        <f t="shared" si="15"/>
        <v>81.781376518218622</v>
      </c>
      <c r="S105" s="43">
        <f t="shared" si="16"/>
        <v>-7.6294777840413843</v>
      </c>
      <c r="T105" s="43">
        <f t="shared" si="17"/>
        <v>-7.6294777840413985</v>
      </c>
      <c r="U105" t="s">
        <v>122</v>
      </c>
      <c r="V105" t="s">
        <v>378</v>
      </c>
      <c r="W105" t="s">
        <v>321</v>
      </c>
      <c r="X105" t="s">
        <v>387</v>
      </c>
      <c r="Y105" s="45"/>
    </row>
    <row r="106" spans="1:25" ht="15" x14ac:dyDescent="0.25">
      <c r="A106">
        <v>2.88</v>
      </c>
      <c r="B106">
        <v>1.44</v>
      </c>
      <c r="C106" s="32">
        <f t="shared" si="9"/>
        <v>4.1666666666666519E-2</v>
      </c>
      <c r="D106" s="33">
        <f>IF(OR($A106="",$B106=""),"",A106*'MPTO_working_2-way'!$G105)</f>
        <v>2.9999999999999996</v>
      </c>
      <c r="E106" s="35">
        <f>IF(OR($A106="",$B106=""),"",B106*'MPTO_working_2-way'!$G105)</f>
        <v>1.4999999999999998</v>
      </c>
      <c r="F106" s="33">
        <f>IF(OR($A106="",$B106=""),"",'MPTO_working_2-way'!D105)</f>
        <v>3.0638297872340421</v>
      </c>
      <c r="G106" s="35">
        <f>IF(OR($A106="",$B106=""),"",'MPTO_working_2-way'!E105)</f>
        <v>1.4845360824742266</v>
      </c>
      <c r="H106" s="33">
        <f>IF(OR($A106="",$B106=""),"",'OddsRatio_working_2-way'!M105)</f>
        <v>3.0670576365276485</v>
      </c>
      <c r="I106" s="33">
        <f>IF(OR($A106="",$B106=""),"",'OddsRatio_working_2-way'!N105)</f>
        <v>1.4837794468468968</v>
      </c>
      <c r="J106" s="33">
        <f>IF('Log_working_2-way'!$D105="","",A106^('Log_working_2-way'!$D105))</f>
        <v>3.0979095222051098</v>
      </c>
      <c r="K106" s="35">
        <f>IF('Log_working_2-way'!$D105="","",B106^('Log_working_2-way'!$D105))</f>
        <v>1.4766649797877345</v>
      </c>
      <c r="L106" s="41">
        <f t="shared" si="10"/>
        <v>0.33333333333333337</v>
      </c>
      <c r="M106" s="41">
        <f t="shared" si="11"/>
        <v>0.66666666666666674</v>
      </c>
      <c r="N106" s="42">
        <v>203</v>
      </c>
      <c r="O106" s="42">
        <f t="shared" si="12"/>
        <v>132.51388888888889</v>
      </c>
      <c r="P106" s="42">
        <f t="shared" si="13"/>
        <v>62.027777777777771</v>
      </c>
      <c r="Q106" s="42">
        <f t="shared" si="14"/>
        <v>140.97222222222223</v>
      </c>
      <c r="R106" s="42">
        <f t="shared" si="15"/>
        <v>70.486111111111114</v>
      </c>
      <c r="S106" s="43">
        <f t="shared" si="16"/>
        <v>-8.4583333333333428</v>
      </c>
      <c r="T106" s="43">
        <f t="shared" si="17"/>
        <v>-8.4583333333333428</v>
      </c>
      <c r="U106" t="s">
        <v>92</v>
      </c>
      <c r="V106" t="s">
        <v>91</v>
      </c>
      <c r="W106" t="s">
        <v>321</v>
      </c>
      <c r="X106" t="s">
        <v>387</v>
      </c>
      <c r="Y106" s="45"/>
    </row>
    <row r="107" spans="1:25" ht="15" x14ac:dyDescent="0.25">
      <c r="A107">
        <v>1.88</v>
      </c>
      <c r="B107">
        <v>1.99</v>
      </c>
      <c r="C107" s="32">
        <f t="shared" si="9"/>
        <v>3.4427456431091574E-2</v>
      </c>
      <c r="D107" s="33">
        <f>IF(OR($A107="",$B107=""),"",A107*'MPTO_working_2-way'!$G106)</f>
        <v>1.9447236180904521</v>
      </c>
      <c r="E107" s="35">
        <f>IF(OR($A107="",$B107=""),"",B107*'MPTO_working_2-way'!$G106)</f>
        <v>2.0585106382978724</v>
      </c>
      <c r="F107" s="33">
        <f>IF(OR($A107="",$B107=""),"",'MPTO_working_2-way'!D106)</f>
        <v>1.9428749480681344</v>
      </c>
      <c r="G107" s="35">
        <f>IF(OR($A107="",$B107=""),"",'MPTO_working_2-way'!E106)</f>
        <v>2.0605860321656753</v>
      </c>
      <c r="H107" s="33">
        <f>IF(OR($A107="",$B107=""),"",'OddsRatio_working_2-way'!M106)</f>
        <v>1.9428090415820634</v>
      </c>
      <c r="I107" s="33">
        <f>IF(OR($A107="",$B107=""),"",'OddsRatio_working_2-way'!N106)</f>
        <v>2.0606601717798219</v>
      </c>
      <c r="J107" s="33">
        <f>IF('Log_working_2-way'!$D106="","",A107^('Log_working_2-way'!$D106))</f>
        <v>1.9419679246135251</v>
      </c>
      <c r="K107" s="35">
        <f>IF('Log_working_2-way'!$D106="","",B107^('Log_working_2-way'!$D106))</f>
        <v>2.0616072733158419</v>
      </c>
      <c r="L107" s="41">
        <f t="shared" si="10"/>
        <v>0.51421188630490955</v>
      </c>
      <c r="M107" s="41">
        <f t="shared" si="11"/>
        <v>0.48578811369509045</v>
      </c>
      <c r="N107" s="42">
        <v>204</v>
      </c>
      <c r="O107" s="42">
        <f t="shared" si="12"/>
        <v>95.489361702127653</v>
      </c>
      <c r="P107" s="42">
        <f t="shared" si="13"/>
        <v>101.48743718592964</v>
      </c>
      <c r="Q107" s="42">
        <f t="shared" si="14"/>
        <v>102.51256281407035</v>
      </c>
      <c r="R107" s="42">
        <f t="shared" si="15"/>
        <v>108.51063829787233</v>
      </c>
      <c r="S107" s="43">
        <f t="shared" si="16"/>
        <v>-7.0232011119426971</v>
      </c>
      <c r="T107" s="43">
        <f t="shared" si="17"/>
        <v>-7.0232011119426971</v>
      </c>
      <c r="U107" t="s">
        <v>194</v>
      </c>
      <c r="V107" t="s">
        <v>130</v>
      </c>
      <c r="W107" t="s">
        <v>325</v>
      </c>
      <c r="X107" t="s">
        <v>387</v>
      </c>
      <c r="Y107" s="45"/>
    </row>
    <row r="108" spans="1:25" ht="15" x14ac:dyDescent="0.25">
      <c r="A108">
        <v>2</v>
      </c>
      <c r="B108">
        <v>1.88</v>
      </c>
      <c r="C108" s="32">
        <f t="shared" si="9"/>
        <v>3.1914893617021267E-2</v>
      </c>
      <c r="D108" s="33">
        <f>IF(OR($A108="",$B108=""),"",A108*'MPTO_working_2-way'!$G107)</f>
        <v>2.0638297872340425</v>
      </c>
      <c r="E108" s="35">
        <f>IF(OR($A108="",$B108=""),"",B108*'MPTO_working_2-way'!$G107)</f>
        <v>1.94</v>
      </c>
      <c r="F108" s="33">
        <f>IF(OR($A108="",$B108=""),"",'MPTO_working_2-way'!D107)</f>
        <v>2.0659340659340657</v>
      </c>
      <c r="G108" s="35">
        <f>IF(OR($A108="",$B108=""),"",'MPTO_working_2-way'!E107)</f>
        <v>1.9381443298969072</v>
      </c>
      <c r="H108" s="33">
        <f>IF(OR($A108="",$B108=""),"",'OddsRatio_working_2-way'!M107)</f>
        <v>2.0660035817780522</v>
      </c>
      <c r="I108" s="33">
        <f>IF(OR($A108="",$B108=""),"",'OddsRatio_working_2-way'!N107)</f>
        <v>1.9380831519646857</v>
      </c>
      <c r="J108" s="33">
        <f>IF('Log_working_2-way'!$D107="","",A108^('Log_working_2-way'!$D107))</f>
        <v>2.0669618454035223</v>
      </c>
      <c r="K108" s="35">
        <f>IF('Log_working_2-way'!$D107="","",B108^('Log_working_2-way'!$D107))</f>
        <v>1.9372406373367297</v>
      </c>
      <c r="L108" s="41">
        <f t="shared" si="10"/>
        <v>0.4845360824742268</v>
      </c>
      <c r="M108" s="41">
        <f t="shared" si="11"/>
        <v>0.51546391752577325</v>
      </c>
      <c r="N108" s="42">
        <v>205</v>
      </c>
      <c r="O108" s="42">
        <f t="shared" si="12"/>
        <v>102.5</v>
      </c>
      <c r="P108" s="42">
        <f t="shared" si="13"/>
        <v>95.957446808510625</v>
      </c>
      <c r="Q108" s="42">
        <f t="shared" si="14"/>
        <v>109.04255319148936</v>
      </c>
      <c r="R108" s="42">
        <f t="shared" si="15"/>
        <v>102.5</v>
      </c>
      <c r="S108" s="43">
        <f t="shared" si="16"/>
        <v>-6.5425531914893611</v>
      </c>
      <c r="T108" s="43">
        <f t="shared" si="17"/>
        <v>-6.5425531914893753</v>
      </c>
      <c r="U108" t="s">
        <v>379</v>
      </c>
      <c r="V108" t="s">
        <v>127</v>
      </c>
      <c r="W108" t="s">
        <v>325</v>
      </c>
      <c r="X108" t="s">
        <v>387</v>
      </c>
      <c r="Y108" s="45"/>
    </row>
    <row r="109" spans="1:25" ht="15" x14ac:dyDescent="0.25">
      <c r="A109">
        <v>1.86</v>
      </c>
      <c r="B109">
        <v>2.0099999999999998</v>
      </c>
      <c r="C109" s="32">
        <f t="shared" si="9"/>
        <v>3.5146846413095734E-2</v>
      </c>
      <c r="D109" s="33">
        <f>IF(OR($A109="",$B109=""),"",A109*'MPTO_working_2-way'!$G108)</f>
        <v>1.9253731343283582</v>
      </c>
      <c r="E109" s="35">
        <f>IF(OR($A109="",$B109=""),"",B109*'MPTO_working_2-way'!$G108)</f>
        <v>2.0806451612903221</v>
      </c>
      <c r="F109" s="33">
        <f>IF(OR($A109="",$B109=""),"",'MPTO_working_2-way'!D108)</f>
        <v>1.9228514118191637</v>
      </c>
      <c r="G109" s="35">
        <f>IF(OR($A109="",$B109=""),"",'MPTO_working_2-way'!E108)</f>
        <v>2.0835980605249955</v>
      </c>
      <c r="H109" s="33">
        <f>IF(OR($A109="",$B109=""),"",'OddsRatio_working_2-way'!M108)</f>
        <v>1.9227595290837431</v>
      </c>
      <c r="I109" s="33">
        <f>IF(OR($A109="",$B109=""),"",'OddsRatio_working_2-way'!N108)</f>
        <v>2.0837059585750928</v>
      </c>
      <c r="J109" s="33">
        <f>IF('Log_working_2-way'!$D108="","",A109^('Log_working_2-way'!$D108))</f>
        <v>1.9216119729065091</v>
      </c>
      <c r="K109" s="35">
        <f>IF('Log_working_2-way'!$D108="","",B109^('Log_working_2-way'!$D108))</f>
        <v>2.0850553480183369</v>
      </c>
      <c r="L109" s="41">
        <f t="shared" si="10"/>
        <v>0.51937984496124034</v>
      </c>
      <c r="M109" s="41">
        <f t="shared" si="11"/>
        <v>0.48062015503875982</v>
      </c>
      <c r="N109" s="42">
        <v>206</v>
      </c>
      <c r="O109" s="42">
        <f t="shared" si="12"/>
        <v>95.247311827956992</v>
      </c>
      <c r="P109" s="42">
        <f t="shared" si="13"/>
        <v>103.51243781094526</v>
      </c>
      <c r="Q109" s="42">
        <f t="shared" si="14"/>
        <v>102.48756218905474</v>
      </c>
      <c r="R109" s="42">
        <f t="shared" si="15"/>
        <v>110.75268817204301</v>
      </c>
      <c r="S109" s="43">
        <f t="shared" si="16"/>
        <v>-7.2402503610977504</v>
      </c>
      <c r="T109" s="43">
        <f t="shared" si="17"/>
        <v>-7.2402503610977504</v>
      </c>
      <c r="U109" t="s">
        <v>278</v>
      </c>
      <c r="V109" t="s">
        <v>129</v>
      </c>
      <c r="W109" t="s">
        <v>325</v>
      </c>
      <c r="X109" t="s">
        <v>387</v>
      </c>
      <c r="Y109" s="45"/>
    </row>
    <row r="110" spans="1:25" ht="15" x14ac:dyDescent="0.25">
      <c r="A110">
        <v>1.71</v>
      </c>
      <c r="B110">
        <v>2.1800000000000002</v>
      </c>
      <c r="C110" s="32">
        <f t="shared" si="9"/>
        <v>4.3510917967702012E-2</v>
      </c>
      <c r="D110" s="33">
        <f>IF(OR($A110="",$B110=""),"",A110*'MPTO_working_2-way'!$G109)</f>
        <v>1.7844036697247705</v>
      </c>
      <c r="E110" s="35">
        <f>IF(OR($A110="",$B110=""),"",B110*'MPTO_working_2-way'!$G109)</f>
        <v>2.2748538011695905</v>
      </c>
      <c r="F110" s="33">
        <f>IF(OR($A110="",$B110=""),"",'MPTO_working_2-way'!D109)</f>
        <v>1.7760731811901471</v>
      </c>
      <c r="G110" s="35">
        <f>IF(OR($A110="",$B110=""),"",'MPTO_working_2-way'!E109)</f>
        <v>2.2885382773650926</v>
      </c>
      <c r="H110" s="33">
        <f>IF(OR($A110="",$B110=""),"",'OddsRatio_working_2-way'!M109)</f>
        <v>1.7756899607795869</v>
      </c>
      <c r="I110" s="33">
        <f>IF(OR($A110="",$B110=""),"",'OddsRatio_working_2-way'!N109)</f>
        <v>2.2891748643942433</v>
      </c>
      <c r="J110" s="33">
        <f>IF('Log_working_2-way'!$D109="","",A110^('Log_working_2-way'!$D109))</f>
        <v>1.7718830893109678</v>
      </c>
      <c r="K110" s="35">
        <f>IF('Log_working_2-way'!$D109="","",B110^('Log_working_2-way'!$D109))</f>
        <v>2.2955329814159455</v>
      </c>
      <c r="L110" s="41">
        <f t="shared" si="10"/>
        <v>0.56041131105398467</v>
      </c>
      <c r="M110" s="41">
        <f t="shared" si="11"/>
        <v>0.43958868894601544</v>
      </c>
      <c r="N110" s="42">
        <v>207</v>
      </c>
      <c r="O110" s="42">
        <f t="shared" si="12"/>
        <v>85.947368421052616</v>
      </c>
      <c r="P110" s="42">
        <f t="shared" si="13"/>
        <v>112.04587155963304</v>
      </c>
      <c r="Q110" s="42">
        <f t="shared" si="14"/>
        <v>94.954128440366972</v>
      </c>
      <c r="R110" s="42">
        <f t="shared" si="15"/>
        <v>121.05263157894736</v>
      </c>
      <c r="S110" s="43">
        <f t="shared" si="16"/>
        <v>-9.0067600193143562</v>
      </c>
      <c r="T110" s="43">
        <f t="shared" si="17"/>
        <v>-9.0067600193143136</v>
      </c>
      <c r="U110" t="s">
        <v>199</v>
      </c>
      <c r="V110" t="s">
        <v>280</v>
      </c>
      <c r="W110" t="s">
        <v>322</v>
      </c>
      <c r="X110" t="s">
        <v>388</v>
      </c>
      <c r="Y110" s="45"/>
    </row>
    <row r="111" spans="1:25" ht="15" x14ac:dyDescent="0.25">
      <c r="A111">
        <v>1.55</v>
      </c>
      <c r="B111">
        <v>2.52</v>
      </c>
      <c r="C111" s="32">
        <f t="shared" si="9"/>
        <v>4.1986687147977486E-2</v>
      </c>
      <c r="D111" s="33">
        <f>IF(OR($A111="",$B111=""),"",A111*'MPTO_working_2-way'!$G110)</f>
        <v>1.6150793650793651</v>
      </c>
      <c r="E111" s="35">
        <f>IF(OR($A111="",$B111=""),"",B111*'MPTO_working_2-way'!$G110)</f>
        <v>2.6258064516129034</v>
      </c>
      <c r="F111" s="33">
        <f>IF(OR($A111="",$B111=""),"",'MPTO_working_2-way'!D110)</f>
        <v>1.6021328958162429</v>
      </c>
      <c r="G111" s="35">
        <f>IF(OR($A111="",$B111=""),"",'MPTO_working_2-way'!E110)</f>
        <v>2.6607629427792916</v>
      </c>
      <c r="H111" s="33">
        <f>IF(OR($A111="",$B111=""),"",'OddsRatio_working_2-way'!M110)</f>
        <v>1.6015331289822348</v>
      </c>
      <c r="I111" s="33">
        <f>IF(OR($A111="",$B111=""),"",'OddsRatio_working_2-way'!N110)</f>
        <v>2.662418829187267</v>
      </c>
      <c r="J111" s="33">
        <f>IF('Log_working_2-way'!$D110="","",A111^('Log_working_2-way'!$D110))</f>
        <v>1.5956118051078381</v>
      </c>
      <c r="K111" s="35">
        <f>IF('Log_working_2-way'!$D110="","",B111^('Log_working_2-way'!$D110))</f>
        <v>2.6789459030589455</v>
      </c>
      <c r="L111" s="41">
        <f t="shared" si="10"/>
        <v>0.61916461916461918</v>
      </c>
      <c r="M111" s="41">
        <f t="shared" si="11"/>
        <v>0.38083538083538082</v>
      </c>
      <c r="N111" s="42">
        <v>208</v>
      </c>
      <c r="O111" s="42">
        <f t="shared" si="12"/>
        <v>73.806451612903246</v>
      </c>
      <c r="P111" s="42">
        <f t="shared" si="13"/>
        <v>125.46031746031744</v>
      </c>
      <c r="Q111" s="42">
        <f t="shared" si="14"/>
        <v>82.539682539682531</v>
      </c>
      <c r="R111" s="42">
        <f t="shared" si="15"/>
        <v>134.19354838709677</v>
      </c>
      <c r="S111" s="43">
        <f t="shared" si="16"/>
        <v>-8.7332309267792851</v>
      </c>
      <c r="T111" s="43">
        <f t="shared" si="17"/>
        <v>-8.7332309267793278</v>
      </c>
      <c r="U111" t="s">
        <v>284</v>
      </c>
      <c r="V111" t="s">
        <v>195</v>
      </c>
      <c r="W111" t="s">
        <v>322</v>
      </c>
      <c r="X111" t="s">
        <v>388</v>
      </c>
      <c r="Y111" s="45"/>
    </row>
    <row r="112" spans="1:25" ht="15" x14ac:dyDescent="0.25">
      <c r="A112">
        <v>1.99</v>
      </c>
      <c r="B112">
        <v>1.86</v>
      </c>
      <c r="C112" s="32">
        <f t="shared" si="9"/>
        <v>4.0146971416220811E-2</v>
      </c>
      <c r="D112" s="33">
        <f>IF(OR($A112="",$B112=""),"",A112*'MPTO_working_2-way'!$G111)</f>
        <v>2.0698924731182795</v>
      </c>
      <c r="E112" s="35">
        <f>IF(OR($A112="",$B112=""),"",B112*'MPTO_working_2-way'!$G111)</f>
        <v>1.9346733668341709</v>
      </c>
      <c r="F112" s="33">
        <f>IF(OR($A112="",$B112=""),"",'MPTO_working_2-way'!D111)</f>
        <v>2.0728005824046591</v>
      </c>
      <c r="G112" s="35">
        <f>IF(OR($A112="",$B112=""),"",'MPTO_working_2-way'!E111)</f>
        <v>1.9321396878425641</v>
      </c>
      <c r="H112" s="33">
        <f>IF(OR($A112="",$B112=""),"",'OddsRatio_working_2-way'!M111)</f>
        <v>2.0729225464578858</v>
      </c>
      <c r="I112" s="33">
        <f>IF(OR($A112="",$B112=""),"",'OddsRatio_working_2-way'!N111)</f>
        <v>1.9320337272260424</v>
      </c>
      <c r="J112" s="33">
        <f>IF('Log_working_2-way'!$D111="","",A112^('Log_working_2-way'!$D111))</f>
        <v>2.0742570920821759</v>
      </c>
      <c r="K112" s="35">
        <f>IF('Log_working_2-way'!$D111="","",B112^('Log_working_2-way'!$D111))</f>
        <v>1.9308758651633173</v>
      </c>
      <c r="L112" s="41">
        <f t="shared" si="10"/>
        <v>0.48311688311688311</v>
      </c>
      <c r="M112" s="41">
        <f t="shared" si="11"/>
        <v>0.51688311688311683</v>
      </c>
      <c r="N112" s="42">
        <v>209</v>
      </c>
      <c r="O112" s="42">
        <f t="shared" si="12"/>
        <v>103.9748743718593</v>
      </c>
      <c r="P112" s="42">
        <f t="shared" si="13"/>
        <v>96.634408602150543</v>
      </c>
      <c r="Q112" s="42">
        <f t="shared" si="14"/>
        <v>112.36559139784946</v>
      </c>
      <c r="R112" s="42">
        <f t="shared" si="15"/>
        <v>105.0251256281407</v>
      </c>
      <c r="S112" s="43">
        <f t="shared" si="16"/>
        <v>-8.3907170259901562</v>
      </c>
      <c r="T112" s="43">
        <f t="shared" si="17"/>
        <v>-8.3907170259901562</v>
      </c>
      <c r="U112" t="s">
        <v>286</v>
      </c>
      <c r="V112" t="s">
        <v>283</v>
      </c>
      <c r="W112" t="s">
        <v>322</v>
      </c>
      <c r="X112" t="s">
        <v>388</v>
      </c>
      <c r="Y112" s="45"/>
    </row>
    <row r="113" spans="1:25" ht="15" x14ac:dyDescent="0.25">
      <c r="A113">
        <v>1.53</v>
      </c>
      <c r="B113">
        <v>2.57</v>
      </c>
      <c r="C113" s="32">
        <f t="shared" si="9"/>
        <v>4.2699829607588891E-2</v>
      </c>
      <c r="D113" s="33">
        <f>IF(OR($A113="",$B113=""),"",A113*'MPTO_working_2-way'!$G112)</f>
        <v>1.595330739299611</v>
      </c>
      <c r="E113" s="35">
        <f>IF(OR($A113="",$B113=""),"",B113*'MPTO_working_2-way'!$G112)</f>
        <v>2.6797385620915031</v>
      </c>
      <c r="F113" s="33">
        <f>IF(OR($A113="",$B113=""),"",'MPTO_working_2-way'!D112)</f>
        <v>1.5816656945757326</v>
      </c>
      <c r="G113" s="35">
        <f>IF(OR($A113="",$B113=""),"",'MPTO_working_2-way'!E112)</f>
        <v>2.7192005808927768</v>
      </c>
      <c r="H113" s="33">
        <f>IF(OR($A113="",$B113=""),"",'OddsRatio_working_2-way'!M112)</f>
        <v>1.5810160220117813</v>
      </c>
      <c r="I113" s="33">
        <f>IF(OR($A113="",$B113=""),"",'OddsRatio_working_2-way'!N112)</f>
        <v>2.7211229331292399</v>
      </c>
      <c r="J113" s="33">
        <f>IF('Log_working_2-way'!$D112="","",A113^('Log_working_2-way'!$D112))</f>
        <v>1.5747593860945028</v>
      </c>
      <c r="K113" s="35">
        <f>IF('Log_working_2-way'!$D112="","",B113^('Log_working_2-way'!$D112))</f>
        <v>2.7398584941677284</v>
      </c>
      <c r="L113" s="41">
        <f t="shared" si="10"/>
        <v>0.62682926829268293</v>
      </c>
      <c r="M113" s="41">
        <f t="shared" si="11"/>
        <v>0.37317073170731713</v>
      </c>
      <c r="N113" s="42">
        <v>210</v>
      </c>
      <c r="O113" s="42">
        <f t="shared" si="12"/>
        <v>72.745098039215691</v>
      </c>
      <c r="P113" s="42">
        <f t="shared" si="13"/>
        <v>128.28793774319064</v>
      </c>
      <c r="Q113" s="42">
        <f t="shared" si="14"/>
        <v>81.712062256809347</v>
      </c>
      <c r="R113" s="42">
        <f t="shared" si="15"/>
        <v>137.25490196078431</v>
      </c>
      <c r="S113" s="43">
        <f t="shared" si="16"/>
        <v>-8.9669642175936559</v>
      </c>
      <c r="T113" s="43">
        <f t="shared" si="17"/>
        <v>-8.9669642175936701</v>
      </c>
      <c r="U113" t="s">
        <v>281</v>
      </c>
      <c r="V113" t="s">
        <v>279</v>
      </c>
      <c r="W113" t="s">
        <v>322</v>
      </c>
      <c r="X113" t="s">
        <v>388</v>
      </c>
      <c r="Y113" s="45"/>
    </row>
    <row r="114" spans="1:25" ht="15" x14ac:dyDescent="0.25">
      <c r="A114">
        <v>1.56</v>
      </c>
      <c r="B114">
        <v>2.56</v>
      </c>
      <c r="C114" s="32">
        <f t="shared" si="9"/>
        <v>3.1650641025640969E-2</v>
      </c>
      <c r="D114" s="33">
        <f>IF(OR($A114="",$B114=""),"",A114*'MPTO_working_2-way'!$G113)</f>
        <v>1.609375</v>
      </c>
      <c r="E114" s="35">
        <f>IF(OR($A114="",$B114=""),"",B114*'MPTO_working_2-way'!$G113)</f>
        <v>2.641025641025641</v>
      </c>
      <c r="F114" s="33">
        <f>IF(OR($A114="",$B114=""),"",'MPTO_working_2-way'!D113)</f>
        <v>1.5994873438000641</v>
      </c>
      <c r="G114" s="35">
        <f>IF(OR($A114="",$B114=""),"",'MPTO_working_2-way'!E113)</f>
        <v>2.668091929449492</v>
      </c>
      <c r="H114" s="33">
        <f>IF(OR($A114="",$B114=""),"",'OddsRatio_working_2-way'!M113)</f>
        <v>1.5991446895152783</v>
      </c>
      <c r="I114" s="33">
        <f>IF(OR($A114="",$B114=""),"",'OddsRatio_working_2-way'!N113)</f>
        <v>2.6690459207925601</v>
      </c>
      <c r="J114" s="33">
        <f>IF('Log_working_2-way'!$D113="","",A114^('Log_working_2-way'!$D113))</f>
        <v>1.5946461678813644</v>
      </c>
      <c r="K114" s="35">
        <f>IF('Log_working_2-way'!$D113="","",B114^('Log_working_2-way'!$D113))</f>
        <v>2.6816723187887983</v>
      </c>
      <c r="L114" s="41">
        <f t="shared" si="10"/>
        <v>0.62135922330097082</v>
      </c>
      <c r="M114" s="41">
        <f t="shared" si="11"/>
        <v>0.37864077669902912</v>
      </c>
      <c r="N114" s="42">
        <v>211</v>
      </c>
      <c r="O114" s="42">
        <f t="shared" si="12"/>
        <v>75.743589743589752</v>
      </c>
      <c r="P114" s="42">
        <f t="shared" si="13"/>
        <v>128.578125</v>
      </c>
      <c r="Q114" s="42">
        <f t="shared" si="14"/>
        <v>82.421875</v>
      </c>
      <c r="R114" s="42">
        <f t="shared" si="15"/>
        <v>135.25641025641025</v>
      </c>
      <c r="S114" s="43">
        <f t="shared" si="16"/>
        <v>-6.6782852564102484</v>
      </c>
      <c r="T114" s="43">
        <f t="shared" si="17"/>
        <v>-6.6782852564102484</v>
      </c>
      <c r="U114" t="s">
        <v>187</v>
      </c>
      <c r="V114" t="s">
        <v>211</v>
      </c>
      <c r="W114" t="s">
        <v>182</v>
      </c>
      <c r="X114" t="s">
        <v>388</v>
      </c>
      <c r="Y114" s="45"/>
    </row>
    <row r="115" spans="1:25" ht="15" x14ac:dyDescent="0.25">
      <c r="A115">
        <v>1.98</v>
      </c>
      <c r="B115">
        <v>1.93</v>
      </c>
      <c r="C115" s="32">
        <f t="shared" si="9"/>
        <v>2.3185220076411994E-2</v>
      </c>
      <c r="D115" s="33">
        <f>IF(OR($A115="",$B115=""),"",A115*'MPTO_working_2-way'!$G114)</f>
        <v>2.0259067357512959</v>
      </c>
      <c r="E115" s="35">
        <f>IF(OR($A115="",$B115=""),"",B115*'MPTO_working_2-way'!$G114)</f>
        <v>1.9747474747474751</v>
      </c>
      <c r="F115" s="33">
        <f>IF(OR($A115="",$B115=""),"",'MPTO_working_2-way'!D114)</f>
        <v>2.0265153523890338</v>
      </c>
      <c r="G115" s="35">
        <f>IF(OR($A115="",$B115=""),"",'MPTO_working_2-way'!E114)</f>
        <v>1.974169551066798</v>
      </c>
      <c r="H115" s="33">
        <f>IF(OR($A115="",$B115=""),"",'OddsRatio_working_2-way'!M114)</f>
        <v>2.0265298051494733</v>
      </c>
      <c r="I115" s="33">
        <f>IF(OR($A115="",$B115=""),"",'OddsRatio_working_2-way'!N114)</f>
        <v>1.9741558354989901</v>
      </c>
      <c r="J115" s="33">
        <f>IF('Log_working_2-way'!$D114="","",A115^('Log_working_2-way'!$D114))</f>
        <v>2.0268045830085555</v>
      </c>
      <c r="K115" s="35">
        <f>IF('Log_working_2-way'!$D114="","",B115^('Log_working_2-way'!$D114))</f>
        <v>1.9738951466986834</v>
      </c>
      <c r="L115" s="41">
        <f t="shared" si="10"/>
        <v>0.49360613810741677</v>
      </c>
      <c r="M115" s="41">
        <f t="shared" si="11"/>
        <v>0.50639386189258306</v>
      </c>
      <c r="N115" s="42">
        <v>212</v>
      </c>
      <c r="O115" s="42">
        <f t="shared" si="12"/>
        <v>104.92929292929293</v>
      </c>
      <c r="P115" s="42">
        <f t="shared" si="13"/>
        <v>102.15544041450777</v>
      </c>
      <c r="Q115" s="42">
        <f t="shared" si="14"/>
        <v>109.84455958549225</v>
      </c>
      <c r="R115" s="42">
        <f t="shared" si="15"/>
        <v>107.07070707070707</v>
      </c>
      <c r="S115" s="43">
        <f t="shared" si="16"/>
        <v>-4.9152666561993215</v>
      </c>
      <c r="T115" s="43">
        <f t="shared" si="17"/>
        <v>-4.9152666561993072</v>
      </c>
      <c r="U115" t="s">
        <v>287</v>
      </c>
      <c r="V115" t="s">
        <v>206</v>
      </c>
      <c r="W115" t="s">
        <v>182</v>
      </c>
      <c r="X115" t="s">
        <v>388</v>
      </c>
      <c r="Y115" s="45"/>
    </row>
    <row r="116" spans="1:25" ht="15" x14ac:dyDescent="0.25">
      <c r="A116">
        <v>1.96</v>
      </c>
      <c r="B116">
        <v>1.91</v>
      </c>
      <c r="C116" s="32">
        <f t="shared" si="9"/>
        <v>3.3764291056736839E-2</v>
      </c>
      <c r="D116" s="33">
        <f>IF(OR($A116="",$B116=""),"",A116*'MPTO_working_2-way'!$G115)</f>
        <v>2.0261780104712042</v>
      </c>
      <c r="E116" s="35">
        <f>IF(OR($A116="",$B116=""),"",B116*'MPTO_working_2-way'!$G115)</f>
        <v>1.9744897959183674</v>
      </c>
      <c r="F116" s="33">
        <f>IF(OR($A116="",$B116=""),"",'MPTO_working_2-way'!D115)</f>
        <v>2.0270738574832143</v>
      </c>
      <c r="G116" s="35">
        <f>IF(OR($A116="",$B116=""),"",'MPTO_working_2-way'!E115)</f>
        <v>1.9736398144242935</v>
      </c>
      <c r="H116" s="33">
        <f>IF(OR($A116="",$B116=""),"",'OddsRatio_working_2-way'!M115)</f>
        <v>2.0271051820261912</v>
      </c>
      <c r="I116" s="33">
        <f>IF(OR($A116="",$B116=""),"",'OddsRatio_working_2-way'!N115)</f>
        <v>1.9736101204623264</v>
      </c>
      <c r="J116" s="33">
        <f>IF('Log_working_2-way'!$D115="","",A116^('Log_working_2-way'!$D115))</f>
        <v>2.0275133700590602</v>
      </c>
      <c r="K116" s="35">
        <f>IF('Log_working_2-way'!$D115="","",B116^('Log_working_2-way'!$D115))</f>
        <v>1.9732233459331785</v>
      </c>
      <c r="L116" s="41">
        <f t="shared" si="10"/>
        <v>0.49354005167958659</v>
      </c>
      <c r="M116" s="41">
        <f t="shared" si="11"/>
        <v>0.50645994832041341</v>
      </c>
      <c r="N116" s="42">
        <v>213</v>
      </c>
      <c r="O116" s="42">
        <f t="shared" si="12"/>
        <v>104.32653061224491</v>
      </c>
      <c r="P116" s="42">
        <f t="shared" si="13"/>
        <v>101.48167539267016</v>
      </c>
      <c r="Q116" s="42">
        <f t="shared" si="14"/>
        <v>111.51832460732984</v>
      </c>
      <c r="R116" s="42">
        <f t="shared" si="15"/>
        <v>108.67346938775511</v>
      </c>
      <c r="S116" s="43">
        <f t="shared" si="16"/>
        <v>-7.1917939950849359</v>
      </c>
      <c r="T116" s="43">
        <f t="shared" si="17"/>
        <v>-7.1917939950849501</v>
      </c>
      <c r="U116" t="s">
        <v>217</v>
      </c>
      <c r="V116" t="s">
        <v>380</v>
      </c>
      <c r="W116" t="s">
        <v>183</v>
      </c>
      <c r="X116" t="s">
        <v>388</v>
      </c>
      <c r="Y116" s="45"/>
    </row>
    <row r="117" spans="1:25" ht="15" x14ac:dyDescent="0.25">
      <c r="A117">
        <v>1.85</v>
      </c>
      <c r="B117">
        <v>2.02</v>
      </c>
      <c r="C117" s="32">
        <f t="shared" si="9"/>
        <v>3.5590045491035394E-2</v>
      </c>
      <c r="D117" s="33">
        <f>IF(OR($A117="",$B117=""),"",A117*'MPTO_working_2-way'!$G116)</f>
        <v>1.9158415841584155</v>
      </c>
      <c r="E117" s="35">
        <f>IF(OR($A117="",$B117=""),"",B117*'MPTO_working_2-way'!$G116)</f>
        <v>2.0918918918918914</v>
      </c>
      <c r="F117" s="33">
        <f>IF(OR($A117="",$B117=""),"",'MPTO_working_2-way'!D116)</f>
        <v>1.9129767084719731</v>
      </c>
      <c r="G117" s="35">
        <f>IF(OR($A117="",$B117=""),"",'MPTO_working_2-way'!E116)</f>
        <v>2.0953181945612553</v>
      </c>
      <c r="H117" s="33">
        <f>IF(OR($A117="",$B117=""),"",'OddsRatio_working_2-way'!M116)</f>
        <v>1.9128709291752766</v>
      </c>
      <c r="I117" s="33">
        <f>IF(OR($A117="",$B117=""),"",'OddsRatio_working_2-way'!N116)</f>
        <v>2.0954451150103317</v>
      </c>
      <c r="J117" s="33">
        <f>IF('Log_working_2-way'!$D116="","",A117^('Log_working_2-way'!$D116))</f>
        <v>1.9115669971173959</v>
      </c>
      <c r="K117" s="35">
        <f>IF('Log_working_2-way'!$D116="","",B117^('Log_working_2-way'!$D116))</f>
        <v>2.0970120716987148</v>
      </c>
      <c r="L117" s="41">
        <f t="shared" si="10"/>
        <v>0.5219638242894058</v>
      </c>
      <c r="M117" s="41">
        <f t="shared" si="11"/>
        <v>0.47803617571059442</v>
      </c>
      <c r="N117" s="42">
        <v>214</v>
      </c>
      <c r="O117" s="42">
        <f t="shared" si="12"/>
        <v>98.324324324324323</v>
      </c>
      <c r="P117" s="42">
        <f t="shared" si="13"/>
        <v>108.05940594059408</v>
      </c>
      <c r="Q117" s="42">
        <f t="shared" si="14"/>
        <v>105.94059405940594</v>
      </c>
      <c r="R117" s="42">
        <f t="shared" si="15"/>
        <v>115.67567567567566</v>
      </c>
      <c r="S117" s="43">
        <f t="shared" si="16"/>
        <v>-7.616269735081616</v>
      </c>
      <c r="T117" s="43">
        <f t="shared" si="17"/>
        <v>-7.6162697350815876</v>
      </c>
      <c r="U117" t="s">
        <v>181</v>
      </c>
      <c r="V117" t="s">
        <v>381</v>
      </c>
      <c r="W117" t="s">
        <v>183</v>
      </c>
      <c r="X117" t="s">
        <v>388</v>
      </c>
      <c r="Y117" s="45"/>
    </row>
    <row r="118" spans="1:25" ht="15" x14ac:dyDescent="0.25">
      <c r="A118">
        <v>1.71</v>
      </c>
      <c r="B118">
        <v>2.2000000000000002</v>
      </c>
      <c r="C118" s="32">
        <f t="shared" si="9"/>
        <v>3.9340776182881454E-2</v>
      </c>
      <c r="D118" s="33">
        <f>IF(OR($A118="",$B118=""),"",A118*'MPTO_working_2-way'!$G117)</f>
        <v>1.7772727272727273</v>
      </c>
      <c r="E118" s="35">
        <f>IF(OR($A118="",$B118=""),"",B118*'MPTO_working_2-way'!$G117)</f>
        <v>2.2865497076023393</v>
      </c>
      <c r="F118" s="33">
        <f>IF(OR($A118="",$B118=""),"",'MPTO_working_2-way'!D117)</f>
        <v>1.7695202257761053</v>
      </c>
      <c r="G118" s="35">
        <f>IF(OR($A118="",$B118=""),"",'MPTO_working_2-way'!E117)</f>
        <v>2.2995110024449881</v>
      </c>
      <c r="H118" s="33">
        <f>IF(OR($A118="",$B118=""),"",'OddsRatio_working_2-way'!M117)</f>
        <v>1.7691987172809549</v>
      </c>
      <c r="I118" s="33">
        <f>IF(OR($A118="",$B118=""),"",'OddsRatio_working_2-way'!N117)</f>
        <v>2.3000541700523187</v>
      </c>
      <c r="J118" s="33">
        <f>IF('Log_working_2-way'!$D117="","",A118^('Log_working_2-way'!$D117))</f>
        <v>1.7656661334886148</v>
      </c>
      <c r="K118" s="35">
        <f>IF('Log_working_2-way'!$D117="","",B118^('Log_working_2-way'!$D117))</f>
        <v>2.3060522808335469</v>
      </c>
      <c r="L118" s="41">
        <f t="shared" si="10"/>
        <v>0.5626598465473146</v>
      </c>
      <c r="M118" s="41">
        <f t="shared" si="11"/>
        <v>0.4373401534526854</v>
      </c>
      <c r="N118" s="42">
        <v>215</v>
      </c>
      <c r="O118" s="42">
        <f t="shared" si="12"/>
        <v>89.269005847953196</v>
      </c>
      <c r="P118" s="42">
        <f t="shared" si="13"/>
        <v>117.27272727272729</v>
      </c>
      <c r="Q118" s="42">
        <f t="shared" si="14"/>
        <v>97.72727272727272</v>
      </c>
      <c r="R118" s="42">
        <f t="shared" si="15"/>
        <v>125.73099415204678</v>
      </c>
      <c r="S118" s="43">
        <f t="shared" si="16"/>
        <v>-8.4582668793195239</v>
      </c>
      <c r="T118" s="43">
        <f t="shared" si="17"/>
        <v>-8.4582668793194813</v>
      </c>
      <c r="U118" t="s">
        <v>209</v>
      </c>
      <c r="V118" t="s">
        <v>214</v>
      </c>
      <c r="W118" t="s">
        <v>183</v>
      </c>
      <c r="X118" t="s">
        <v>388</v>
      </c>
      <c r="Y118" s="45"/>
    </row>
    <row r="119" spans="1:25" ht="15" x14ac:dyDescent="0.25">
      <c r="A119">
        <v>1.98</v>
      </c>
      <c r="B119">
        <v>1.93</v>
      </c>
      <c r="C119" s="32">
        <f t="shared" si="9"/>
        <v>2.3185220076411994E-2</v>
      </c>
      <c r="D119" s="33">
        <f>IF(OR($A119="",$B119=""),"",A119*'MPTO_working_2-way'!$G118)</f>
        <v>2.0259067357512959</v>
      </c>
      <c r="E119" s="35">
        <f>IF(OR($A119="",$B119=""),"",B119*'MPTO_working_2-way'!$G118)</f>
        <v>1.9747474747474751</v>
      </c>
      <c r="F119" s="33">
        <f>IF(OR($A119="",$B119=""),"",'MPTO_working_2-way'!D118)</f>
        <v>2.0265153523890338</v>
      </c>
      <c r="G119" s="35">
        <f>IF(OR($A119="",$B119=""),"",'MPTO_working_2-way'!E118)</f>
        <v>1.974169551066798</v>
      </c>
      <c r="H119" s="33">
        <f>IF(OR($A119="",$B119=""),"",'OddsRatio_working_2-way'!M118)</f>
        <v>2.0265298051494733</v>
      </c>
      <c r="I119" s="33">
        <f>IF(OR($A119="",$B119=""),"",'OddsRatio_working_2-way'!N118)</f>
        <v>1.9741558354989901</v>
      </c>
      <c r="J119" s="33">
        <f>IF('Log_working_2-way'!$D118="","",A119^('Log_working_2-way'!$D118))</f>
        <v>2.0268045830085555</v>
      </c>
      <c r="K119" s="35">
        <f>IF('Log_working_2-way'!$D118="","",B119^('Log_working_2-way'!$D118))</f>
        <v>1.9738951466986834</v>
      </c>
      <c r="L119" s="41">
        <f t="shared" si="10"/>
        <v>0.49360613810741677</v>
      </c>
      <c r="M119" s="41">
        <f t="shared" si="11"/>
        <v>0.50639386189258306</v>
      </c>
      <c r="N119" s="42">
        <v>216</v>
      </c>
      <c r="O119" s="42">
        <f t="shared" si="12"/>
        <v>106.90909090909092</v>
      </c>
      <c r="P119" s="42">
        <f t="shared" si="13"/>
        <v>104.08290155440416</v>
      </c>
      <c r="Q119" s="42">
        <f t="shared" si="14"/>
        <v>111.91709844559587</v>
      </c>
      <c r="R119" s="42">
        <f t="shared" si="15"/>
        <v>109.09090909090909</v>
      </c>
      <c r="S119" s="43">
        <f t="shared" si="16"/>
        <v>-5.0080075365049481</v>
      </c>
      <c r="T119" s="43">
        <f t="shared" si="17"/>
        <v>-5.0080075365049339</v>
      </c>
      <c r="U119" t="s">
        <v>60</v>
      </c>
      <c r="V119" t="s">
        <v>63</v>
      </c>
      <c r="W119" t="s">
        <v>326</v>
      </c>
      <c r="X119" t="s">
        <v>388</v>
      </c>
      <c r="Y119" s="45"/>
    </row>
    <row r="120" spans="1:25" ht="15" x14ac:dyDescent="0.25">
      <c r="A120">
        <v>1.89</v>
      </c>
      <c r="B120">
        <v>2.02</v>
      </c>
      <c r="C120" s="32">
        <f t="shared" si="9"/>
        <v>2.4150034051024338E-2</v>
      </c>
      <c r="D120" s="33">
        <f>IF(OR($A120="",$B120=""),"",A120*'MPTO_working_2-way'!$G119)</f>
        <v>1.9356435643564358</v>
      </c>
      <c r="E120" s="35">
        <f>IF(OR($A120="",$B120=""),"",B120*'MPTO_working_2-way'!$G119)</f>
        <v>2.0687830687830693</v>
      </c>
      <c r="F120" s="33">
        <f>IF(OR($A120="",$B120=""),"",'MPTO_working_2-way'!D119)</f>
        <v>1.9341405339682862</v>
      </c>
      <c r="G120" s="35">
        <f>IF(OR($A120="",$B120=""),"",'MPTO_working_2-way'!E119)</f>
        <v>2.0705027387602368</v>
      </c>
      <c r="H120" s="33">
        <f>IF(OR($A120="",$B120=""),"",'OddsRatio_working_2-way'!M119)</f>
        <v>1.9341033238394147</v>
      </c>
      <c r="I120" s="33">
        <f>IF(OR($A120="",$B120=""),"",'OddsRatio_working_2-way'!N119)</f>
        <v>2.0705453823777571</v>
      </c>
      <c r="J120" s="33">
        <f>IF('Log_working_2-way'!$D119="","",A120^('Log_working_2-way'!$D119))</f>
        <v>1.9334251710029571</v>
      </c>
      <c r="K120" s="35">
        <f>IF('Log_working_2-way'!$D119="","",B120^('Log_working_2-way'!$D119))</f>
        <v>2.0713231559049405</v>
      </c>
      <c r="L120" s="41">
        <f t="shared" si="10"/>
        <v>0.51662404092071612</v>
      </c>
      <c r="M120" s="41">
        <f t="shared" si="11"/>
        <v>0.48337595907928377</v>
      </c>
      <c r="N120" s="42">
        <v>217</v>
      </c>
      <c r="O120" s="42">
        <f t="shared" si="12"/>
        <v>102.1851851851852</v>
      </c>
      <c r="P120" s="42">
        <f t="shared" si="13"/>
        <v>109.57425742574259</v>
      </c>
      <c r="Q120" s="42">
        <f t="shared" si="14"/>
        <v>107.42574257425743</v>
      </c>
      <c r="R120" s="42">
        <f t="shared" si="15"/>
        <v>114.81481481481484</v>
      </c>
      <c r="S120" s="43">
        <f t="shared" si="16"/>
        <v>-5.2405573890722223</v>
      </c>
      <c r="T120" s="43">
        <f t="shared" si="17"/>
        <v>-5.2405573890722508</v>
      </c>
      <c r="U120" t="s">
        <v>102</v>
      </c>
      <c r="V120" t="s">
        <v>59</v>
      </c>
      <c r="W120" t="s">
        <v>326</v>
      </c>
      <c r="X120" t="s">
        <v>388</v>
      </c>
      <c r="Y120" s="45"/>
    </row>
    <row r="121" spans="1:25" ht="15" x14ac:dyDescent="0.25">
      <c r="A121">
        <v>1.81</v>
      </c>
      <c r="B121">
        <v>2.09</v>
      </c>
      <c r="C121" s="32">
        <f t="shared" si="9"/>
        <v>3.0955087366835166E-2</v>
      </c>
      <c r="D121" s="33">
        <f>IF(OR($A121="",$B121=""),"",A121*'MPTO_working_2-way'!$G120)</f>
        <v>1.8660287081339717</v>
      </c>
      <c r="E121" s="35">
        <f>IF(OR($A121="",$B121=""),"",B121*'MPTO_working_2-way'!$G120)</f>
        <v>2.1546961325966851</v>
      </c>
      <c r="F121" s="33">
        <f>IF(OR($A121="",$B121=""),"",'MPTO_working_2-way'!D120)</f>
        <v>1.8621674173619833</v>
      </c>
      <c r="G121" s="35">
        <f>IF(OR($A121="",$B121=""),"",'MPTO_working_2-way'!E120)</f>
        <v>2.159867538325388</v>
      </c>
      <c r="H121" s="33">
        <f>IF(OR($A121="",$B121=""),"",'OddsRatio_working_2-way'!M120)</f>
        <v>1.8620436566990362</v>
      </c>
      <c r="I121" s="33">
        <f>IF(OR($A121="",$B121=""),"",'OddsRatio_working_2-way'!N120)</f>
        <v>2.1600340565456171</v>
      </c>
      <c r="J121" s="33">
        <f>IF('Log_working_2-way'!$D120="","",A121^('Log_working_2-way'!$D120))</f>
        <v>1.8602936584659731</v>
      </c>
      <c r="K121" s="35">
        <f>IF('Log_working_2-way'!$D120="","",B121^('Log_working_2-way'!$D120))</f>
        <v>2.1623937828196005</v>
      </c>
      <c r="L121" s="41">
        <f t="shared" si="10"/>
        <v>0.53589743589743577</v>
      </c>
      <c r="M121" s="41">
        <f t="shared" si="11"/>
        <v>0.46410256410256412</v>
      </c>
      <c r="N121" s="42">
        <v>218</v>
      </c>
      <c r="O121" s="42">
        <f t="shared" si="12"/>
        <v>97.55801104972376</v>
      </c>
      <c r="P121" s="42">
        <f t="shared" si="13"/>
        <v>113.69377990430621</v>
      </c>
      <c r="Q121" s="42">
        <f t="shared" si="14"/>
        <v>104.30622009569379</v>
      </c>
      <c r="R121" s="42">
        <f t="shared" si="15"/>
        <v>120.44198895027625</v>
      </c>
      <c r="S121" s="43">
        <f t="shared" si="16"/>
        <v>-6.7482090459700288</v>
      </c>
      <c r="T121" s="43">
        <f t="shared" si="17"/>
        <v>-6.748209045970043</v>
      </c>
      <c r="U121" t="s">
        <v>296</v>
      </c>
      <c r="V121" t="s">
        <v>192</v>
      </c>
      <c r="W121" t="s">
        <v>324</v>
      </c>
      <c r="X121" t="s">
        <v>388</v>
      </c>
      <c r="Y121" s="45"/>
    </row>
    <row r="122" spans="1:25" ht="15" x14ac:dyDescent="0.25">
      <c r="A122">
        <v>1.88</v>
      </c>
      <c r="B122">
        <v>2.04</v>
      </c>
      <c r="C122" s="32">
        <f t="shared" si="9"/>
        <v>2.2110972048393851E-2</v>
      </c>
      <c r="D122" s="33">
        <f>IF(OR($A122="",$B122=""),"",A122*'MPTO_working_2-way'!$G121)</f>
        <v>1.9215686274509802</v>
      </c>
      <c r="E122" s="35">
        <f>IF(OR($A122="",$B122=""),"",B122*'MPTO_working_2-way'!$G121)</f>
        <v>2.0851063829787235</v>
      </c>
      <c r="F122" s="33">
        <f>IF(OR($A122="",$B122=""),"",'MPTO_working_2-way'!D121)</f>
        <v>1.9199038846615937</v>
      </c>
      <c r="G122" s="35">
        <f>IF(OR($A122="",$B122=""),"",'MPTO_working_2-way'!E121)</f>
        <v>2.087070091423596</v>
      </c>
      <c r="H122" s="33">
        <f>IF(OR($A122="",$B122=""),"",'OddsRatio_working_2-way'!M121)</f>
        <v>1.9198662110077995</v>
      </c>
      <c r="I122" s="33">
        <f>IF(OR($A122="",$B122=""),"",'OddsRatio_working_2-way'!N121)</f>
        <v>2.0871146130092182</v>
      </c>
      <c r="J122" s="33">
        <f>IF('Log_working_2-way'!$D121="","",A122^('Log_working_2-way'!$D121))</f>
        <v>1.9191164053861676</v>
      </c>
      <c r="K122" s="35">
        <f>IF('Log_working_2-way'!$D121="","",B122^('Log_working_2-way'!$D121))</f>
        <v>2.0880014698245399</v>
      </c>
      <c r="L122" s="41">
        <f t="shared" si="10"/>
        <v>0.52040816326530615</v>
      </c>
      <c r="M122" s="41">
        <f t="shared" si="11"/>
        <v>0.47959183673469385</v>
      </c>
      <c r="N122" s="42">
        <v>219</v>
      </c>
      <c r="O122" s="42">
        <f t="shared" si="12"/>
        <v>102.51063829787232</v>
      </c>
      <c r="P122" s="42">
        <f t="shared" si="13"/>
        <v>111.64705882352941</v>
      </c>
      <c r="Q122" s="42">
        <f t="shared" si="14"/>
        <v>107.35294117647058</v>
      </c>
      <c r="R122" s="42">
        <f t="shared" si="15"/>
        <v>116.48936170212765</v>
      </c>
      <c r="S122" s="43">
        <f t="shared" si="16"/>
        <v>-4.8423028785982609</v>
      </c>
      <c r="T122" s="43">
        <f t="shared" si="17"/>
        <v>-4.8423028785982467</v>
      </c>
      <c r="U122" t="s">
        <v>298</v>
      </c>
      <c r="V122" t="s">
        <v>251</v>
      </c>
      <c r="W122" t="s">
        <v>324</v>
      </c>
      <c r="X122" t="s">
        <v>388</v>
      </c>
      <c r="Y122" s="45"/>
    </row>
    <row r="123" spans="1:25" ht="15" x14ac:dyDescent="0.25">
      <c r="A123">
        <v>2.16</v>
      </c>
      <c r="B123">
        <v>1.77</v>
      </c>
      <c r="C123" s="32">
        <f t="shared" si="9"/>
        <v>2.79347143753923E-2</v>
      </c>
      <c r="D123" s="33">
        <f>IF(OR($A123="",$B123=""),"",A123*'MPTO_working_2-way'!$G122)</f>
        <v>2.2203389830508473</v>
      </c>
      <c r="E123" s="35">
        <f>IF(OR($A123="",$B123=""),"",B123*'MPTO_working_2-way'!$G122)</f>
        <v>1.8194444444444444</v>
      </c>
      <c r="F123" s="33">
        <f>IF(OR($A123="",$B123=""),"",'MPTO_working_2-way'!D122)</f>
        <v>2.2271932890597692</v>
      </c>
      <c r="G123" s="35">
        <f>IF(OR($A123="",$B123=""),"",'MPTO_working_2-way'!E122)</f>
        <v>1.8148675590999714</v>
      </c>
      <c r="H123" s="33">
        <f>IF(OR($A123="",$B123=""),"",'OddsRatio_working_2-way'!M122)</f>
        <v>2.2273929715024061</v>
      </c>
      <c r="I123" s="33">
        <f>IF(OR($A123="",$B123=""),"",'OddsRatio_working_2-way'!N122)</f>
        <v>1.8147349897041836</v>
      </c>
      <c r="J123" s="33">
        <f>IF('Log_working_2-way'!$D122="","",A123^('Log_working_2-way'!$D122))</f>
        <v>2.2305183638047077</v>
      </c>
      <c r="K123" s="35">
        <f>IF('Log_working_2-way'!$D122="","",B123^('Log_working_2-way'!$D122))</f>
        <v>1.8126656451578935</v>
      </c>
      <c r="L123" s="41">
        <f t="shared" si="10"/>
        <v>0.45038167938931301</v>
      </c>
      <c r="M123" s="41">
        <f t="shared" si="11"/>
        <v>0.54961832061068705</v>
      </c>
      <c r="N123" s="42">
        <v>220</v>
      </c>
      <c r="O123" s="42">
        <f t="shared" si="12"/>
        <v>118.14814814814815</v>
      </c>
      <c r="P123" s="42">
        <f t="shared" si="13"/>
        <v>95.706214689265522</v>
      </c>
      <c r="Q123" s="42">
        <f t="shared" si="14"/>
        <v>124.29378531073446</v>
      </c>
      <c r="R123" s="42">
        <f t="shared" si="15"/>
        <v>101.85185185185183</v>
      </c>
      <c r="S123" s="43">
        <f t="shared" si="16"/>
        <v>-6.1456371625863113</v>
      </c>
      <c r="T123" s="43">
        <f t="shared" si="17"/>
        <v>-6.1456371625863113</v>
      </c>
      <c r="U123" t="s">
        <v>253</v>
      </c>
      <c r="V123" t="s">
        <v>254</v>
      </c>
      <c r="W123" t="s">
        <v>324</v>
      </c>
      <c r="X123" t="s">
        <v>388</v>
      </c>
      <c r="Y123" s="45"/>
    </row>
    <row r="124" spans="1:25" ht="15" x14ac:dyDescent="0.25">
      <c r="A124">
        <v>2.36</v>
      </c>
      <c r="B124">
        <v>1.65</v>
      </c>
      <c r="C124" s="32">
        <f t="shared" si="9"/>
        <v>2.9789419619928204E-2</v>
      </c>
      <c r="D124" s="33">
        <f>IF(OR($A124="",$B124=""),"",A124*'MPTO_working_2-way'!$G123)</f>
        <v>2.4303030303030306</v>
      </c>
      <c r="E124" s="35">
        <f>IF(OR($A124="",$B124=""),"",B124*'MPTO_working_2-way'!$G123)</f>
        <v>1.6991525423728815</v>
      </c>
      <c r="F124" s="33">
        <f>IF(OR($A124="",$B124=""),"",'MPTO_working_2-way'!D123)</f>
        <v>2.4459798994974875</v>
      </c>
      <c r="G124" s="35">
        <f>IF(OR($A124="",$B124=""),"",'MPTO_working_2-way'!E123)</f>
        <v>1.691572545612511</v>
      </c>
      <c r="H124" s="33">
        <f>IF(OR($A124="",$B124=""),"",'OddsRatio_working_2-way'!M123)</f>
        <v>2.4464811413591585</v>
      </c>
      <c r="I124" s="33">
        <f>IF(OR($A124="",$B124=""),"",'OddsRatio_working_2-way'!N123)</f>
        <v>1.6913328984437157</v>
      </c>
      <c r="J124" s="33">
        <f>IF('Log_working_2-way'!$D123="","",A124^('Log_working_2-way'!$D123))</f>
        <v>2.4537046927110477</v>
      </c>
      <c r="K124" s="35">
        <f>IF('Log_working_2-way'!$D123="","",B124^('Log_working_2-way'!$D123))</f>
        <v>1.6878976211702592</v>
      </c>
      <c r="L124" s="41">
        <f t="shared" si="10"/>
        <v>0.41147132169576056</v>
      </c>
      <c r="M124" s="41">
        <f t="shared" si="11"/>
        <v>0.58852867830423938</v>
      </c>
      <c r="N124" s="42">
        <v>221</v>
      </c>
      <c r="O124" s="42">
        <f t="shared" si="12"/>
        <v>127.35593220338981</v>
      </c>
      <c r="P124" s="42">
        <f t="shared" si="13"/>
        <v>87.060606060606048</v>
      </c>
      <c r="Q124" s="42">
        <f t="shared" si="14"/>
        <v>133.93939393939394</v>
      </c>
      <c r="R124" s="42">
        <f t="shared" si="15"/>
        <v>93.644067796610173</v>
      </c>
      <c r="S124" s="43">
        <f t="shared" si="16"/>
        <v>-6.583461736004125</v>
      </c>
      <c r="T124" s="43">
        <f t="shared" si="17"/>
        <v>-6.583461736004125</v>
      </c>
      <c r="U124" t="s">
        <v>306</v>
      </c>
      <c r="V124" t="s">
        <v>299</v>
      </c>
      <c r="W124" t="s">
        <v>324</v>
      </c>
      <c r="X124" t="s">
        <v>388</v>
      </c>
      <c r="Y124" s="45"/>
    </row>
    <row r="125" spans="1:25" ht="15" x14ac:dyDescent="0.25">
      <c r="A125">
        <v>2.13</v>
      </c>
      <c r="B125">
        <v>1.79</v>
      </c>
      <c r="C125" s="32">
        <f t="shared" si="9"/>
        <v>2.8142785952212312E-2</v>
      </c>
      <c r="D125" s="33">
        <f>IF(OR($A125="",$B125=""),"",A125*'MPTO_working_2-way'!$G124)</f>
        <v>2.1899441340782122</v>
      </c>
      <c r="E125" s="35">
        <f>IF(OR($A125="",$B125=""),"",B125*'MPTO_working_2-way'!$G124)</f>
        <v>1.84037558685446</v>
      </c>
      <c r="F125" s="33">
        <f>IF(OR($A125="",$B125=""),"",'MPTO_working_2-way'!D124)</f>
        <v>2.1958130561234772</v>
      </c>
      <c r="G125" s="35">
        <f>IF(OR($A125="",$B125=""),"",'MPTO_working_2-way'!E124)</f>
        <v>1.8362511137332338</v>
      </c>
      <c r="H125" s="33">
        <f>IF(OR($A125="",$B125=""),"",'OddsRatio_working_2-way'!M124)</f>
        <v>2.1959848438987186</v>
      </c>
      <c r="I125" s="33">
        <f>IF(OR($A125="",$B125=""),"",'OddsRatio_working_2-way'!N124)</f>
        <v>1.8361309970619364</v>
      </c>
      <c r="J125" s="33">
        <f>IF('Log_working_2-way'!$D124="","",A125^('Log_working_2-way'!$D124))</f>
        <v>2.1986586658056355</v>
      </c>
      <c r="K125" s="35">
        <f>IF('Log_working_2-way'!$D124="","",B125^('Log_working_2-way'!$D124))</f>
        <v>1.8342658577685029</v>
      </c>
      <c r="L125" s="41">
        <f t="shared" si="10"/>
        <v>0.45663265306122452</v>
      </c>
      <c r="M125" s="41">
        <f t="shared" si="11"/>
        <v>0.54336734693877553</v>
      </c>
      <c r="N125" s="42">
        <v>222</v>
      </c>
      <c r="O125" s="42">
        <f t="shared" si="12"/>
        <v>117.77464788732392</v>
      </c>
      <c r="P125" s="42">
        <f t="shared" si="13"/>
        <v>97.977653631284909</v>
      </c>
      <c r="Q125" s="42">
        <f t="shared" si="14"/>
        <v>124.02234636871508</v>
      </c>
      <c r="R125" s="42">
        <f t="shared" si="15"/>
        <v>104.22535211267606</v>
      </c>
      <c r="S125" s="43">
        <f t="shared" si="16"/>
        <v>-6.2476984813911542</v>
      </c>
      <c r="T125" s="43">
        <f t="shared" si="17"/>
        <v>-6.2476984813911542</v>
      </c>
      <c r="U125" t="s">
        <v>303</v>
      </c>
      <c r="V125" t="s">
        <v>248</v>
      </c>
      <c r="W125" t="s">
        <v>324</v>
      </c>
      <c r="X125" t="s">
        <v>388</v>
      </c>
      <c r="Y125" s="45"/>
    </row>
    <row r="126" spans="1:25" ht="15" x14ac:dyDescent="0.25">
      <c r="A126">
        <v>2.02</v>
      </c>
      <c r="B126">
        <v>1.89</v>
      </c>
      <c r="C126" s="32">
        <f t="shared" si="9"/>
        <v>2.4150034051024338E-2</v>
      </c>
      <c r="D126" s="33">
        <f>IF(OR($A126="",$B126=""),"",A126*'MPTO_working_2-way'!$G125)</f>
        <v>2.0687830687830693</v>
      </c>
      <c r="E126" s="35">
        <f>IF(OR($A126="",$B126=""),"",B126*'MPTO_working_2-way'!$G125)</f>
        <v>1.9356435643564358</v>
      </c>
      <c r="F126" s="33">
        <f>IF(OR($A126="",$B126=""),"",'MPTO_working_2-way'!D125)</f>
        <v>2.0705027387602368</v>
      </c>
      <c r="G126" s="35">
        <f>IF(OR($A126="",$B126=""),"",'MPTO_working_2-way'!E125)</f>
        <v>1.9341405339682862</v>
      </c>
      <c r="H126" s="33">
        <f>IF(OR($A126="",$B126=""),"",'OddsRatio_working_2-way'!M125)</f>
        <v>2.0705453823777571</v>
      </c>
      <c r="I126" s="33">
        <f>IF(OR($A126="",$B126=""),"",'OddsRatio_working_2-way'!N125)</f>
        <v>1.9341033238394147</v>
      </c>
      <c r="J126" s="33">
        <f>IF('Log_working_2-way'!$D125="","",A126^('Log_working_2-way'!$D125))</f>
        <v>2.0713231559049405</v>
      </c>
      <c r="K126" s="35">
        <f>IF('Log_working_2-way'!$D125="","",B126^('Log_working_2-way'!$D125))</f>
        <v>1.9334251710029571</v>
      </c>
      <c r="L126" s="41">
        <f t="shared" si="10"/>
        <v>0.48337595907928377</v>
      </c>
      <c r="M126" s="41">
        <f t="shared" si="11"/>
        <v>0.51662404092071612</v>
      </c>
      <c r="N126" s="42">
        <v>223</v>
      </c>
      <c r="O126" s="42">
        <f t="shared" si="12"/>
        <v>112.6039603960396</v>
      </c>
      <c r="P126" s="42">
        <f t="shared" si="13"/>
        <v>105.01058201058201</v>
      </c>
      <c r="Q126" s="42">
        <f t="shared" si="14"/>
        <v>117.989417989418</v>
      </c>
      <c r="R126" s="42">
        <f t="shared" si="15"/>
        <v>110.39603960396039</v>
      </c>
      <c r="S126" s="43">
        <f t="shared" si="16"/>
        <v>-5.3854575933784048</v>
      </c>
      <c r="T126" s="43">
        <f t="shared" si="17"/>
        <v>-5.3854575933783764</v>
      </c>
      <c r="U126" t="s">
        <v>249</v>
      </c>
      <c r="V126" t="s">
        <v>295</v>
      </c>
      <c r="W126" t="s">
        <v>324</v>
      </c>
      <c r="X126" t="s">
        <v>388</v>
      </c>
      <c r="Y126" s="45"/>
    </row>
    <row r="127" spans="1:25" ht="15" x14ac:dyDescent="0.25">
      <c r="A127">
        <v>1.88</v>
      </c>
      <c r="B127">
        <v>2.0299999999999998</v>
      </c>
      <c r="C127" s="32">
        <f t="shared" si="9"/>
        <v>2.4525731055444977E-2</v>
      </c>
      <c r="D127" s="33">
        <f>IF(OR($A127="",$B127=""),"",A127*'MPTO_working_2-way'!$G126)</f>
        <v>1.9261083743842364</v>
      </c>
      <c r="E127" s="35">
        <f>IF(OR($A127="",$B127=""),"",B127*'MPTO_working_2-way'!$G126)</f>
        <v>2.0797872340425529</v>
      </c>
      <c r="F127" s="33">
        <f>IF(OR($A127="",$B127=""),"",'MPTO_working_2-way'!D126)</f>
        <v>1.9243646631706333</v>
      </c>
      <c r="G127" s="35">
        <f>IF(OR($A127="",$B127=""),"",'MPTO_working_2-way'!E126)</f>
        <v>2.0818241326641935</v>
      </c>
      <c r="H127" s="33">
        <f>IF(OR($A127="",$B127=""),"",'OddsRatio_working_2-way'!M126)</f>
        <v>1.9243207949834495</v>
      </c>
      <c r="I127" s="33">
        <f>IF(OR($A127="",$B127=""),"",'OddsRatio_working_2-way'!N126)</f>
        <v>2.081875475946537</v>
      </c>
      <c r="J127" s="33">
        <f>IF('Log_working_2-way'!$D126="","",A127^('Log_working_2-way'!$D126))</f>
        <v>1.9235339030630429</v>
      </c>
      <c r="K127" s="35">
        <f>IF('Log_working_2-way'!$D126="","",B127^('Log_working_2-way'!$D126))</f>
        <v>2.0827972819225606</v>
      </c>
      <c r="L127" s="41">
        <f t="shared" si="10"/>
        <v>0.51918158567774941</v>
      </c>
      <c r="M127" s="41">
        <f t="shared" si="11"/>
        <v>0.4808184143222507</v>
      </c>
      <c r="N127" s="42">
        <v>224</v>
      </c>
      <c r="O127" s="42">
        <f t="shared" si="12"/>
        <v>104.85106382978724</v>
      </c>
      <c r="P127" s="42">
        <f t="shared" si="13"/>
        <v>113.65517241379311</v>
      </c>
      <c r="Q127" s="42">
        <f t="shared" si="14"/>
        <v>110.34482758620692</v>
      </c>
      <c r="R127" s="42">
        <f t="shared" si="15"/>
        <v>119.14893617021276</v>
      </c>
      <c r="S127" s="43">
        <f t="shared" si="16"/>
        <v>-5.493763756419682</v>
      </c>
      <c r="T127" s="43">
        <f t="shared" si="17"/>
        <v>-5.4937637564196535</v>
      </c>
      <c r="U127" t="s">
        <v>250</v>
      </c>
      <c r="V127" t="s">
        <v>193</v>
      </c>
      <c r="W127" t="s">
        <v>324</v>
      </c>
      <c r="X127" t="s">
        <v>388</v>
      </c>
      <c r="Y127" s="45"/>
    </row>
    <row r="128" spans="1:25" ht="15" x14ac:dyDescent="0.25">
      <c r="A128">
        <v>1.8</v>
      </c>
      <c r="B128">
        <v>2.0699999999999998</v>
      </c>
      <c r="C128" s="32">
        <f t="shared" si="9"/>
        <v>3.8647342995169254E-2</v>
      </c>
      <c r="D128" s="33">
        <f>IF(OR($A128="",$B128=""),"",A128*'MPTO_working_2-way'!$G127)</f>
        <v>1.8695652173913047</v>
      </c>
      <c r="E128" s="35">
        <f>IF(OR($A128="",$B128=""),"",B128*'MPTO_working_2-way'!$G127)</f>
        <v>2.1500000000000004</v>
      </c>
      <c r="F128" s="33">
        <f>IF(OR($A128="",$B128=""),"",'MPTO_working_2-way'!D127)</f>
        <v>1.8648648648648651</v>
      </c>
      <c r="G128" s="35">
        <f>IF(OR($A128="",$B128=""),"",'MPTO_working_2-way'!E127)</f>
        <v>2.15625</v>
      </c>
      <c r="H128" s="33">
        <f>IF(OR($A128="",$B128=""),"",'OddsRatio_working_2-way'!M127)</f>
        <v>1.8646754023342345</v>
      </c>
      <c r="I128" s="33">
        <f>IF(OR($A128="",$B128=""),"",'OddsRatio_working_2-way'!N127)</f>
        <v>2.1565033506220384</v>
      </c>
      <c r="J128" s="33">
        <f>IF('Log_working_2-way'!$D127="","",A128^('Log_working_2-way'!$D127))</f>
        <v>1.8625327535713179</v>
      </c>
      <c r="K128" s="35">
        <f>IF('Log_working_2-way'!$D127="","",B128^('Log_working_2-way'!$D127))</f>
        <v>2.1593762623614712</v>
      </c>
      <c r="L128" s="41">
        <f t="shared" si="10"/>
        <v>0.53488372093023251</v>
      </c>
      <c r="M128" s="41">
        <f t="shared" si="11"/>
        <v>0.46511627906976738</v>
      </c>
      <c r="N128" s="42">
        <v>225</v>
      </c>
      <c r="O128" s="42">
        <f t="shared" si="12"/>
        <v>100</v>
      </c>
      <c r="P128" s="42">
        <f t="shared" si="13"/>
        <v>116.30434782608694</v>
      </c>
      <c r="Q128" s="42">
        <f t="shared" si="14"/>
        <v>108.69565217391305</v>
      </c>
      <c r="R128" s="42">
        <f t="shared" si="15"/>
        <v>125</v>
      </c>
      <c r="S128" s="43">
        <f t="shared" si="16"/>
        <v>-8.6956521739130466</v>
      </c>
      <c r="T128" s="43">
        <f t="shared" si="17"/>
        <v>-8.6956521739130608</v>
      </c>
      <c r="U128" t="s">
        <v>382</v>
      </c>
      <c r="V128" t="s">
        <v>271</v>
      </c>
      <c r="W128" t="s">
        <v>329</v>
      </c>
      <c r="X128" t="s">
        <v>388</v>
      </c>
      <c r="Y128" s="45"/>
    </row>
    <row r="129" spans="1:25" s="38" customFormat="1" ht="15" x14ac:dyDescent="0.25">
      <c r="A129">
        <v>1.62</v>
      </c>
      <c r="B129">
        <v>2.38</v>
      </c>
      <c r="C129" s="32">
        <f t="shared" si="9"/>
        <v>3.7452017844174623E-2</v>
      </c>
      <c r="D129" s="33">
        <f>IF(OR($A129="",$B129=""),"",A129*'MPTO_working_2-way'!$G128)</f>
        <v>1.680672268907563</v>
      </c>
      <c r="E129" s="35">
        <f>IF(OR($A129="",$B129=""),"",B129*'MPTO_working_2-way'!$G128)</f>
        <v>2.4691358024691357</v>
      </c>
      <c r="F129" s="33">
        <f>IF(OR($A129="",$B129=""),"",'MPTO_working_2-way'!D128)</f>
        <v>1.6706820348383742</v>
      </c>
      <c r="G129" s="35">
        <f>IF(OR($A129="",$B129=""),"",'MPTO_working_2-way'!E128)</f>
        <v>2.4910195115648013</v>
      </c>
      <c r="H129" s="33">
        <f>IF(OR($A129="",$B129=""),"",'OddsRatio_working_2-way'!M128)</f>
        <v>1.6702800625998362</v>
      </c>
      <c r="I129" s="33">
        <f>IF(OR($A129="",$B129=""),"",'OddsRatio_working_2-way'!N128)</f>
        <v>2.4919136877222163</v>
      </c>
      <c r="J129" s="33">
        <f>IF('Log_working_2-way'!$D128="","",A129^('Log_working_2-way'!$D128))</f>
        <v>1.6657299947403132</v>
      </c>
      <c r="K129" s="35">
        <f>IF('Log_working_2-way'!$D128="","",B129^('Log_working_2-way'!$D128))</f>
        <v>2.502110477070953</v>
      </c>
      <c r="L129" s="41">
        <f t="shared" si="10"/>
        <v>0.59499999999999997</v>
      </c>
      <c r="M129" s="41">
        <f t="shared" si="11"/>
        <v>0.40500000000000003</v>
      </c>
      <c r="N129" s="42">
        <v>226</v>
      </c>
      <c r="O129" s="42">
        <f t="shared" si="12"/>
        <v>86.493827160493822</v>
      </c>
      <c r="P129" s="42">
        <f t="shared" si="13"/>
        <v>131.0420168067227</v>
      </c>
      <c r="Q129" s="42">
        <f t="shared" si="14"/>
        <v>94.957983193277315</v>
      </c>
      <c r="R129" s="42">
        <f t="shared" si="15"/>
        <v>139.50617283950618</v>
      </c>
      <c r="S129" s="43">
        <f t="shared" si="16"/>
        <v>-8.4641560327834924</v>
      </c>
      <c r="T129" s="43">
        <f t="shared" si="17"/>
        <v>-8.4641560327834782</v>
      </c>
      <c r="U129" t="s">
        <v>272</v>
      </c>
      <c r="V129" t="s">
        <v>315</v>
      </c>
      <c r="W129" t="s">
        <v>329</v>
      </c>
      <c r="X129" t="s">
        <v>388</v>
      </c>
      <c r="Y129" s="45"/>
    </row>
    <row r="130" spans="1:25" ht="15" x14ac:dyDescent="0.25">
      <c r="A130">
        <v>1.79</v>
      </c>
      <c r="B130">
        <v>2.08</v>
      </c>
      <c r="C130" s="32">
        <f t="shared" si="9"/>
        <v>3.9428448646325664E-2</v>
      </c>
      <c r="D130" s="33">
        <f>IF(OR($A130="",$B130=""),"",A130*'MPTO_working_2-way'!$G129)</f>
        <v>1.8605769230769229</v>
      </c>
      <c r="E130" s="35">
        <f>IF(OR($A130="",$B130=""),"",B130*'MPTO_working_2-way'!$G129)</f>
        <v>2.1620111731843576</v>
      </c>
      <c r="F130" s="33">
        <f>IF(OR($A130="",$B130=""),"",'MPTO_working_2-way'!D129)</f>
        <v>1.8554769261437256</v>
      </c>
      <c r="G130" s="35">
        <f>IF(OR($A130="",$B130=""),"",'MPTO_working_2-way'!E129)</f>
        <v>2.1689385995572641</v>
      </c>
      <c r="H130" s="33">
        <f>IF(OR($A130="",$B130=""),"",'OddsRatio_working_2-way'!M129)</f>
        <v>1.8552669065744805</v>
      </c>
      <c r="I130" s="33">
        <f>IF(OR($A130="",$B130=""),"",'OddsRatio_working_2-way'!N129)</f>
        <v>2.1692256444309357</v>
      </c>
      <c r="J130" s="33">
        <f>IF('Log_working_2-way'!$D129="","",A130^('Log_working_2-way'!$D129))</f>
        <v>1.8529410467292624</v>
      </c>
      <c r="K130" s="35">
        <f>IF('Log_working_2-way'!$D129="","",B130^('Log_working_2-way'!$D129))</f>
        <v>2.1724139714397546</v>
      </c>
      <c r="L130" s="41">
        <f t="shared" si="10"/>
        <v>0.53746770025839796</v>
      </c>
      <c r="M130" s="41">
        <f t="shared" si="11"/>
        <v>0.46253229974160204</v>
      </c>
      <c r="N130" s="42">
        <v>227</v>
      </c>
      <c r="O130" s="42">
        <f t="shared" si="12"/>
        <v>100.18435754189943</v>
      </c>
      <c r="P130" s="42">
        <f t="shared" si="13"/>
        <v>117.86538461538461</v>
      </c>
      <c r="Q130" s="42">
        <f t="shared" si="14"/>
        <v>109.13461538461537</v>
      </c>
      <c r="R130" s="42">
        <f t="shared" si="15"/>
        <v>126.81564245810056</v>
      </c>
      <c r="S130" s="43">
        <f t="shared" si="16"/>
        <v>-8.950257842715942</v>
      </c>
      <c r="T130" s="43">
        <f t="shared" si="17"/>
        <v>-8.950257842715942</v>
      </c>
      <c r="U130" t="s">
        <v>273</v>
      </c>
      <c r="V130" t="s">
        <v>275</v>
      </c>
      <c r="W130" t="s">
        <v>329</v>
      </c>
      <c r="X130" t="s">
        <v>388</v>
      </c>
      <c r="Y130" s="45"/>
    </row>
    <row r="131" spans="1:25" ht="15" x14ac:dyDescent="0.25">
      <c r="A131">
        <v>1.57</v>
      </c>
      <c r="B131">
        <v>2.48</v>
      </c>
      <c r="C131" s="32">
        <f t="shared" ref="C131:C188" si="18">IF(OR($A131="",$B131=""),"",(1/A131)+(1/B131)-1)</f>
        <v>4.0168481610848517E-2</v>
      </c>
      <c r="D131" s="33">
        <f>IF(OR($A131="",$B131=""),"",A131*'MPTO_working_2-way'!$G130)</f>
        <v>1.6330645161290323</v>
      </c>
      <c r="E131" s="35">
        <f>IF(OR($A131="",$B131=""),"",B131*'MPTO_working_2-way'!$G130)</f>
        <v>2.5796178343949041</v>
      </c>
      <c r="F131" s="33">
        <f>IF(OR($A131="",$B131=""),"",'MPTO_working_2-way'!D130)</f>
        <v>1.6211174952119245</v>
      </c>
      <c r="G131" s="35">
        <f>IF(OR($A131="",$B131=""),"",'MPTO_working_2-way'!E130)</f>
        <v>2.6100013406622868</v>
      </c>
      <c r="H131" s="33">
        <f>IF(OR($A131="",$B131=""),"",'OddsRatio_working_2-way'!M130)</f>
        <v>1.6205925677408124</v>
      </c>
      <c r="I131" s="33">
        <f>IF(OR($A131="",$B131=""),"",'OddsRatio_working_2-way'!N130)</f>
        <v>2.6113631583445658</v>
      </c>
      <c r="J131" s="33">
        <f>IF('Log_working_2-way'!$D130="","",A131^('Log_working_2-way'!$D130))</f>
        <v>1.6151367349354802</v>
      </c>
      <c r="K131" s="35">
        <f>IF('Log_working_2-way'!$D130="","",B131^('Log_working_2-way'!$D130))</f>
        <v>2.625654823076816</v>
      </c>
      <c r="L131" s="41">
        <f t="shared" si="10"/>
        <v>0.61234567901234571</v>
      </c>
      <c r="M131" s="41">
        <f t="shared" si="11"/>
        <v>0.3876543209876544</v>
      </c>
      <c r="N131" s="42">
        <v>228</v>
      </c>
      <c r="O131" s="42">
        <f t="shared" si="12"/>
        <v>82.777070063694282</v>
      </c>
      <c r="P131" s="42">
        <f t="shared" si="13"/>
        <v>136.06451612903226</v>
      </c>
      <c r="Q131" s="42">
        <f t="shared" si="14"/>
        <v>91.935483870967744</v>
      </c>
      <c r="R131" s="42">
        <f t="shared" si="15"/>
        <v>145.22292993630572</v>
      </c>
      <c r="S131" s="43">
        <f t="shared" si="16"/>
        <v>-9.1584138072734618</v>
      </c>
      <c r="T131" s="43">
        <f t="shared" si="17"/>
        <v>-9.1584138072734618</v>
      </c>
      <c r="U131" t="s">
        <v>312</v>
      </c>
      <c r="V131" t="s">
        <v>310</v>
      </c>
      <c r="W131" t="s">
        <v>329</v>
      </c>
      <c r="X131" t="s">
        <v>388</v>
      </c>
      <c r="Y131" s="45"/>
    </row>
    <row r="132" spans="1:25" ht="15" x14ac:dyDescent="0.25">
      <c r="A132">
        <v>2.52</v>
      </c>
      <c r="B132">
        <v>1.56</v>
      </c>
      <c r="C132" s="32">
        <f t="shared" si="18"/>
        <v>3.7851037851037717E-2</v>
      </c>
      <c r="D132" s="33">
        <f>IF(OR($A132="",$B132=""),"",A132*'MPTO_working_2-way'!$G131)</f>
        <v>2.615384615384615</v>
      </c>
      <c r="E132" s="35">
        <f>IF(OR($A132="",$B132=""),"",B132*'MPTO_working_2-way'!$G131)</f>
        <v>1.6190476190476188</v>
      </c>
      <c r="F132" s="33">
        <f>IF(OR($A132="",$B132=""),"",'MPTO_working_2-way'!D131)</f>
        <v>2.646203554119547</v>
      </c>
      <c r="G132" s="35">
        <f>IF(OR($A132="",$B132=""),"",'MPTO_working_2-way'!E131)</f>
        <v>1.6074582924435721</v>
      </c>
      <c r="H132" s="33">
        <f>IF(OR($A132="",$B132=""),"",'OddsRatio_working_2-way'!M131)</f>
        <v>2.6475089420958278</v>
      </c>
      <c r="I132" s="33">
        <f>IF(OR($A132="",$B132=""),"",'OddsRatio_working_2-way'!N131)</f>
        <v>1.6069769786668839</v>
      </c>
      <c r="J132" s="33">
        <f>IF('Log_working_2-way'!$D131="","",A132^('Log_working_2-way'!$D131))</f>
        <v>2.6619886766517245</v>
      </c>
      <c r="K132" s="35">
        <f>IF('Log_working_2-way'!$D131="","",B132^('Log_working_2-way'!$D131))</f>
        <v>1.6016888165654291</v>
      </c>
      <c r="L132" s="41">
        <f t="shared" ref="L132:L154" si="19">(1/D132)</f>
        <v>0.38235294117647067</v>
      </c>
      <c r="M132" s="41">
        <f t="shared" ref="M132:M154" si="20">(1/E132)</f>
        <v>0.61764705882352944</v>
      </c>
      <c r="N132" s="42">
        <v>229</v>
      </c>
      <c r="O132" s="42">
        <f t="shared" ref="O132:O154" si="21">(1/A132)*((N132*A132)-N132)</f>
        <v>138.12698412698413</v>
      </c>
      <c r="P132" s="42">
        <f t="shared" ref="P132:P154" si="22">(1/B132)*((N132*B132)-N132)</f>
        <v>82.205128205128204</v>
      </c>
      <c r="Q132" s="42">
        <f t="shared" ref="Q132:Q154" si="23">(1/B132)*N132</f>
        <v>146.7948717948718</v>
      </c>
      <c r="R132" s="42">
        <f t="shared" ref="R132:R154" si="24">(1/A132)*N132</f>
        <v>90.873015873015873</v>
      </c>
      <c r="S132" s="43">
        <f t="shared" ref="S132:S154" si="25">O132-Q132</f>
        <v>-8.6678876678876691</v>
      </c>
      <c r="T132" s="43">
        <f t="shared" ref="T132:T154" si="26">P132-R132</f>
        <v>-8.6678876678876691</v>
      </c>
      <c r="U132" t="s">
        <v>109</v>
      </c>
      <c r="V132" t="s">
        <v>132</v>
      </c>
      <c r="W132" t="s">
        <v>319</v>
      </c>
      <c r="X132" t="s">
        <v>388</v>
      </c>
      <c r="Y132" s="45"/>
    </row>
    <row r="133" spans="1:25" ht="15" x14ac:dyDescent="0.25">
      <c r="A133">
        <v>1.71</v>
      </c>
      <c r="B133">
        <v>2.2000000000000002</v>
      </c>
      <c r="C133" s="32">
        <f t="shared" si="18"/>
        <v>3.9340776182881454E-2</v>
      </c>
      <c r="D133" s="33">
        <f>IF(OR($A133="",$B133=""),"",A133*'MPTO_working_2-way'!$G132)</f>
        <v>1.7772727272727273</v>
      </c>
      <c r="E133" s="35">
        <f>IF(OR($A133="",$B133=""),"",B133*'MPTO_working_2-way'!$G132)</f>
        <v>2.2865497076023393</v>
      </c>
      <c r="F133" s="33">
        <f>IF(OR($A133="",$B133=""),"",'MPTO_working_2-way'!D132)</f>
        <v>1.7695202257761053</v>
      </c>
      <c r="G133" s="35">
        <f>IF(OR($A133="",$B133=""),"",'MPTO_working_2-way'!E132)</f>
        <v>2.2995110024449881</v>
      </c>
      <c r="H133" s="33">
        <f>IF(OR($A133="",$B133=""),"",'OddsRatio_working_2-way'!M132)</f>
        <v>1.7691987172809549</v>
      </c>
      <c r="I133" s="33">
        <f>IF(OR($A133="",$B133=""),"",'OddsRatio_working_2-way'!N132)</f>
        <v>2.3000541700523187</v>
      </c>
      <c r="J133" s="33">
        <f>IF('Log_working_2-way'!$D132="","",A133^('Log_working_2-way'!$D132))</f>
        <v>1.7656661334886148</v>
      </c>
      <c r="K133" s="35">
        <f>IF('Log_working_2-way'!$D132="","",B133^('Log_working_2-way'!$D132))</f>
        <v>2.3060522808335469</v>
      </c>
      <c r="L133" s="41">
        <f t="shared" si="19"/>
        <v>0.5626598465473146</v>
      </c>
      <c r="M133" s="41">
        <f t="shared" si="20"/>
        <v>0.4373401534526854</v>
      </c>
      <c r="N133" s="42">
        <v>230</v>
      </c>
      <c r="O133" s="42">
        <f t="shared" si="21"/>
        <v>95.497076023391813</v>
      </c>
      <c r="P133" s="42">
        <f t="shared" si="22"/>
        <v>125.45454545454548</v>
      </c>
      <c r="Q133" s="42">
        <f t="shared" si="23"/>
        <v>104.54545454545455</v>
      </c>
      <c r="R133" s="42">
        <f t="shared" si="24"/>
        <v>134.50292397660817</v>
      </c>
      <c r="S133" s="43">
        <f t="shared" si="25"/>
        <v>-9.048378522062734</v>
      </c>
      <c r="T133" s="43">
        <f t="shared" si="26"/>
        <v>-9.0483785220626913</v>
      </c>
      <c r="U133" t="s">
        <v>112</v>
      </c>
      <c r="V133" t="s">
        <v>111</v>
      </c>
      <c r="W133" t="s">
        <v>319</v>
      </c>
      <c r="X133" t="s">
        <v>388</v>
      </c>
      <c r="Y133" s="45"/>
    </row>
    <row r="134" spans="1:25" ht="15" x14ac:dyDescent="0.25">
      <c r="A134">
        <v>2.37</v>
      </c>
      <c r="B134">
        <v>1.63</v>
      </c>
      <c r="C134" s="32">
        <f t="shared" si="18"/>
        <v>3.5437860785379582E-2</v>
      </c>
      <c r="D134" s="33">
        <f>IF(OR($A134="",$B134=""),"",A134*'MPTO_working_2-way'!$G133)</f>
        <v>2.4539877300613497</v>
      </c>
      <c r="E134" s="35">
        <f>IF(OR($A134="",$B134=""),"",B134*'MPTO_working_2-way'!$G133)</f>
        <v>1.6877637130801686</v>
      </c>
      <c r="F134" s="33">
        <f>IF(OR($A134="",$B134=""),"",'MPTO_working_2-way'!D133)</f>
        <v>2.4738881239793793</v>
      </c>
      <c r="G134" s="35">
        <f>IF(OR($A134="",$B134=""),"",'MPTO_working_2-way'!E133)</f>
        <v>1.6784775477395666</v>
      </c>
      <c r="H134" s="33">
        <f>IF(OR($A134="",$B134=""),"",'OddsRatio_working_2-way'!M133)</f>
        <v>2.4746535778287639</v>
      </c>
      <c r="I134" s="33">
        <f>IF(OR($A134="",$B134=""),"",'OddsRatio_working_2-way'!N133)</f>
        <v>1.6781253679066579</v>
      </c>
      <c r="J134" s="33">
        <f>IF('Log_working_2-way'!$D133="","",A134^('Log_working_2-way'!$D133))</f>
        <v>2.4838961866439853</v>
      </c>
      <c r="K134" s="35">
        <f>IF('Log_working_2-way'!$D133="","",B134^('Log_working_2-way'!$D133))</f>
        <v>1.6739015902867895</v>
      </c>
      <c r="L134" s="41">
        <f t="shared" si="19"/>
        <v>0.40749999999999997</v>
      </c>
      <c r="M134" s="41">
        <f t="shared" si="20"/>
        <v>0.59250000000000003</v>
      </c>
      <c r="N134" s="42">
        <v>231</v>
      </c>
      <c r="O134" s="42">
        <f t="shared" si="21"/>
        <v>133.53164556962025</v>
      </c>
      <c r="P134" s="42">
        <f t="shared" si="22"/>
        <v>89.282208588957033</v>
      </c>
      <c r="Q134" s="42">
        <f t="shared" si="23"/>
        <v>141.71779141104295</v>
      </c>
      <c r="R134" s="42">
        <f t="shared" si="24"/>
        <v>97.468354430379733</v>
      </c>
      <c r="S134" s="43">
        <f t="shared" si="25"/>
        <v>-8.1861458414227002</v>
      </c>
      <c r="T134" s="43">
        <f t="shared" si="26"/>
        <v>-8.1861458414227002</v>
      </c>
      <c r="U134" t="s">
        <v>134</v>
      </c>
      <c r="V134" t="s">
        <v>143</v>
      </c>
      <c r="W134" t="s">
        <v>319</v>
      </c>
      <c r="X134" t="s">
        <v>388</v>
      </c>
      <c r="Y134" s="45"/>
    </row>
    <row r="135" spans="1:25" s="38" customFormat="1" ht="15" x14ac:dyDescent="0.25">
      <c r="A135">
        <v>2.3199999999999998</v>
      </c>
      <c r="B135">
        <v>1.67</v>
      </c>
      <c r="C135" s="32">
        <f t="shared" si="18"/>
        <v>2.9836877968201669E-2</v>
      </c>
      <c r="D135" s="33">
        <f>IF(OR($A135="",$B135=""),"",A135*'MPTO_working_2-way'!$G134)</f>
        <v>2.3892215568862278</v>
      </c>
      <c r="E135" s="35">
        <f>IF(OR($A135="",$B135=""),"",B135*'MPTO_working_2-way'!$G134)</f>
        <v>1.7198275862068968</v>
      </c>
      <c r="F135" s="33">
        <f>IF(OR($A135="",$B135=""),"",'MPTO_working_2-way'!D134)</f>
        <v>2.4031757846421042</v>
      </c>
      <c r="G135" s="35">
        <f>IF(OR($A135="",$B135=""),"",'MPTO_working_2-way'!E134)</f>
        <v>1.7126690831933518</v>
      </c>
      <c r="H135" s="33">
        <f>IF(OR($A135="",$B135=""),"",'OddsRatio_working_2-way'!M134)</f>
        <v>2.4036200531950747</v>
      </c>
      <c r="I135" s="33">
        <f>IF(OR($A135="",$B135=""),"",'OddsRatio_working_2-way'!N134)</f>
        <v>1.7124435118490151</v>
      </c>
      <c r="J135" s="33">
        <f>IF('Log_working_2-way'!$D134="","",A135^('Log_working_2-way'!$D134))</f>
        <v>2.4100386743042619</v>
      </c>
      <c r="K135" s="35">
        <f>IF('Log_working_2-way'!$D134="","",B135^('Log_working_2-way'!$D134))</f>
        <v>1.7092004057926933</v>
      </c>
      <c r="L135" s="41">
        <f t="shared" si="19"/>
        <v>0.41854636591478689</v>
      </c>
      <c r="M135" s="41">
        <f t="shared" si="20"/>
        <v>0.581453634085213</v>
      </c>
      <c r="N135" s="42">
        <v>232</v>
      </c>
      <c r="O135" s="42">
        <f t="shared" si="21"/>
        <v>132</v>
      </c>
      <c r="P135" s="42">
        <f t="shared" si="22"/>
        <v>93.077844311377248</v>
      </c>
      <c r="Q135" s="42">
        <f t="shared" si="23"/>
        <v>138.92215568862278</v>
      </c>
      <c r="R135" s="42">
        <f t="shared" si="24"/>
        <v>100</v>
      </c>
      <c r="S135" s="43">
        <f t="shared" si="25"/>
        <v>-6.9221556886227802</v>
      </c>
      <c r="T135" s="43">
        <f t="shared" si="26"/>
        <v>-6.9221556886227518</v>
      </c>
      <c r="U135" t="s">
        <v>51</v>
      </c>
      <c r="V135" t="s">
        <v>52</v>
      </c>
      <c r="W135" t="s">
        <v>320</v>
      </c>
      <c r="X135" t="s">
        <v>388</v>
      </c>
      <c r="Y135" s="45"/>
    </row>
    <row r="136" spans="1:25" ht="15" x14ac:dyDescent="0.25">
      <c r="A136">
        <v>1.61</v>
      </c>
      <c r="B136">
        <v>2.46</v>
      </c>
      <c r="C136" s="32">
        <f t="shared" si="18"/>
        <v>2.7622077463010708E-2</v>
      </c>
      <c r="D136" s="33">
        <f>IF(OR($A136="",$B136=""),"",A136*'MPTO_working_2-way'!$G135)</f>
        <v>1.6544715447154474</v>
      </c>
      <c r="E136" s="35">
        <f>IF(OR($A136="",$B136=""),"",B136*'MPTO_working_2-way'!$G135)</f>
        <v>2.5279503105590062</v>
      </c>
      <c r="F136" s="33">
        <f>IF(OR($A136="",$B136=""),"",'MPTO_working_2-way'!D135)</f>
        <v>1.6466137280172954</v>
      </c>
      <c r="G136" s="35">
        <f>IF(OR($A136="",$B136=""),"",'MPTO_working_2-way'!E135)</f>
        <v>2.5465183565871534</v>
      </c>
      <c r="H136" s="33">
        <f>IF(OR($A136="",$B136=""),"",'OddsRatio_working_2-way'!M135)</f>
        <v>1.646380862323509</v>
      </c>
      <c r="I136" s="33">
        <f>IF(OR($A136="",$B136=""),"",'OddsRatio_working_2-way'!N135)</f>
        <v>2.5470755065447905</v>
      </c>
      <c r="J136" s="33">
        <f>IF('Log_working_2-way'!$D135="","",A136^('Log_working_2-way'!$D135))</f>
        <v>1.6428198742239617</v>
      </c>
      <c r="K136" s="35">
        <f>IF('Log_working_2-way'!$D135="","",B136^('Log_working_2-way'!$D135))</f>
        <v>2.5556457416740908</v>
      </c>
      <c r="L136" s="41">
        <f t="shared" si="19"/>
        <v>0.60442260442260431</v>
      </c>
      <c r="M136" s="41">
        <f t="shared" si="20"/>
        <v>0.39557739557739557</v>
      </c>
      <c r="N136" s="42">
        <v>233</v>
      </c>
      <c r="O136" s="42">
        <f t="shared" si="21"/>
        <v>88.279503105590052</v>
      </c>
      <c r="P136" s="42">
        <f t="shared" si="22"/>
        <v>138.28455284552842</v>
      </c>
      <c r="Q136" s="42">
        <f t="shared" si="23"/>
        <v>94.715447154471548</v>
      </c>
      <c r="R136" s="42">
        <f t="shared" si="24"/>
        <v>144.72049689440993</v>
      </c>
      <c r="S136" s="43">
        <f t="shared" si="25"/>
        <v>-6.4359440488814954</v>
      </c>
      <c r="T136" s="43">
        <f t="shared" si="26"/>
        <v>-6.4359440488815096</v>
      </c>
      <c r="U136" t="s">
        <v>85</v>
      </c>
      <c r="V136" t="s">
        <v>137</v>
      </c>
      <c r="W136" t="s">
        <v>320</v>
      </c>
      <c r="X136" t="s">
        <v>388</v>
      </c>
      <c r="Y136" s="45"/>
    </row>
    <row r="137" spans="1:25" s="38" customFormat="1" ht="15" x14ac:dyDescent="0.25">
      <c r="A137">
        <v>1.98</v>
      </c>
      <c r="B137">
        <v>1.92</v>
      </c>
      <c r="C137" s="32">
        <f t="shared" si="18"/>
        <v>2.5883838383838453E-2</v>
      </c>
      <c r="D137" s="33">
        <f>IF(OR($A137="",$B137=""),"",A137*'MPTO_working_2-way'!$G136)</f>
        <v>2.03125</v>
      </c>
      <c r="E137" s="35">
        <f>IF(OR($A137="",$B137=""),"",B137*'MPTO_working_2-way'!$G136)</f>
        <v>1.9696969696969697</v>
      </c>
      <c r="F137" s="33">
        <f>IF(OR($A137="",$B137=""),"",'MPTO_working_2-way'!D136)</f>
        <v>2.0320718409236691</v>
      </c>
      <c r="G137" s="35">
        <f>IF(OR($A137="",$B137=""),"",'MPTO_working_2-way'!E136)</f>
        <v>1.968924798011187</v>
      </c>
      <c r="H137" s="33">
        <f>IF(OR($A137="",$B137=""),"",'OddsRatio_working_2-way'!M136)</f>
        <v>2.0320936930842795</v>
      </c>
      <c r="I137" s="33">
        <f>IF(OR($A137="",$B137=""),"",'OddsRatio_working_2-way'!N136)</f>
        <v>1.9689042833036094</v>
      </c>
      <c r="J137" s="33">
        <f>IF('Log_working_2-way'!$D136="","",A137^('Log_working_2-way'!$D136))</f>
        <v>2.0324656453077439</v>
      </c>
      <c r="K137" s="35">
        <f>IF('Log_working_2-way'!$D136="","",B137^('Log_working_2-way'!$D136))</f>
        <v>1.9685552294594053</v>
      </c>
      <c r="L137" s="41">
        <f t="shared" si="19"/>
        <v>0.49230769230769234</v>
      </c>
      <c r="M137" s="41">
        <f t="shared" si="20"/>
        <v>0.50769230769230766</v>
      </c>
      <c r="N137" s="42">
        <v>234</v>
      </c>
      <c r="O137" s="42">
        <f t="shared" si="21"/>
        <v>115.81818181818183</v>
      </c>
      <c r="P137" s="42">
        <f t="shared" si="22"/>
        <v>112.125</v>
      </c>
      <c r="Q137" s="42">
        <f t="shared" si="23"/>
        <v>121.87500000000001</v>
      </c>
      <c r="R137" s="42">
        <f t="shared" si="24"/>
        <v>118.18181818181819</v>
      </c>
      <c r="S137" s="43">
        <f t="shared" si="25"/>
        <v>-6.056818181818187</v>
      </c>
      <c r="T137" s="43">
        <f t="shared" si="26"/>
        <v>-6.056818181818187</v>
      </c>
      <c r="U137" t="s">
        <v>119</v>
      </c>
      <c r="V137" t="s">
        <v>121</v>
      </c>
      <c r="W137" t="s">
        <v>320</v>
      </c>
      <c r="X137" t="s">
        <v>388</v>
      </c>
      <c r="Y137" s="45"/>
    </row>
    <row r="138" spans="1:25" ht="15" x14ac:dyDescent="0.25">
      <c r="A138">
        <v>2.44</v>
      </c>
      <c r="B138">
        <v>1.59</v>
      </c>
      <c r="C138" s="32">
        <f t="shared" si="18"/>
        <v>3.8766883183833478E-2</v>
      </c>
      <c r="D138" s="33">
        <f>IF(OR($A138="",$B138=""),"",A138*'MPTO_working_2-way'!$G137)</f>
        <v>2.5345911949685536</v>
      </c>
      <c r="E138" s="35">
        <f>IF(OR($A138="",$B138=""),"",B138*'MPTO_working_2-way'!$G137)</f>
        <v>1.6516393442622954</v>
      </c>
      <c r="F138" s="33">
        <f>IF(OR($A138="",$B138=""),"",'MPTO_working_2-way'!D137)</f>
        <v>2.561130182202271</v>
      </c>
      <c r="G138" s="35">
        <f>IF(OR($A138="",$B138=""),"",'MPTO_working_2-way'!E137)</f>
        <v>1.640561569688769</v>
      </c>
      <c r="H138" s="33">
        <f>IF(OR($A138="",$B138=""),"",'OddsRatio_working_2-way'!M137)</f>
        <v>2.5622669317698867</v>
      </c>
      <c r="I138" s="33">
        <f>IF(OR($A138="",$B138=""),"",'OddsRatio_working_2-way'!N137)</f>
        <v>1.6400954789890509</v>
      </c>
      <c r="J138" s="33">
        <f>IF('Log_working_2-way'!$D137="","",A138^('Log_working_2-way'!$D137))</f>
        <v>2.5746963443895066</v>
      </c>
      <c r="K138" s="35">
        <f>IF('Log_working_2-way'!$D137="","",B138^('Log_working_2-way'!$D137))</f>
        <v>1.6350430694543896</v>
      </c>
      <c r="L138" s="41">
        <f t="shared" si="19"/>
        <v>0.39454094292803971</v>
      </c>
      <c r="M138" s="41">
        <f t="shared" si="20"/>
        <v>0.60545905707196013</v>
      </c>
      <c r="N138" s="42">
        <v>235</v>
      </c>
      <c r="O138" s="42">
        <f t="shared" si="21"/>
        <v>138.68852459016392</v>
      </c>
      <c r="P138" s="42">
        <f t="shared" si="22"/>
        <v>87.201257861635241</v>
      </c>
      <c r="Q138" s="42">
        <f t="shared" si="23"/>
        <v>147.79874213836479</v>
      </c>
      <c r="R138" s="42">
        <f t="shared" si="24"/>
        <v>96.311475409836063</v>
      </c>
      <c r="S138" s="43">
        <f t="shared" si="25"/>
        <v>-9.1102175482008647</v>
      </c>
      <c r="T138" s="43">
        <f t="shared" si="26"/>
        <v>-9.1102175482008221</v>
      </c>
      <c r="U138" t="s">
        <v>120</v>
      </c>
      <c r="V138" t="s">
        <v>383</v>
      </c>
      <c r="W138" t="s">
        <v>321</v>
      </c>
      <c r="X138" t="s">
        <v>388</v>
      </c>
      <c r="Y138" s="45"/>
    </row>
    <row r="139" spans="1:25" ht="15" x14ac:dyDescent="0.25">
      <c r="A139">
        <v>2.71</v>
      </c>
      <c r="B139">
        <v>1.5</v>
      </c>
      <c r="C139" s="32">
        <f t="shared" si="18"/>
        <v>3.5670356703566997E-2</v>
      </c>
      <c r="D139" s="33">
        <f>IF(OR($A139="",$B139=""),"",A139*'MPTO_working_2-way'!$G138)</f>
        <v>2.8066666666666666</v>
      </c>
      <c r="E139" s="35">
        <f>IF(OR($A139="",$B139=""),"",B139*'MPTO_working_2-way'!$G138)</f>
        <v>1.5535055350553506</v>
      </c>
      <c r="F139" s="33">
        <f>IF(OR($A139="",$B139=""),"",'MPTO_working_2-way'!D138)</f>
        <v>2.847635726795096</v>
      </c>
      <c r="G139" s="35">
        <f>IF(OR($A139="",$B139=""),"",'MPTO_working_2-way'!E138)</f>
        <v>1.5412322274881518</v>
      </c>
      <c r="H139" s="33">
        <f>IF(OR($A139="",$B139=""),"",'OddsRatio_working_2-way'!M138)</f>
        <v>2.8493242008906927</v>
      </c>
      <c r="I139" s="33">
        <f>IF(OR($A139="",$B139=""),"",'OddsRatio_working_2-way'!N138)</f>
        <v>1.5407380704358749</v>
      </c>
      <c r="J139" s="33">
        <f>IF('Log_working_2-way'!$D138="","",A139^('Log_working_2-way'!$D138))</f>
        <v>2.8687154604017304</v>
      </c>
      <c r="K139" s="35">
        <f>IF('Log_working_2-way'!$D138="","",B139^('Log_working_2-way'!$D138))</f>
        <v>1.5351269474619433</v>
      </c>
      <c r="L139" s="41">
        <f t="shared" si="19"/>
        <v>0.35629453681710216</v>
      </c>
      <c r="M139" s="41">
        <f t="shared" si="20"/>
        <v>0.64370546318289779</v>
      </c>
      <c r="N139" s="42">
        <v>236</v>
      </c>
      <c r="O139" s="42">
        <f t="shared" si="21"/>
        <v>148.9151291512915</v>
      </c>
      <c r="P139" s="42">
        <f t="shared" si="22"/>
        <v>78.666666666666657</v>
      </c>
      <c r="Q139" s="42">
        <f t="shared" si="23"/>
        <v>157.33333333333331</v>
      </c>
      <c r="R139" s="42">
        <f t="shared" si="24"/>
        <v>87.084870848708491</v>
      </c>
      <c r="S139" s="43">
        <f t="shared" si="25"/>
        <v>-8.4182041820418192</v>
      </c>
      <c r="T139" s="43">
        <f t="shared" si="26"/>
        <v>-8.4182041820418334</v>
      </c>
      <c r="U139" t="s">
        <v>88</v>
      </c>
      <c r="V139" t="s">
        <v>93</v>
      </c>
      <c r="W139" t="s">
        <v>321</v>
      </c>
      <c r="X139" t="s">
        <v>388</v>
      </c>
      <c r="Y139" s="45"/>
    </row>
    <row r="140" spans="1:25" ht="15" x14ac:dyDescent="0.25">
      <c r="A140">
        <v>2.84</v>
      </c>
      <c r="B140">
        <v>1.46</v>
      </c>
      <c r="C140" s="32">
        <f t="shared" si="18"/>
        <v>3.7044182905653145E-2</v>
      </c>
      <c r="D140" s="33">
        <f>IF(OR($A140="",$B140=""),"",A140*'MPTO_working_2-way'!$G139)</f>
        <v>2.9452054794520546</v>
      </c>
      <c r="E140" s="35">
        <f>IF(OR($A140="",$B140=""),"",B140*'MPTO_working_2-way'!$G139)</f>
        <v>1.5140845070422535</v>
      </c>
      <c r="F140" s="33">
        <f>IF(OR($A140="",$B140=""),"",'MPTO_working_2-way'!D139)</f>
        <v>2.9976865240023134</v>
      </c>
      <c r="G140" s="35">
        <f>IF(OR($A140="",$B140=""),"",'MPTO_working_2-way'!E139)</f>
        <v>1.5005790387955993</v>
      </c>
      <c r="H140" s="33">
        <f>IF(OR($A140="",$B140=""),"",'OddsRatio_working_2-way'!M139)</f>
        <v>2.9999999999999996</v>
      </c>
      <c r="I140" s="33">
        <f>IF(OR($A140="",$B140=""),"",'OddsRatio_working_2-way'!N139)</f>
        <v>1.5000000000000004</v>
      </c>
      <c r="J140" s="33">
        <f>IF('Log_working_2-way'!$D139="","",A140^('Log_working_2-way'!$D139))</f>
        <v>3.0250889425497371</v>
      </c>
      <c r="K140" s="35">
        <f>IF('Log_working_2-way'!$D139="","",B140^('Log_working_2-way'!$D139))</f>
        <v>1.4938054714477789</v>
      </c>
      <c r="L140" s="41">
        <f t="shared" si="19"/>
        <v>0.33953488372093027</v>
      </c>
      <c r="M140" s="41">
        <f t="shared" si="20"/>
        <v>0.66046511627906979</v>
      </c>
      <c r="N140" s="42">
        <v>237</v>
      </c>
      <c r="O140" s="42">
        <f t="shared" si="21"/>
        <v>153.54929577464787</v>
      </c>
      <c r="P140" s="42">
        <f t="shared" si="22"/>
        <v>74.67123287671231</v>
      </c>
      <c r="Q140" s="42">
        <f t="shared" si="23"/>
        <v>162.32876712328766</v>
      </c>
      <c r="R140" s="42">
        <f t="shared" si="24"/>
        <v>83.450704225352126</v>
      </c>
      <c r="S140" s="43">
        <f t="shared" si="25"/>
        <v>-8.7794713486397882</v>
      </c>
      <c r="T140" s="43">
        <f t="shared" si="26"/>
        <v>-8.7794713486398166</v>
      </c>
      <c r="U140" t="s">
        <v>55</v>
      </c>
      <c r="V140" t="s">
        <v>124</v>
      </c>
      <c r="W140" t="s">
        <v>321</v>
      </c>
      <c r="X140" t="s">
        <v>388</v>
      </c>
      <c r="Y140" s="45"/>
    </row>
    <row r="141" spans="1:25" ht="15" x14ac:dyDescent="0.25">
      <c r="A141">
        <v>2.73</v>
      </c>
      <c r="B141">
        <v>1.49</v>
      </c>
      <c r="C141" s="32">
        <f t="shared" si="18"/>
        <v>3.7441305897681687E-2</v>
      </c>
      <c r="D141" s="33">
        <f>IF(OR($A141="",$B141=""),"",A141*'MPTO_working_2-way'!$G140)</f>
        <v>2.8322147651006708</v>
      </c>
      <c r="E141" s="35">
        <f>IF(OR($A141="",$B141=""),"",B141*'MPTO_working_2-way'!$G140)</f>
        <v>1.5457875457875456</v>
      </c>
      <c r="F141" s="33">
        <f>IF(OR($A141="",$B141=""),"",'MPTO_working_2-way'!D140)</f>
        <v>2.8770378753050179</v>
      </c>
      <c r="G141" s="35">
        <f>IF(OR($A141="",$B141=""),"",'MPTO_working_2-way'!E140)</f>
        <v>1.5327543003560864</v>
      </c>
      <c r="H141" s="33">
        <f>IF(OR($A141="",$B141=""),"",'OddsRatio_working_2-way'!M140)</f>
        <v>2.8789923482808439</v>
      </c>
      <c r="I141" s="33">
        <f>IF(OR($A141="",$B141=""),"",'OddsRatio_working_2-way'!N140)</f>
        <v>1.5322001448887936</v>
      </c>
      <c r="J141" s="33">
        <f>IF('Log_working_2-way'!$D140="","",A141^('Log_working_2-way'!$D140))</f>
        <v>2.9002958559251169</v>
      </c>
      <c r="K141" s="35">
        <f>IF('Log_working_2-way'!$D140="","",B141^('Log_working_2-way'!$D140))</f>
        <v>1.5262338476830128</v>
      </c>
      <c r="L141" s="41">
        <f t="shared" si="19"/>
        <v>0.35308056872037918</v>
      </c>
      <c r="M141" s="41">
        <f t="shared" si="20"/>
        <v>0.64691943127962093</v>
      </c>
      <c r="N141" s="42">
        <v>238</v>
      </c>
      <c r="O141" s="42">
        <f t="shared" si="21"/>
        <v>150.82051282051282</v>
      </c>
      <c r="P141" s="42">
        <f t="shared" si="22"/>
        <v>78.268456375838937</v>
      </c>
      <c r="Q141" s="42">
        <f t="shared" si="23"/>
        <v>159.73154362416108</v>
      </c>
      <c r="R141" s="42">
        <f t="shared" si="24"/>
        <v>87.179487179487168</v>
      </c>
      <c r="S141" s="43">
        <f t="shared" si="25"/>
        <v>-8.9110308036482593</v>
      </c>
      <c r="T141" s="43">
        <f t="shared" si="26"/>
        <v>-8.9110308036482309</v>
      </c>
      <c r="U141" t="s">
        <v>89</v>
      </c>
      <c r="V141" t="s">
        <v>50</v>
      </c>
      <c r="W141" t="s">
        <v>321</v>
      </c>
      <c r="X141" t="s">
        <v>388</v>
      </c>
      <c r="Y141" s="45"/>
    </row>
    <row r="142" spans="1:25" ht="15" x14ac:dyDescent="0.25">
      <c r="A142">
        <v>2.0099999999999998</v>
      </c>
      <c r="B142">
        <v>1.86</v>
      </c>
      <c r="C142" s="32">
        <f t="shared" si="18"/>
        <v>3.5146846413095734E-2</v>
      </c>
      <c r="D142" s="33">
        <f>IF(OR($A142="",$B142=""),"",A142*'MPTO_working_2-way'!$G141)</f>
        <v>2.0806451612903221</v>
      </c>
      <c r="E142" s="35">
        <f>IF(OR($A142="",$B142=""),"",B142*'MPTO_working_2-way'!$G141)</f>
        <v>1.9253731343283582</v>
      </c>
      <c r="F142" s="33">
        <f>IF(OR($A142="",$B142=""),"",'MPTO_working_2-way'!D141)</f>
        <v>2.0835980605249955</v>
      </c>
      <c r="G142" s="35">
        <f>IF(OR($A142="",$B142=""),"",'MPTO_working_2-way'!E141)</f>
        <v>1.9228514118191637</v>
      </c>
      <c r="H142" s="33">
        <f>IF(OR($A142="",$B142=""),"",'OddsRatio_working_2-way'!M141)</f>
        <v>2.0837059585750928</v>
      </c>
      <c r="I142" s="33">
        <f>IF(OR($A142="",$B142=""),"",'OddsRatio_working_2-way'!N141)</f>
        <v>1.9227595290837431</v>
      </c>
      <c r="J142" s="33">
        <f>IF('Log_working_2-way'!$D141="","",A142^('Log_working_2-way'!$D141))</f>
        <v>2.0850553480183369</v>
      </c>
      <c r="K142" s="35">
        <f>IF('Log_working_2-way'!$D141="","",B142^('Log_working_2-way'!$D141))</f>
        <v>1.9216119729065091</v>
      </c>
      <c r="L142" s="41">
        <f t="shared" si="19"/>
        <v>0.48062015503875982</v>
      </c>
      <c r="M142" s="41">
        <f t="shared" si="20"/>
        <v>0.51937984496124034</v>
      </c>
      <c r="N142" s="42">
        <v>239</v>
      </c>
      <c r="O142" s="42">
        <f t="shared" si="21"/>
        <v>120.09452736318406</v>
      </c>
      <c r="P142" s="42">
        <f t="shared" si="22"/>
        <v>110.50537634408603</v>
      </c>
      <c r="Q142" s="42">
        <f t="shared" si="23"/>
        <v>128.49462365591398</v>
      </c>
      <c r="R142" s="42">
        <f t="shared" si="24"/>
        <v>118.90547263681593</v>
      </c>
      <c r="S142" s="43">
        <f t="shared" si="25"/>
        <v>-8.400096292729927</v>
      </c>
      <c r="T142" s="43">
        <f t="shared" si="26"/>
        <v>-8.4000962927298986</v>
      </c>
      <c r="U142" t="s">
        <v>58</v>
      </c>
      <c r="V142" t="s">
        <v>98</v>
      </c>
      <c r="W142" t="s">
        <v>325</v>
      </c>
      <c r="X142" t="s">
        <v>388</v>
      </c>
      <c r="Y142" s="45"/>
    </row>
    <row r="143" spans="1:25" ht="15" x14ac:dyDescent="0.25">
      <c r="A143">
        <v>1.65</v>
      </c>
      <c r="B143">
        <v>2.2999999999999998</v>
      </c>
      <c r="C143" s="32">
        <f t="shared" si="18"/>
        <v>4.0843214756258295E-2</v>
      </c>
      <c r="D143" s="33">
        <f>IF(OR($A143="",$B143=""),"",A143*'MPTO_working_2-way'!$G142)</f>
        <v>1.7173913043478262</v>
      </c>
      <c r="E143" s="35">
        <f>IF(OR($A143="",$B143=""),"",B143*'MPTO_working_2-way'!$G142)</f>
        <v>2.393939393939394</v>
      </c>
      <c r="F143" s="33">
        <f>IF(OR($A143="",$B143=""),"",'MPTO_working_2-way'!D142)</f>
        <v>1.7075365579302588</v>
      </c>
      <c r="G143" s="35">
        <f>IF(OR($A143="",$B143=""),"",'MPTO_working_2-way'!E142)</f>
        <v>2.4133545310015898</v>
      </c>
      <c r="H143" s="33">
        <f>IF(OR($A143="",$B143=""),"",'OddsRatio_working_2-way'!M142)</f>
        <v>1.7071067811865481</v>
      </c>
      <c r="I143" s="33">
        <f>IF(OR($A143="",$B143=""),"",'OddsRatio_working_2-way'!N142)</f>
        <v>2.4142135623730949</v>
      </c>
      <c r="J143" s="33">
        <f>IF('Log_working_2-way'!$D142="","",A143^('Log_working_2-way'!$D142))</f>
        <v>1.7026112839208782</v>
      </c>
      <c r="K143" s="35">
        <f>IF('Log_working_2-way'!$D142="","",B143^('Log_working_2-way'!$D142))</f>
        <v>2.4232620837218128</v>
      </c>
      <c r="L143" s="41">
        <f t="shared" si="19"/>
        <v>0.58227848101265822</v>
      </c>
      <c r="M143" s="41">
        <f t="shared" si="20"/>
        <v>0.41772151898734178</v>
      </c>
      <c r="N143" s="42">
        <v>240</v>
      </c>
      <c r="O143" s="42">
        <f t="shared" si="21"/>
        <v>94.545454545454547</v>
      </c>
      <c r="P143" s="42">
        <f t="shared" si="22"/>
        <v>135.6521739130435</v>
      </c>
      <c r="Q143" s="42">
        <f t="shared" si="23"/>
        <v>104.34782608695653</v>
      </c>
      <c r="R143" s="42">
        <f t="shared" si="24"/>
        <v>145.45454545454547</v>
      </c>
      <c r="S143" s="43">
        <f t="shared" si="25"/>
        <v>-9.8023715415019836</v>
      </c>
      <c r="T143" s="43">
        <f t="shared" si="26"/>
        <v>-9.8023715415019694</v>
      </c>
      <c r="U143" t="s">
        <v>384</v>
      </c>
      <c r="V143" t="s">
        <v>57</v>
      </c>
      <c r="W143" t="s">
        <v>325</v>
      </c>
      <c r="X143" t="s">
        <v>388</v>
      </c>
      <c r="Y143" s="45"/>
    </row>
    <row r="144" spans="1:25" ht="15" x14ac:dyDescent="0.25">
      <c r="A144">
        <v>2.0499999999999998</v>
      </c>
      <c r="B144">
        <v>1.83</v>
      </c>
      <c r="C144" s="32">
        <f t="shared" si="18"/>
        <v>3.4252965480474407E-2</v>
      </c>
      <c r="D144" s="33">
        <f>IF(OR($A144="",$B144=""),"",A144*'MPTO_working_2-way'!$G143)</f>
        <v>2.1202185792349724</v>
      </c>
      <c r="E144" s="35">
        <f>IF(OR($A144="",$B144=""),"",B144*'MPTO_working_2-way'!$G143)</f>
        <v>1.8926829268292682</v>
      </c>
      <c r="F144" s="33">
        <f>IF(OR($A144="",$B144=""),"",'MPTO_working_2-way'!D143)</f>
        <v>2.1245929491717397</v>
      </c>
      <c r="G144" s="35">
        <f>IF(OR($A144="",$B144=""),"",'MPTO_working_2-way'!E143)</f>
        <v>1.8892106257081707</v>
      </c>
      <c r="H144" s="33">
        <f>IF(OR($A144="",$B144=""),"",'OddsRatio_working_2-way'!M143)</f>
        <v>2.1247489679763456</v>
      </c>
      <c r="I144" s="33">
        <f>IF(OR($A144="",$B144=""),"",'OddsRatio_working_2-way'!N143)</f>
        <v>1.8890872794479689</v>
      </c>
      <c r="J144" s="33">
        <f>IF('Log_working_2-way'!$D143="","",A144^('Log_working_2-way'!$D143))</f>
        <v>2.1267489530128172</v>
      </c>
      <c r="K144" s="35">
        <f>IF('Log_working_2-way'!$D143="","",B144^('Log_working_2-way'!$D143))</f>
        <v>1.8875091450726849</v>
      </c>
      <c r="L144" s="41">
        <f t="shared" si="19"/>
        <v>0.47164948453608252</v>
      </c>
      <c r="M144" s="41">
        <f t="shared" si="20"/>
        <v>0.52835051546391754</v>
      </c>
      <c r="N144" s="42">
        <v>241</v>
      </c>
      <c r="O144" s="42">
        <f t="shared" si="21"/>
        <v>123.43902439024389</v>
      </c>
      <c r="P144" s="42">
        <f t="shared" si="22"/>
        <v>109.30601092896175</v>
      </c>
      <c r="Q144" s="42">
        <f t="shared" si="23"/>
        <v>131.69398907103823</v>
      </c>
      <c r="R144" s="42">
        <f t="shared" si="24"/>
        <v>117.56097560975611</v>
      </c>
      <c r="S144" s="43">
        <f t="shared" si="25"/>
        <v>-8.2549646807943446</v>
      </c>
      <c r="T144" s="43">
        <f t="shared" si="26"/>
        <v>-8.2549646807943589</v>
      </c>
      <c r="U144" t="s">
        <v>97</v>
      </c>
      <c r="V144" t="s">
        <v>100</v>
      </c>
      <c r="W144" t="s">
        <v>325</v>
      </c>
      <c r="X144" t="s">
        <v>388</v>
      </c>
      <c r="Y144" s="45"/>
    </row>
    <row r="145" spans="1:25" ht="15" x14ac:dyDescent="0.25">
      <c r="A145">
        <v>2.1</v>
      </c>
      <c r="B145">
        <v>1.76</v>
      </c>
      <c r="C145" s="32">
        <f t="shared" si="18"/>
        <v>4.4372294372294396E-2</v>
      </c>
      <c r="D145" s="33">
        <f>IF(OR($A145="",$B145=""),"",A145*'MPTO_working_2-way'!$G144)</f>
        <v>2.1931818181818183</v>
      </c>
      <c r="E145" s="35">
        <f>IF(OR($A145="",$B145=""),"",B145*'MPTO_working_2-way'!$G144)</f>
        <v>1.8380952380952382</v>
      </c>
      <c r="F145" s="33">
        <f>IF(OR($A145="",$B145=""),"",'MPTO_working_2-way'!D144)</f>
        <v>2.2026221692491061</v>
      </c>
      <c r="G145" s="35">
        <f>IF(OR($A145="",$B145=""),"",'MPTO_working_2-way'!E144)</f>
        <v>1.8315163528245788</v>
      </c>
      <c r="H145" s="33">
        <f>IF(OR($A145="",$B145=""),"",'OddsRatio_working_2-way'!M144)</f>
        <v>2.2030662579644695</v>
      </c>
      <c r="I145" s="33">
        <f>IF(OR($A145="",$B145=""),"",'OddsRatio_working_2-way'!N144)</f>
        <v>1.8312094145936331</v>
      </c>
      <c r="J145" s="33">
        <f>IF('Log_working_2-way'!$D144="","",A145^('Log_working_2-way'!$D144))</f>
        <v>2.2074389630178586</v>
      </c>
      <c r="K145" s="35">
        <f>IF('Log_working_2-way'!$D144="","",B145^('Log_working_2-way'!$D144))</f>
        <v>1.8281992138966479</v>
      </c>
      <c r="L145" s="41">
        <f t="shared" si="19"/>
        <v>0.45595854922279788</v>
      </c>
      <c r="M145" s="41">
        <f t="shared" si="20"/>
        <v>0.54404145077720201</v>
      </c>
      <c r="N145" s="42">
        <v>242</v>
      </c>
      <c r="O145" s="42">
        <f t="shared" si="21"/>
        <v>126.76190476190477</v>
      </c>
      <c r="P145" s="42">
        <f t="shared" si="22"/>
        <v>104.50000000000001</v>
      </c>
      <c r="Q145" s="42">
        <f t="shared" si="23"/>
        <v>137.5</v>
      </c>
      <c r="R145" s="42">
        <f t="shared" si="24"/>
        <v>115.23809523809523</v>
      </c>
      <c r="S145" s="43">
        <f t="shared" si="25"/>
        <v>-10.738095238095227</v>
      </c>
      <c r="T145" s="43">
        <f t="shared" si="26"/>
        <v>-10.738095238095212</v>
      </c>
      <c r="U145" t="s">
        <v>263</v>
      </c>
      <c r="V145" t="s">
        <v>255</v>
      </c>
      <c r="W145" t="s">
        <v>328</v>
      </c>
      <c r="X145" t="s">
        <v>389</v>
      </c>
      <c r="Y145" s="45"/>
    </row>
    <row r="146" spans="1:25" s="38" customFormat="1" ht="15" x14ac:dyDescent="0.25">
      <c r="A146">
        <v>2.52</v>
      </c>
      <c r="B146">
        <v>1.56</v>
      </c>
      <c r="C146" s="32">
        <f t="shared" si="18"/>
        <v>3.7851037851037717E-2</v>
      </c>
      <c r="D146" s="33">
        <f>IF(OR($A146="",$B146=""),"",A146*'MPTO_working_2-way'!$G145)</f>
        <v>2.615384615384615</v>
      </c>
      <c r="E146" s="35">
        <f>IF(OR($A146="",$B146=""),"",B146*'MPTO_working_2-way'!$G145)</f>
        <v>1.6190476190476188</v>
      </c>
      <c r="F146" s="33">
        <f>IF(OR($A146="",$B146=""),"",'MPTO_working_2-way'!D145)</f>
        <v>2.646203554119547</v>
      </c>
      <c r="G146" s="35">
        <f>IF(OR($A146="",$B146=""),"",'MPTO_working_2-way'!E145)</f>
        <v>1.6074582924435721</v>
      </c>
      <c r="H146" s="33">
        <f>IF(OR($A146="",$B146=""),"",'OddsRatio_working_2-way'!M145)</f>
        <v>2.6475089420958278</v>
      </c>
      <c r="I146" s="33">
        <f>IF(OR($A146="",$B146=""),"",'OddsRatio_working_2-way'!N145)</f>
        <v>1.6069769786668839</v>
      </c>
      <c r="J146" s="33">
        <f>IF('Log_working_2-way'!$D145="","",A146^('Log_working_2-way'!$D145))</f>
        <v>2.6619886766517245</v>
      </c>
      <c r="K146" s="35">
        <f>IF('Log_working_2-way'!$D145="","",B146^('Log_working_2-way'!$D145))</f>
        <v>1.6016888165654291</v>
      </c>
      <c r="L146" s="41">
        <f t="shared" si="19"/>
        <v>0.38235294117647067</v>
      </c>
      <c r="M146" s="41">
        <f t="shared" si="20"/>
        <v>0.61764705882352944</v>
      </c>
      <c r="N146" s="42">
        <v>243</v>
      </c>
      <c r="O146" s="42">
        <f t="shared" si="21"/>
        <v>146.57142857142856</v>
      </c>
      <c r="P146" s="42">
        <f t="shared" si="22"/>
        <v>87.230769230769255</v>
      </c>
      <c r="Q146" s="42">
        <f t="shared" si="23"/>
        <v>155.76923076923075</v>
      </c>
      <c r="R146" s="42">
        <f t="shared" si="24"/>
        <v>96.428571428571416</v>
      </c>
      <c r="S146" s="43">
        <f t="shared" si="25"/>
        <v>-9.19780219780219</v>
      </c>
      <c r="T146" s="43">
        <f t="shared" si="26"/>
        <v>-9.1978021978021616</v>
      </c>
      <c r="U146" t="s">
        <v>79</v>
      </c>
      <c r="V146" t="s">
        <v>135</v>
      </c>
      <c r="W146" t="s">
        <v>319</v>
      </c>
      <c r="X146" t="s">
        <v>389</v>
      </c>
      <c r="Y146" s="45"/>
    </row>
    <row r="147" spans="1:25" ht="15" x14ac:dyDescent="0.25">
      <c r="A147">
        <v>2.76</v>
      </c>
      <c r="B147">
        <v>1.48</v>
      </c>
      <c r="C147" s="32">
        <f t="shared" si="18"/>
        <v>3.7994516255385857E-2</v>
      </c>
      <c r="D147" s="33">
        <f>IF(OR($A147="",$B147=""),"",A147*'MPTO_working_2-way'!$G146)</f>
        <v>2.8648648648648649</v>
      </c>
      <c r="E147" s="35">
        <f>IF(OR($A147="",$B147=""),"",B147*'MPTO_working_2-way'!$G146)</f>
        <v>1.536231884057971</v>
      </c>
      <c r="F147" s="33">
        <f>IF(OR($A147="",$B147=""),"",'MPTO_working_2-way'!D146)</f>
        <v>2.9127210496292069</v>
      </c>
      <c r="G147" s="35">
        <f>IF(OR($A147="",$B147=""),"",'MPTO_working_2-way'!E146)</f>
        <v>1.5228153892036982</v>
      </c>
      <c r="H147" s="33">
        <f>IF(OR($A147="",$B147=""),"",'OddsRatio_working_2-way'!M146)</f>
        <v>2.9148542155126762</v>
      </c>
      <c r="I147" s="33">
        <f>IF(OR($A147="",$B147=""),"",'OddsRatio_working_2-way'!N146)</f>
        <v>1.5222329678670938</v>
      </c>
      <c r="J147" s="33">
        <f>IF('Log_working_2-way'!$D146="","",A147^('Log_working_2-way'!$D146))</f>
        <v>2.9376615335149099</v>
      </c>
      <c r="K147" s="35">
        <f>IF('Log_working_2-way'!$D146="","",B147^('Log_working_2-way'!$D146))</f>
        <v>1.5160860050648084</v>
      </c>
      <c r="L147" s="41">
        <f t="shared" si="19"/>
        <v>0.34905660377358488</v>
      </c>
      <c r="M147" s="41">
        <f t="shared" si="20"/>
        <v>0.65094339622641517</v>
      </c>
      <c r="N147" s="42">
        <v>244</v>
      </c>
      <c r="O147" s="42">
        <f t="shared" si="21"/>
        <v>155.59420289855072</v>
      </c>
      <c r="P147" s="42">
        <f t="shared" si="22"/>
        <v>79.13513513513513</v>
      </c>
      <c r="Q147" s="42">
        <f t="shared" si="23"/>
        <v>164.86486486486487</v>
      </c>
      <c r="R147" s="42">
        <f t="shared" si="24"/>
        <v>88.405797101449295</v>
      </c>
      <c r="S147" s="43">
        <f t="shared" si="25"/>
        <v>-9.270661966314151</v>
      </c>
      <c r="T147" s="43">
        <f t="shared" si="26"/>
        <v>-9.2706619663141652</v>
      </c>
      <c r="U147" t="s">
        <v>144</v>
      </c>
      <c r="V147" t="s">
        <v>80</v>
      </c>
      <c r="W147" t="s">
        <v>319</v>
      </c>
      <c r="X147" t="s">
        <v>389</v>
      </c>
      <c r="Y147" s="45"/>
    </row>
    <row r="148" spans="1:25" ht="15" x14ac:dyDescent="0.25">
      <c r="A148">
        <v>1.87</v>
      </c>
      <c r="B148">
        <v>2.04</v>
      </c>
      <c r="C148" s="32">
        <f t="shared" si="18"/>
        <v>2.4955436720142554E-2</v>
      </c>
      <c r="D148" s="33">
        <f>IF(OR($A148="",$B148=""),"",A148*'MPTO_working_2-way'!$G147)</f>
        <v>1.9166666666666667</v>
      </c>
      <c r="E148" s="35">
        <f>IF(OR($A148="",$B148=""),"",B148*'MPTO_working_2-way'!$G147)</f>
        <v>2.0909090909090908</v>
      </c>
      <c r="F148" s="33">
        <f>IF(OR($A148="",$B148=""),"",'MPTO_working_2-way'!D147)</f>
        <v>1.9146757679180888</v>
      </c>
      <c r="G148" s="35">
        <f>IF(OR($A148="",$B148=""),"",'MPTO_working_2-way'!E147)</f>
        <v>2.0932835820895521</v>
      </c>
      <c r="H148" s="33">
        <f>IF(OR($A148="",$B148=""),"",'OddsRatio_working_2-way'!M147)</f>
        <v>1.9146247654303168</v>
      </c>
      <c r="I148" s="33">
        <f>IF(OR($A148="",$B148=""),"",'OddsRatio_working_2-way'!N147)</f>
        <v>2.0933445471810685</v>
      </c>
      <c r="J148" s="33">
        <f>IF('Log_working_2-way'!$D147="","",A148^('Log_working_2-way'!$D147))</f>
        <v>1.9137261145840778</v>
      </c>
      <c r="K148" s="35">
        <f>IF('Log_working_2-way'!$D147="","",B148^('Log_working_2-way'!$D147))</f>
        <v>2.0944198529941209</v>
      </c>
      <c r="L148" s="41">
        <f t="shared" si="19"/>
        <v>0.52173913043478259</v>
      </c>
      <c r="M148" s="41">
        <f t="shared" si="20"/>
        <v>0.47826086956521741</v>
      </c>
      <c r="N148" s="42">
        <v>245</v>
      </c>
      <c r="O148" s="42">
        <f t="shared" si="21"/>
        <v>113.98395721925134</v>
      </c>
      <c r="P148" s="42">
        <f t="shared" si="22"/>
        <v>124.90196078431373</v>
      </c>
      <c r="Q148" s="42">
        <f t="shared" si="23"/>
        <v>120.09803921568627</v>
      </c>
      <c r="R148" s="42">
        <f t="shared" si="24"/>
        <v>131.01604278074865</v>
      </c>
      <c r="S148" s="43">
        <f t="shared" si="25"/>
        <v>-6.1140819964349333</v>
      </c>
      <c r="T148" s="43">
        <f t="shared" si="26"/>
        <v>-6.1140819964349191</v>
      </c>
      <c r="U148" t="s">
        <v>84</v>
      </c>
      <c r="V148" t="s">
        <v>138</v>
      </c>
      <c r="W148" t="s">
        <v>320</v>
      </c>
      <c r="X148" t="s">
        <v>389</v>
      </c>
      <c r="Y148" s="45"/>
    </row>
    <row r="149" spans="1:25" ht="15" x14ac:dyDescent="0.25">
      <c r="A149">
        <v>2.42</v>
      </c>
      <c r="B149">
        <v>1.63</v>
      </c>
      <c r="C149" s="32">
        <f t="shared" si="18"/>
        <v>2.6720073011205159E-2</v>
      </c>
      <c r="D149" s="33">
        <f>IF(OR($A149="",$B149=""),"",A149*'MPTO_working_2-way'!$G148)</f>
        <v>2.4846625766871164</v>
      </c>
      <c r="E149" s="35">
        <f>IF(OR($A149="",$B149=""),"",B149*'MPTO_working_2-way'!$G148)</f>
        <v>1.6735537190082643</v>
      </c>
      <c r="F149" s="33">
        <f>IF(OR($A149="",$B149=""),"",'MPTO_working_2-way'!D148)</f>
        <v>2.5008558929816775</v>
      </c>
      <c r="G149" s="35">
        <f>IF(OR($A149="",$B149=""),"",'MPTO_working_2-way'!E148)</f>
        <v>1.6662864867148226</v>
      </c>
      <c r="H149" s="33">
        <f>IF(OR($A149="",$B149=""),"",'OddsRatio_working_2-way'!M148)</f>
        <v>2.5013221686128042</v>
      </c>
      <c r="I149" s="33">
        <f>IF(OR($A149="",$B149=""),"",'OddsRatio_working_2-way'!N148)</f>
        <v>1.6660795536803288</v>
      </c>
      <c r="J149" s="33">
        <f>IF('Log_working_2-way'!$D148="","",A149^('Log_working_2-way'!$D148))</f>
        <v>2.5087737592448787</v>
      </c>
      <c r="K149" s="35">
        <f>IF('Log_working_2-way'!$D148="","",B149^('Log_working_2-way'!$D148))</f>
        <v>1.6627898940265724</v>
      </c>
      <c r="L149" s="41">
        <f t="shared" si="19"/>
        <v>0.40246913580246918</v>
      </c>
      <c r="M149" s="41">
        <f t="shared" si="20"/>
        <v>0.59753086419753088</v>
      </c>
      <c r="N149" s="42">
        <v>246</v>
      </c>
      <c r="O149" s="42">
        <f t="shared" si="21"/>
        <v>144.34710743801651</v>
      </c>
      <c r="P149" s="42">
        <f t="shared" si="22"/>
        <v>95.079754601226966</v>
      </c>
      <c r="Q149" s="42">
        <f t="shared" si="23"/>
        <v>150.92024539877301</v>
      </c>
      <c r="R149" s="42">
        <f t="shared" si="24"/>
        <v>101.65289256198348</v>
      </c>
      <c r="S149" s="43">
        <f t="shared" si="25"/>
        <v>-6.5731379607564975</v>
      </c>
      <c r="T149" s="43">
        <f t="shared" si="26"/>
        <v>-6.5731379607565117</v>
      </c>
      <c r="U149" t="s">
        <v>54</v>
      </c>
      <c r="V149" t="s">
        <v>118</v>
      </c>
      <c r="W149" t="s">
        <v>320</v>
      </c>
      <c r="X149" t="s">
        <v>389</v>
      </c>
      <c r="Y149" s="45"/>
    </row>
    <row r="150" spans="1:25" ht="15" x14ac:dyDescent="0.25">
      <c r="A150">
        <v>2.76</v>
      </c>
      <c r="B150">
        <v>1.48</v>
      </c>
      <c r="C150" s="32">
        <f t="shared" si="18"/>
        <v>3.7994516255385857E-2</v>
      </c>
      <c r="D150" s="33">
        <f>IF(OR($A150="",$B150=""),"",A150*'MPTO_working_2-way'!$G149)</f>
        <v>2.8648648648648649</v>
      </c>
      <c r="E150" s="35">
        <f>IF(OR($A150="",$B150=""),"",B150*'MPTO_working_2-way'!$G149)</f>
        <v>1.536231884057971</v>
      </c>
      <c r="F150" s="33">
        <f>IF(OR($A150="",$B150=""),"",'MPTO_working_2-way'!D149)</f>
        <v>2.9127210496292069</v>
      </c>
      <c r="G150" s="35">
        <f>IF(OR($A150="",$B150=""),"",'MPTO_working_2-way'!E149)</f>
        <v>1.5228153892036982</v>
      </c>
      <c r="H150" s="33">
        <f>IF(OR($A150="",$B150=""),"",'OddsRatio_working_2-way'!M149)</f>
        <v>2.9148542155126762</v>
      </c>
      <c r="I150" s="33">
        <f>IF(OR($A150="",$B150=""),"",'OddsRatio_working_2-way'!N149)</f>
        <v>1.5222329678670938</v>
      </c>
      <c r="J150" s="33">
        <f>IF('Log_working_2-way'!$D149="","",A150^('Log_working_2-way'!$D149))</f>
        <v>2.9376615335149099</v>
      </c>
      <c r="K150" s="35">
        <f>IF('Log_working_2-way'!$D149="","",B150^('Log_working_2-way'!$D149))</f>
        <v>1.5160860050648084</v>
      </c>
      <c r="L150" s="41">
        <f t="shared" si="19"/>
        <v>0.34905660377358488</v>
      </c>
      <c r="M150" s="41">
        <f t="shared" si="20"/>
        <v>0.65094339622641517</v>
      </c>
      <c r="N150" s="42">
        <v>247</v>
      </c>
      <c r="O150" s="42">
        <f t="shared" si="21"/>
        <v>157.50724637681159</v>
      </c>
      <c r="P150" s="42">
        <f t="shared" si="22"/>
        <v>80.108108108108112</v>
      </c>
      <c r="Q150" s="42">
        <f t="shared" si="23"/>
        <v>166.89189189189187</v>
      </c>
      <c r="R150" s="42">
        <f t="shared" si="24"/>
        <v>89.49275362318842</v>
      </c>
      <c r="S150" s="43">
        <f t="shared" si="25"/>
        <v>-9.3846455150802797</v>
      </c>
      <c r="T150" s="43">
        <f t="shared" si="26"/>
        <v>-9.3846455150803081</v>
      </c>
      <c r="U150" t="s">
        <v>87</v>
      </c>
      <c r="V150" t="s">
        <v>53</v>
      </c>
      <c r="W150" t="s">
        <v>321</v>
      </c>
      <c r="X150" t="s">
        <v>389</v>
      </c>
      <c r="Y150" s="45"/>
    </row>
    <row r="151" spans="1:25" ht="15" x14ac:dyDescent="0.25">
      <c r="A151">
        <v>2.68</v>
      </c>
      <c r="B151">
        <v>1.51</v>
      </c>
      <c r="C151" s="32">
        <f t="shared" si="18"/>
        <v>3.5385983987348046E-2</v>
      </c>
      <c r="D151" s="33">
        <f>IF(OR($A151="",$B151=""),"",A151*'MPTO_working_2-way'!$G150)</f>
        <v>2.7748344370860929</v>
      </c>
      <c r="E151" s="35">
        <f>IF(OR($A151="",$B151=""),"",B151*'MPTO_working_2-way'!$G150)</f>
        <v>1.5634328358208955</v>
      </c>
      <c r="F151" s="33">
        <f>IF(OR($A151="",$B151=""),"",'MPTO_working_2-way'!D150)</f>
        <v>2.8134037819799778</v>
      </c>
      <c r="G151" s="35">
        <f>IF(OR($A151="",$B151=""),"",'MPTO_working_2-way'!E150)</f>
        <v>1.5514491642386137</v>
      </c>
      <c r="H151" s="33">
        <f>IF(OR($A151="",$B151=""),"",'OddsRatio_working_2-way'!M150)</f>
        <v>2.8149704259460604</v>
      </c>
      <c r="I151" s="33">
        <f>IF(OR($A151="",$B151=""),"",'OddsRatio_working_2-way'!N150)</f>
        <v>1.5509731650193399</v>
      </c>
      <c r="J151" s="33">
        <f>IF('Log_working_2-way'!$D150="","",A151^('Log_working_2-way'!$D150))</f>
        <v>2.8331861979211617</v>
      </c>
      <c r="K151" s="35">
        <f>IF('Log_working_2-way'!$D150="","",B151^('Log_working_2-way'!$D150))</f>
        <v>1.5454983247930623</v>
      </c>
      <c r="L151" s="41">
        <f t="shared" si="19"/>
        <v>0.36038186157517899</v>
      </c>
      <c r="M151" s="41">
        <f t="shared" si="20"/>
        <v>0.63961813842482096</v>
      </c>
      <c r="N151" s="42">
        <v>248</v>
      </c>
      <c r="O151" s="42">
        <f t="shared" si="21"/>
        <v>155.46268656716416</v>
      </c>
      <c r="P151" s="42">
        <f t="shared" si="22"/>
        <v>83.761589403973531</v>
      </c>
      <c r="Q151" s="42">
        <f t="shared" si="23"/>
        <v>164.23841059602651</v>
      </c>
      <c r="R151" s="42">
        <f t="shared" si="24"/>
        <v>92.537313432835816</v>
      </c>
      <c r="S151" s="43">
        <f t="shared" si="25"/>
        <v>-8.7757240288623564</v>
      </c>
      <c r="T151" s="43">
        <f t="shared" si="26"/>
        <v>-8.7757240288622853</v>
      </c>
      <c r="U151" t="s">
        <v>317</v>
      </c>
      <c r="V151" t="s">
        <v>123</v>
      </c>
      <c r="W151" t="s">
        <v>321</v>
      </c>
      <c r="X151" t="s">
        <v>389</v>
      </c>
      <c r="Y151" s="45"/>
    </row>
    <row r="152" spans="1:25" ht="15" x14ac:dyDescent="0.25">
      <c r="A152">
        <v>2.2999999999999998</v>
      </c>
      <c r="B152">
        <v>1.66</v>
      </c>
      <c r="C152" s="32">
        <f t="shared" si="18"/>
        <v>3.7192247249869137E-2</v>
      </c>
      <c r="D152" s="33">
        <f>IF(OR($A152="",$B152=""),"",A152*'MPTO_working_2-way'!$G151)</f>
        <v>2.3855421686746987</v>
      </c>
      <c r="E152" s="35">
        <f>IF(OR($A152="",$B152=""),"",B152*'MPTO_working_2-way'!$G151)</f>
        <v>1.7217391304347827</v>
      </c>
      <c r="F152" s="33">
        <f>IF(OR($A152="",$B152=""),"",'MPTO_working_2-way'!D151)</f>
        <v>2.402769037130271</v>
      </c>
      <c r="G152" s="35">
        <f>IF(OR($A152="",$B152=""),"",'MPTO_working_2-way'!E151)</f>
        <v>1.7128757290264693</v>
      </c>
      <c r="H152" s="33">
        <f>IF(OR($A152="",$B152=""),"",'OddsRatio_working_2-way'!M151)</f>
        <v>2.4034589305344736</v>
      </c>
      <c r="I152" s="33">
        <f>IF(OR($A152="",$B152=""),"",'OddsRatio_working_2-way'!N151)</f>
        <v>1.7125253031944256</v>
      </c>
      <c r="J152" s="33">
        <f>IF('Log_working_2-way'!$D151="","",A152^('Log_working_2-way'!$D151))</f>
        <v>2.4114497005870583</v>
      </c>
      <c r="K152" s="35">
        <f>IF('Log_working_2-way'!$D151="","",B152^('Log_working_2-way'!$D151))</f>
        <v>1.708491418138335</v>
      </c>
      <c r="L152" s="41">
        <f t="shared" si="19"/>
        <v>0.41919191919191923</v>
      </c>
      <c r="M152" s="41">
        <f t="shared" si="20"/>
        <v>0.58080808080808077</v>
      </c>
      <c r="N152" s="42">
        <v>249</v>
      </c>
      <c r="O152" s="42">
        <f t="shared" si="21"/>
        <v>140.7391304347826</v>
      </c>
      <c r="P152" s="42">
        <f t="shared" si="22"/>
        <v>99</v>
      </c>
      <c r="Q152" s="42">
        <f t="shared" si="23"/>
        <v>150</v>
      </c>
      <c r="R152" s="42">
        <f t="shared" si="24"/>
        <v>108.2608695652174</v>
      </c>
      <c r="S152" s="43">
        <f t="shared" si="25"/>
        <v>-9.2608695652174049</v>
      </c>
      <c r="T152" s="43">
        <f t="shared" si="26"/>
        <v>-9.2608695652174049</v>
      </c>
      <c r="U152" t="s">
        <v>94</v>
      </c>
      <c r="V152" t="s">
        <v>131</v>
      </c>
      <c r="W152" t="s">
        <v>325</v>
      </c>
      <c r="X152" t="s">
        <v>389</v>
      </c>
      <c r="Y152" s="45"/>
    </row>
    <row r="153" spans="1:25" ht="15" x14ac:dyDescent="0.25">
      <c r="A153">
        <v>1.92</v>
      </c>
      <c r="B153">
        <v>1.95</v>
      </c>
      <c r="C153" s="32">
        <f t="shared" si="18"/>
        <v>3.3653846153846256E-2</v>
      </c>
      <c r="D153" s="33">
        <f>IF(OR($A153="",$B153=""),"",A153*'MPTO_working_2-way'!$G152)</f>
        <v>1.9846153846153847</v>
      </c>
      <c r="E153" s="35">
        <f>IF(OR($A153="",$B153=""),"",B153*'MPTO_working_2-way'!$G152)</f>
        <v>2.015625</v>
      </c>
      <c r="F153" s="33">
        <f>IF(OR($A153="",$B153=""),"",'MPTO_working_2-way'!D152)</f>
        <v>1.9841017488076311</v>
      </c>
      <c r="G153" s="35">
        <f>IF(OR($A153="",$B153=""),"",'MPTO_working_2-way'!E152)</f>
        <v>2.0161550888529889</v>
      </c>
      <c r="H153" s="33">
        <f>IF(OR($A153="",$B153=""),"",'OddsRatio_working_2-way'!M152)</f>
        <v>1.9840838646332837</v>
      </c>
      <c r="I153" s="33">
        <f>IF(OR($A153="",$B153=""),"",'OddsRatio_working_2-way'!N152)</f>
        <v>2.0161735558713256</v>
      </c>
      <c r="J153" s="33">
        <f>IF('Log_working_2-way'!$D152="","",A153^('Log_working_2-way'!$D152))</f>
        <v>1.9838501055423525</v>
      </c>
      <c r="K153" s="35">
        <f>IF('Log_working_2-way'!$D152="","",B153^('Log_working_2-way'!$D152))</f>
        <v>2.0164149948926431</v>
      </c>
      <c r="L153" s="41">
        <f t="shared" si="19"/>
        <v>0.50387596899224807</v>
      </c>
      <c r="M153" s="41">
        <f t="shared" si="20"/>
        <v>0.49612403100775193</v>
      </c>
      <c r="N153" s="42">
        <v>250</v>
      </c>
      <c r="O153" s="42">
        <f t="shared" si="21"/>
        <v>119.79166666666667</v>
      </c>
      <c r="P153" s="42">
        <f t="shared" si="22"/>
        <v>121.79487179487181</v>
      </c>
      <c r="Q153" s="42">
        <f t="shared" si="23"/>
        <v>128.20512820512823</v>
      </c>
      <c r="R153" s="42">
        <f t="shared" si="24"/>
        <v>130.20833333333334</v>
      </c>
      <c r="S153" s="43">
        <f t="shared" si="25"/>
        <v>-8.4134615384615614</v>
      </c>
      <c r="T153" s="43">
        <f t="shared" si="26"/>
        <v>-8.413461538461533</v>
      </c>
      <c r="U153" t="s">
        <v>95</v>
      </c>
      <c r="V153" t="s">
        <v>96</v>
      </c>
      <c r="W153" t="s">
        <v>325</v>
      </c>
      <c r="X153" t="s">
        <v>389</v>
      </c>
      <c r="Y153" s="45"/>
    </row>
    <row r="154" spans="1:25" s="58" customFormat="1" ht="15" x14ac:dyDescent="0.25">
      <c r="A154" s="51">
        <v>1.7</v>
      </c>
      <c r="B154" s="51">
        <v>2.23</v>
      </c>
      <c r="C154" s="52">
        <f t="shared" si="18"/>
        <v>3.6665787391189752E-2</v>
      </c>
      <c r="D154" s="53">
        <f>IF(OR($A154="",$B154=""),"",A154*'MPTO_working_2-way'!$G153)</f>
        <v>1.7623318385650226</v>
      </c>
      <c r="E154" s="55">
        <f>IF(OR($A154="",$B154=""),"",B154*'MPTO_working_2-way'!$G153)</f>
        <v>2.3117647058823532</v>
      </c>
      <c r="F154" s="53">
        <f>IF(OR($A154="",$B154=""),"",'MPTO_working_2-way'!D153)</f>
        <v>1.754686415181671</v>
      </c>
      <c r="G154" s="55">
        <f>IF(OR($A154="",$B154=""),"",'MPTO_working_2-way'!E153)</f>
        <v>2.3250536645200861</v>
      </c>
      <c r="H154" s="53">
        <f>IF(OR($A154="",$B154=""),"",'OddsRatio_working_2-way'!M153)</f>
        <v>1.7543909404658247</v>
      </c>
      <c r="I154" s="53">
        <f>IF(OR($A154="",$B154=""),"",'OddsRatio_working_2-way'!N153)</f>
        <v>2.3255726525328053</v>
      </c>
      <c r="J154" s="53">
        <f>IF('Log_working_2-way'!$D153="","",A154^('Log_working_2-way'!$D153))</f>
        <v>1.7509133848191525</v>
      </c>
      <c r="K154" s="55">
        <f>IF('Log_working_2-way'!$D153="","",B154^('Log_working_2-way'!$D153))</f>
        <v>2.3317115132269501</v>
      </c>
      <c r="L154" s="60">
        <f t="shared" si="19"/>
        <v>0.56743002544529253</v>
      </c>
      <c r="M154" s="60">
        <f t="shared" si="20"/>
        <v>0.43256997455470736</v>
      </c>
      <c r="N154" s="61">
        <v>251</v>
      </c>
      <c r="O154" s="61">
        <f t="shared" si="21"/>
        <v>103.35294117647058</v>
      </c>
      <c r="P154" s="61">
        <f t="shared" si="22"/>
        <v>138.44394618834082</v>
      </c>
      <c r="Q154" s="61">
        <f t="shared" si="23"/>
        <v>112.5560538116592</v>
      </c>
      <c r="R154" s="61">
        <f t="shared" si="24"/>
        <v>147.64705882352942</v>
      </c>
      <c r="S154" s="62">
        <f t="shared" si="25"/>
        <v>-9.2031126351886172</v>
      </c>
      <c r="T154" s="62">
        <f t="shared" si="26"/>
        <v>-9.203112635188603</v>
      </c>
      <c r="U154" s="51" t="s">
        <v>385</v>
      </c>
      <c r="V154" s="51" t="s">
        <v>99</v>
      </c>
      <c r="W154" s="51" t="s">
        <v>325</v>
      </c>
      <c r="X154" s="51" t="s">
        <v>389</v>
      </c>
      <c r="Y154" s="63"/>
    </row>
    <row r="155" spans="1:25" ht="15" x14ac:dyDescent="0.25">
      <c r="A155">
        <v>2.3199999999999998</v>
      </c>
      <c r="B155">
        <v>1.66</v>
      </c>
      <c r="C155" s="32">
        <f t="shared" si="18"/>
        <v>3.3444121312837582E-2</v>
      </c>
      <c r="D155" s="33">
        <f>IF(OR($A155="",$B155=""),"",A155*'MPTO_working_2-way'!$G154)</f>
        <v>2.3975903614457832</v>
      </c>
      <c r="E155" s="35">
        <f>IF(OR($A155="",$B155=""),"",B155*'MPTO_working_2-way'!$G154)</f>
        <v>1.7155172413793103</v>
      </c>
      <c r="F155" s="33">
        <f>IF(OR($A155="",$B155=""),"",'MPTO_working_2-way'!D154)</f>
        <v>2.4136375031336175</v>
      </c>
      <c r="G155" s="35">
        <f>IF(OR($A155="",$B155=""),"",'MPTO_working_2-way'!E154)</f>
        <v>1.707394928178755</v>
      </c>
      <c r="H155" s="33">
        <f>IF(OR($A155="",$B155=""),"",'OddsRatio_working_2-way'!M154)</f>
        <v>2.4142135623730954</v>
      </c>
      <c r="I155" s="33">
        <f>IF(OR($A155="",$B155=""),"",'OddsRatio_working_2-way'!N154)</f>
        <v>1.7071067811865479</v>
      </c>
      <c r="J155" s="33">
        <f>IF('Log_working_2-way'!$D154="","",A155^('Log_working_2-way'!$D154))</f>
        <v>2.4216287324780335</v>
      </c>
      <c r="K155" s="35">
        <f>IF('Log_working_2-way'!$D154="","",B155^('Log_working_2-way'!$D154))</f>
        <v>1.7034185347793582</v>
      </c>
      <c r="L155" s="41">
        <f t="shared" ref="L155:L188" si="27">(1/D155)</f>
        <v>0.41708542713567837</v>
      </c>
      <c r="M155" s="41">
        <f t="shared" ref="M155:M188" si="28">(1/E155)</f>
        <v>0.58291457286432158</v>
      </c>
      <c r="N155" s="42">
        <v>252</v>
      </c>
      <c r="O155" s="42">
        <f t="shared" ref="O155:O188" si="29">(1/A155)*((N155*A155)-N155)</f>
        <v>143.37931034482759</v>
      </c>
      <c r="P155" s="42">
        <f t="shared" ref="P155:P188" si="30">(1/B155)*((N155*B155)-N155)</f>
        <v>100.19277108433735</v>
      </c>
      <c r="Q155" s="42">
        <f t="shared" ref="Q155:Q188" si="31">(1/B155)*N155</f>
        <v>151.80722891566268</v>
      </c>
      <c r="R155" s="42">
        <f t="shared" ref="R155:R188" si="32">(1/A155)*N155</f>
        <v>108.62068965517243</v>
      </c>
      <c r="S155" s="43">
        <f t="shared" ref="S155:S188" si="33">O155-Q155</f>
        <v>-8.4279185708350894</v>
      </c>
      <c r="T155" s="43">
        <f t="shared" ref="T155:T188" si="34">P155-R155</f>
        <v>-8.4279185708350752</v>
      </c>
      <c r="U155" t="s">
        <v>44</v>
      </c>
      <c r="V155" t="s">
        <v>43</v>
      </c>
      <c r="W155" t="s">
        <v>318</v>
      </c>
      <c r="X155" s="28">
        <v>44425</v>
      </c>
      <c r="Y155" s="45"/>
    </row>
    <row r="156" spans="1:25" ht="15" x14ac:dyDescent="0.25">
      <c r="A156">
        <v>2.42</v>
      </c>
      <c r="B156">
        <v>1.61</v>
      </c>
      <c r="C156" s="32">
        <f t="shared" si="18"/>
        <v>3.4341152918228035E-2</v>
      </c>
      <c r="D156" s="33">
        <f>IF(OR($A156="",$B156=""),"",A156*'MPTO_working_2-way'!$G155)</f>
        <v>2.5031055900621118</v>
      </c>
      <c r="E156" s="35">
        <f>IF(OR($A156="",$B156=""),"",B156*'MPTO_working_2-way'!$G155)</f>
        <v>1.6652892561983472</v>
      </c>
      <c r="F156" s="33">
        <f>IF(OR($A156="",$B156=""),"",'MPTO_working_2-way'!D155)</f>
        <v>2.5249173741170372</v>
      </c>
      <c r="G156" s="35">
        <f>IF(OR($A156="",$B156=""),"",'MPTO_working_2-way'!E155)</f>
        <v>1.655773235306617</v>
      </c>
      <c r="H156" s="33">
        <f>IF(OR($A156="",$B156=""),"",'OddsRatio_working_2-way'!M155)</f>
        <v>2.5257355119610394</v>
      </c>
      <c r="I156" s="33">
        <f>IF(OR($A156="",$B156=""),"",'OddsRatio_working_2-way'!N155)</f>
        <v>1.6554215931663621</v>
      </c>
      <c r="J156" s="33">
        <f>IF('Log_working_2-way'!$D155="","",A156^('Log_working_2-way'!$D155))</f>
        <v>2.5358767096666233</v>
      </c>
      <c r="K156" s="35">
        <f>IF('Log_working_2-way'!$D155="","",B156^('Log_working_2-way'!$D155))</f>
        <v>1.6510939281167687</v>
      </c>
      <c r="L156" s="41">
        <f t="shared" si="27"/>
        <v>0.39950372208436724</v>
      </c>
      <c r="M156" s="41">
        <f t="shared" si="28"/>
        <v>0.60049627791563276</v>
      </c>
      <c r="N156" s="42">
        <v>253</v>
      </c>
      <c r="O156" s="42">
        <f t="shared" si="29"/>
        <v>148.45454545454547</v>
      </c>
      <c r="P156" s="42">
        <f t="shared" si="30"/>
        <v>95.857142857142875</v>
      </c>
      <c r="Q156" s="42">
        <f t="shared" si="31"/>
        <v>157.14285714285714</v>
      </c>
      <c r="R156" s="42">
        <f t="shared" si="32"/>
        <v>104.54545454545455</v>
      </c>
      <c r="S156" s="43">
        <f t="shared" si="33"/>
        <v>-8.6883116883116713</v>
      </c>
      <c r="T156" s="43">
        <f t="shared" si="34"/>
        <v>-8.6883116883116713</v>
      </c>
      <c r="U156" t="s">
        <v>330</v>
      </c>
      <c r="V156" t="s">
        <v>162</v>
      </c>
      <c r="W156" t="s">
        <v>318</v>
      </c>
      <c r="X156" s="28">
        <v>44425</v>
      </c>
      <c r="Y156" s="45"/>
    </row>
    <row r="157" spans="1:25" ht="15" x14ac:dyDescent="0.25">
      <c r="A157">
        <v>2.36</v>
      </c>
      <c r="B157">
        <v>1.64</v>
      </c>
      <c r="C157" s="32">
        <f t="shared" si="18"/>
        <v>3.3484911120297722E-2</v>
      </c>
      <c r="D157" s="33">
        <f>IF(OR($A157="",$B157=""),"",A157*'MPTO_working_2-way'!$G156)</f>
        <v>2.4390243902439024</v>
      </c>
      <c r="E157" s="35">
        <f>IF(OR($A157="",$B157=""),"",B157*'MPTO_working_2-way'!$G156)</f>
        <v>1.6949152542372881</v>
      </c>
      <c r="F157" s="33">
        <f>IF(OR($A157="",$B157=""),"",'MPTO_working_2-way'!D156)</f>
        <v>2.4570848146267141</v>
      </c>
      <c r="G157" s="35">
        <f>IF(OR($A157="",$B157=""),"",'MPTO_working_2-way'!E156)</f>
        <v>1.6863018473335656</v>
      </c>
      <c r="H157" s="33">
        <f>IF(OR($A157="",$B157=""),"",'OddsRatio_working_2-way'!M156)</f>
        <v>2.4577379737113252</v>
      </c>
      <c r="I157" s="33">
        <f>IF(OR($A157="",$B157=""),"",'OddsRatio_working_2-way'!N156)</f>
        <v>1.6859943405700353</v>
      </c>
      <c r="J157" s="33">
        <f>IF('Log_working_2-way'!$D156="","",A157^('Log_working_2-way'!$D156))</f>
        <v>2.4661000827478752</v>
      </c>
      <c r="K157" s="35">
        <f>IF('Log_working_2-way'!$D156="","",B157^('Log_working_2-way'!$D156))</f>
        <v>1.6820816748919711</v>
      </c>
      <c r="L157" s="41">
        <f t="shared" si="27"/>
        <v>0.41000000000000003</v>
      </c>
      <c r="M157" s="41">
        <f t="shared" si="28"/>
        <v>0.59000000000000008</v>
      </c>
      <c r="N157" s="42">
        <v>254</v>
      </c>
      <c r="O157" s="42">
        <f t="shared" si="29"/>
        <v>146.37288135593218</v>
      </c>
      <c r="P157" s="42">
        <f t="shared" si="30"/>
        <v>99.121951219512198</v>
      </c>
      <c r="Q157" s="42">
        <f t="shared" si="31"/>
        <v>154.8780487804878</v>
      </c>
      <c r="R157" s="42">
        <f t="shared" si="32"/>
        <v>107.62711864406781</v>
      </c>
      <c r="S157" s="43">
        <f t="shared" si="33"/>
        <v>-8.5051674245556228</v>
      </c>
      <c r="T157" s="43">
        <f t="shared" si="34"/>
        <v>-8.5051674245556086</v>
      </c>
      <c r="U157" t="s">
        <v>46</v>
      </c>
      <c r="V157" t="s">
        <v>78</v>
      </c>
      <c r="W157" t="s">
        <v>318</v>
      </c>
      <c r="X157" s="28">
        <v>44425</v>
      </c>
      <c r="Y157" s="45"/>
    </row>
    <row r="158" spans="1:25" ht="15" x14ac:dyDescent="0.25">
      <c r="A158">
        <v>2.4500000000000002</v>
      </c>
      <c r="B158">
        <v>1.6</v>
      </c>
      <c r="C158" s="32">
        <f t="shared" si="18"/>
        <v>3.3163265306122458E-2</v>
      </c>
      <c r="D158" s="33">
        <f>IF(OR($A158="",$B158=""),"",A158*'MPTO_working_2-way'!$G157)</f>
        <v>2.53125</v>
      </c>
      <c r="E158" s="35">
        <f>IF(OR($A158="",$B158=""),"",B158*'MPTO_working_2-way'!$G157)</f>
        <v>1.653061224489796</v>
      </c>
      <c r="F158" s="33">
        <f>IF(OR($A158="",$B158=""),"",'MPTO_working_2-way'!D157)</f>
        <v>2.5537459283387625</v>
      </c>
      <c r="G158" s="35">
        <f>IF(OR($A158="",$B158=""),"",'MPTO_working_2-way'!E157)</f>
        <v>1.6436058700209644</v>
      </c>
      <c r="H158" s="33">
        <f>IF(OR($A158="",$B158=""),"",'OddsRatio_working_2-way'!M157)</f>
        <v>2.5545631755148031</v>
      </c>
      <c r="I158" s="33">
        <f>IF(OR($A158="",$B158=""),"",'OddsRatio_working_2-way'!N157)</f>
        <v>1.643267520902677</v>
      </c>
      <c r="J158" s="33">
        <f>IF('Log_working_2-way'!$D157="","",A158^('Log_working_2-way'!$D157))</f>
        <v>2.5650213685886376</v>
      </c>
      <c r="K158" s="35">
        <f>IF('Log_working_2-way'!$D157="","",B158^('Log_working_2-way'!$D157))</f>
        <v>1.6389689112690746</v>
      </c>
      <c r="L158" s="41">
        <f t="shared" si="27"/>
        <v>0.39506172839506171</v>
      </c>
      <c r="M158" s="41">
        <f t="shared" si="28"/>
        <v>0.60493827160493829</v>
      </c>
      <c r="N158" s="42">
        <v>255</v>
      </c>
      <c r="O158" s="42">
        <f t="shared" si="29"/>
        <v>150.91836734693877</v>
      </c>
      <c r="P158" s="42">
        <f t="shared" si="30"/>
        <v>95.625</v>
      </c>
      <c r="Q158" s="42">
        <f t="shared" si="31"/>
        <v>159.375</v>
      </c>
      <c r="R158" s="42">
        <f t="shared" si="32"/>
        <v>104.08163265306121</v>
      </c>
      <c r="S158" s="43">
        <f t="shared" si="33"/>
        <v>-8.4566326530612344</v>
      </c>
      <c r="T158" s="43">
        <f t="shared" si="34"/>
        <v>-8.4566326530612059</v>
      </c>
      <c r="U158" t="s">
        <v>67</v>
      </c>
      <c r="V158" t="s">
        <v>40</v>
      </c>
      <c r="W158" t="s">
        <v>318</v>
      </c>
      <c r="X158" s="28">
        <v>44425</v>
      </c>
      <c r="Y158" s="45"/>
    </row>
    <row r="159" spans="1:25" ht="15" x14ac:dyDescent="0.25">
      <c r="A159">
        <v>2.3199999999999998</v>
      </c>
      <c r="B159">
        <v>1.66</v>
      </c>
      <c r="C159" s="32">
        <f t="shared" si="18"/>
        <v>3.3444121312837582E-2</v>
      </c>
      <c r="D159" s="33">
        <f>IF(OR($A159="",$B159=""),"",A159*'MPTO_working_2-way'!$G158)</f>
        <v>2.3975903614457832</v>
      </c>
      <c r="E159" s="35">
        <f>IF(OR($A159="",$B159=""),"",B159*'MPTO_working_2-way'!$G158)</f>
        <v>1.7155172413793103</v>
      </c>
      <c r="F159" s="33">
        <f>IF(OR($A159="",$B159=""),"",'MPTO_working_2-way'!D158)</f>
        <v>2.4136375031336175</v>
      </c>
      <c r="G159" s="35">
        <f>IF(OR($A159="",$B159=""),"",'MPTO_working_2-way'!E158)</f>
        <v>1.707394928178755</v>
      </c>
      <c r="H159" s="33">
        <f>IF(OR($A159="",$B159=""),"",'OddsRatio_working_2-way'!M158)</f>
        <v>2.4142135623730954</v>
      </c>
      <c r="I159" s="33">
        <f>IF(OR($A159="",$B159=""),"",'OddsRatio_working_2-way'!N158)</f>
        <v>1.7071067811865479</v>
      </c>
      <c r="J159" s="33">
        <f>IF('Log_working_2-way'!$D158="","",A159^('Log_working_2-way'!$D158))</f>
        <v>2.4216287324780335</v>
      </c>
      <c r="K159" s="35">
        <f>IF('Log_working_2-way'!$D158="","",B159^('Log_working_2-way'!$D158))</f>
        <v>1.7034185347793582</v>
      </c>
      <c r="L159" s="41">
        <f t="shared" si="27"/>
        <v>0.41708542713567837</v>
      </c>
      <c r="M159" s="41">
        <f t="shared" si="28"/>
        <v>0.58291457286432158</v>
      </c>
      <c r="N159" s="42">
        <v>256</v>
      </c>
      <c r="O159" s="42">
        <f t="shared" si="29"/>
        <v>145.65517241379308</v>
      </c>
      <c r="P159" s="42">
        <f t="shared" si="30"/>
        <v>101.78313253012048</v>
      </c>
      <c r="Q159" s="42">
        <f t="shared" si="31"/>
        <v>154.21686746987953</v>
      </c>
      <c r="R159" s="42">
        <f t="shared" si="32"/>
        <v>110.3448275862069</v>
      </c>
      <c r="S159" s="43">
        <f t="shared" si="33"/>
        <v>-8.5616950560864495</v>
      </c>
      <c r="T159" s="43">
        <f t="shared" si="34"/>
        <v>-8.5616950560864211</v>
      </c>
      <c r="U159" t="s">
        <v>236</v>
      </c>
      <c r="V159" t="s">
        <v>47</v>
      </c>
      <c r="W159" t="s">
        <v>318</v>
      </c>
      <c r="X159" s="28">
        <v>44425</v>
      </c>
      <c r="Y159" s="45"/>
    </row>
    <row r="160" spans="1:25" ht="15" x14ac:dyDescent="0.25">
      <c r="A160">
        <v>2.35</v>
      </c>
      <c r="B160">
        <v>1.65</v>
      </c>
      <c r="C160" s="32">
        <f t="shared" si="18"/>
        <v>3.1592520954223158E-2</v>
      </c>
      <c r="D160" s="33">
        <f>IF(OR($A160="",$B160=""),"",A160*'MPTO_working_2-way'!$G159)</f>
        <v>2.4242424242424243</v>
      </c>
      <c r="E160" s="35">
        <f>IF(OR($A160="",$B160=""),"",B160*'MPTO_working_2-way'!$G159)</f>
        <v>1.7021276595744681</v>
      </c>
      <c r="F160" s="33">
        <f>IF(OR($A160="",$B160=""),"",'MPTO_working_2-way'!D159)</f>
        <v>2.4405979543666407</v>
      </c>
      <c r="G160" s="35">
        <f>IF(OR($A160="",$B160=""),"",'MPTO_working_2-way'!E159)</f>
        <v>1.6941561987984708</v>
      </c>
      <c r="H160" s="33">
        <f>IF(OR($A160="",$B160=""),"",'OddsRatio_working_2-way'!M159)</f>
        <v>2.4411533842457849</v>
      </c>
      <c r="I160" s="33">
        <f>IF(OR($A160="",$B160=""),"",'OddsRatio_working_2-way'!N159)</f>
        <v>1.6938886664887112</v>
      </c>
      <c r="J160" s="33">
        <f>IF('Log_working_2-way'!$D159="","",A160^('Log_working_2-way'!$D159))</f>
        <v>2.4487037782009757</v>
      </c>
      <c r="K160" s="35">
        <f>IF('Log_working_2-way'!$D159="","",B160^('Log_working_2-way'!$D159))</f>
        <v>1.6902722385674813</v>
      </c>
      <c r="L160" s="41">
        <f t="shared" si="27"/>
        <v>0.41249999999999998</v>
      </c>
      <c r="M160" s="41">
        <f t="shared" si="28"/>
        <v>0.58750000000000002</v>
      </c>
      <c r="N160" s="42">
        <v>257</v>
      </c>
      <c r="O160" s="42">
        <f t="shared" si="29"/>
        <v>147.63829787234044</v>
      </c>
      <c r="P160" s="42">
        <f t="shared" si="30"/>
        <v>101.24242424242422</v>
      </c>
      <c r="Q160" s="42">
        <f t="shared" si="31"/>
        <v>155.75757575757575</v>
      </c>
      <c r="R160" s="42">
        <f t="shared" si="32"/>
        <v>109.36170212765957</v>
      </c>
      <c r="S160" s="43">
        <f t="shared" si="33"/>
        <v>-8.1192778852353058</v>
      </c>
      <c r="T160" s="43">
        <f t="shared" si="34"/>
        <v>-8.1192778852353484</v>
      </c>
      <c r="U160" t="s">
        <v>72</v>
      </c>
      <c r="V160" t="s">
        <v>108</v>
      </c>
      <c r="W160" t="s">
        <v>318</v>
      </c>
      <c r="X160" s="28">
        <v>44425</v>
      </c>
      <c r="Y160" s="45"/>
    </row>
    <row r="161" spans="1:25" ht="15" x14ac:dyDescent="0.25">
      <c r="A161">
        <v>2.27</v>
      </c>
      <c r="B161">
        <v>1.68</v>
      </c>
      <c r="C161" s="32">
        <f t="shared" si="18"/>
        <v>3.5766729599328695E-2</v>
      </c>
      <c r="D161" s="33">
        <f>IF(OR($A161="",$B161=""),"",A161*'MPTO_working_2-way'!$G160)</f>
        <v>2.3511904761904763</v>
      </c>
      <c r="E161" s="35">
        <f>IF(OR($A161="",$B161=""),"",B161*'MPTO_working_2-way'!$G160)</f>
        <v>1.7400881057268722</v>
      </c>
      <c r="F161" s="33">
        <f>IF(OR($A161="",$B161=""),"",'MPTO_working_2-way'!D160)</f>
        <v>2.3660503784588656</v>
      </c>
      <c r="G161" s="35">
        <f>IF(OR($A161="",$B161=""),"",'MPTO_working_2-way'!E160)</f>
        <v>1.7320374239258789</v>
      </c>
      <c r="H161" s="33">
        <f>IF(OR($A161="",$B161=""),"",'OddsRatio_working_2-way'!M160)</f>
        <v>2.3666188418222287</v>
      </c>
      <c r="I161" s="33">
        <f>IF(OR($A161="",$B161=""),"",'OddsRatio_working_2-way'!N160)</f>
        <v>1.7317329231804059</v>
      </c>
      <c r="J161" s="33">
        <f>IF('Log_working_2-way'!$D160="","",A161^('Log_working_2-way'!$D160))</f>
        <v>2.37348902776783</v>
      </c>
      <c r="K161" s="35">
        <f>IF('Log_working_2-way'!$D160="","",B161^('Log_working_2-way'!$D160))</f>
        <v>1.72807279838637</v>
      </c>
      <c r="L161" s="41">
        <f t="shared" si="27"/>
        <v>0.42531645569620252</v>
      </c>
      <c r="M161" s="41">
        <f t="shared" si="28"/>
        <v>0.57468354430379742</v>
      </c>
      <c r="N161" s="42">
        <v>258</v>
      </c>
      <c r="O161" s="42">
        <f t="shared" si="29"/>
        <v>144.34361233480175</v>
      </c>
      <c r="P161" s="42">
        <f t="shared" si="30"/>
        <v>104.42857142857143</v>
      </c>
      <c r="Q161" s="42">
        <f t="shared" si="31"/>
        <v>153.57142857142858</v>
      </c>
      <c r="R161" s="42">
        <f t="shared" si="32"/>
        <v>113.65638766519824</v>
      </c>
      <c r="S161" s="43">
        <f t="shared" si="33"/>
        <v>-9.2278162366268361</v>
      </c>
      <c r="T161" s="43">
        <f t="shared" si="34"/>
        <v>-9.2278162366268077</v>
      </c>
      <c r="U161" t="s">
        <v>45</v>
      </c>
      <c r="V161" t="s">
        <v>73</v>
      </c>
      <c r="W161" t="s">
        <v>318</v>
      </c>
      <c r="X161" s="28">
        <v>44425</v>
      </c>
      <c r="Y161" s="45"/>
    </row>
    <row r="162" spans="1:25" ht="15" x14ac:dyDescent="0.25">
      <c r="A162">
        <v>1.94</v>
      </c>
      <c r="B162">
        <v>1.93</v>
      </c>
      <c r="C162" s="32">
        <f t="shared" si="18"/>
        <v>3.3598632551679941E-2</v>
      </c>
      <c r="D162" s="33">
        <f>IF(OR($A162="",$B162=""),"",A162*'MPTO_working_2-way'!$G161)</f>
        <v>2.0051813471502591</v>
      </c>
      <c r="E162" s="35">
        <f>IF(OR($A162="",$B162=""),"",B162*'MPTO_working_2-way'!$G161)</f>
        <v>1.9948453608247423</v>
      </c>
      <c r="F162" s="33">
        <f>IF(OR($A162="",$B162=""),"",'MPTO_working_2-way'!D161)</f>
        <v>2.0053558995233249</v>
      </c>
      <c r="G162" s="35">
        <f>IF(OR($A162="",$B162=""),"",'MPTO_working_2-way'!E161)</f>
        <v>1.9946726333173512</v>
      </c>
      <c r="H162" s="33">
        <f>IF(OR($A162="",$B162=""),"",'OddsRatio_working_2-way'!M161)</f>
        <v>2.0053619687316817</v>
      </c>
      <c r="I162" s="33">
        <f>IF(OR($A162="",$B162=""),"",'OddsRatio_working_2-way'!N161)</f>
        <v>1.9946666286387909</v>
      </c>
      <c r="J162" s="33">
        <f>IF('Log_working_2-way'!$D161="","",A162^('Log_working_2-way'!$D161))</f>
        <v>2.0054414461156225</v>
      </c>
      <c r="K162" s="35">
        <f>IF('Log_working_2-way'!$D161="","",B162^('Log_working_2-way'!$D161))</f>
        <v>1.9945880029745278</v>
      </c>
      <c r="L162" s="41">
        <f t="shared" si="27"/>
        <v>0.49870801033591733</v>
      </c>
      <c r="M162" s="41">
        <f t="shared" si="28"/>
        <v>0.50129198966408273</v>
      </c>
      <c r="N162" s="42">
        <v>259</v>
      </c>
      <c r="O162" s="42">
        <f t="shared" si="29"/>
        <v>125.49484536082474</v>
      </c>
      <c r="P162" s="42">
        <f t="shared" si="30"/>
        <v>124.80310880829018</v>
      </c>
      <c r="Q162" s="42">
        <f t="shared" si="31"/>
        <v>134.19689119170985</v>
      </c>
      <c r="R162" s="42">
        <f t="shared" si="32"/>
        <v>133.50515463917526</v>
      </c>
      <c r="S162" s="43">
        <f t="shared" si="33"/>
        <v>-8.7020458308851119</v>
      </c>
      <c r="T162" s="43">
        <f t="shared" si="34"/>
        <v>-8.7020458308850834</v>
      </c>
      <c r="U162" t="s">
        <v>234</v>
      </c>
      <c r="V162" t="s">
        <v>230</v>
      </c>
      <c r="W162" t="s">
        <v>327</v>
      </c>
      <c r="X162" s="28">
        <v>44425</v>
      </c>
      <c r="Y162" s="45"/>
    </row>
    <row r="163" spans="1:25" ht="15" x14ac:dyDescent="0.25">
      <c r="A163">
        <v>1.97</v>
      </c>
      <c r="B163">
        <v>1.9</v>
      </c>
      <c r="C163" s="32">
        <f t="shared" si="18"/>
        <v>3.3930002671653803E-2</v>
      </c>
      <c r="D163" s="33">
        <f>IF(OR($A163="",$B163=""),"",A163*'MPTO_working_2-way'!$G162)</f>
        <v>2.0368421052631578</v>
      </c>
      <c r="E163" s="35">
        <f>IF(OR($A163="",$B163=""),"",B163*'MPTO_working_2-way'!$G162)</f>
        <v>1.9644670050761421</v>
      </c>
      <c r="F163" s="33">
        <f>IF(OR($A163="",$B163=""),"",'MPTO_working_2-way'!D162)</f>
        <v>2.0381159814865235</v>
      </c>
      <c r="G163" s="35">
        <f>IF(OR($A163="",$B163=""),"",'MPTO_working_2-way'!E162)</f>
        <v>1.9632835038027801</v>
      </c>
      <c r="H163" s="33">
        <f>IF(OR($A163="",$B163=""),"",'OddsRatio_working_2-way'!M162)</f>
        <v>2.0381607668264961</v>
      </c>
      <c r="I163" s="33">
        <f>IF(OR($A163="",$B163=""),"",'OddsRatio_working_2-way'!N162)</f>
        <v>1.963241948601903</v>
      </c>
      <c r="J163" s="33">
        <f>IF('Log_working_2-way'!$D162="","",A163^('Log_working_2-way'!$D162))</f>
        <v>2.0387414625037734</v>
      </c>
      <c r="K163" s="35">
        <f>IF('Log_working_2-way'!$D162="","",B163^('Log_working_2-way'!$D162))</f>
        <v>1.9627034600020314</v>
      </c>
      <c r="L163" s="41">
        <f t="shared" si="27"/>
        <v>0.49095607235142119</v>
      </c>
      <c r="M163" s="41">
        <f t="shared" si="28"/>
        <v>0.50904392764857886</v>
      </c>
      <c r="N163" s="42">
        <v>260</v>
      </c>
      <c r="O163" s="42">
        <f t="shared" si="29"/>
        <v>128.02030456852793</v>
      </c>
      <c r="P163" s="42">
        <f t="shared" si="30"/>
        <v>123.1578947368421</v>
      </c>
      <c r="Q163" s="42">
        <f t="shared" si="31"/>
        <v>136.84210526315789</v>
      </c>
      <c r="R163" s="42">
        <f t="shared" si="32"/>
        <v>131.97969543147207</v>
      </c>
      <c r="S163" s="43">
        <f t="shared" si="33"/>
        <v>-8.8218006946299568</v>
      </c>
      <c r="T163" s="43">
        <f t="shared" si="34"/>
        <v>-8.821800694629971</v>
      </c>
      <c r="U163" t="s">
        <v>223</v>
      </c>
      <c r="V163" t="s">
        <v>222</v>
      </c>
      <c r="W163" t="s">
        <v>327</v>
      </c>
      <c r="X163" s="28">
        <v>44425</v>
      </c>
      <c r="Y163" s="45"/>
    </row>
    <row r="164" spans="1:25" ht="15" x14ac:dyDescent="0.25">
      <c r="A164">
        <v>2.16</v>
      </c>
      <c r="B164">
        <v>1.74</v>
      </c>
      <c r="C164" s="32">
        <f t="shared" si="18"/>
        <v>3.7675606641123682E-2</v>
      </c>
      <c r="D164" s="33">
        <f>IF(OR($A164="",$B164=""),"",A164*'MPTO_working_2-way'!$G163)</f>
        <v>2.2413793103448274</v>
      </c>
      <c r="E164" s="35">
        <f>IF(OR($A164="",$B164=""),"",B164*'MPTO_working_2-way'!$G163)</f>
        <v>1.8055555555555551</v>
      </c>
      <c r="F164" s="33">
        <f>IF(OR($A164="",$B164=""),"",'MPTO_working_2-way'!D163)</f>
        <v>2.2516175413371671</v>
      </c>
      <c r="G164" s="35">
        <f>IF(OR($A164="",$B164=""),"",'MPTO_working_2-way'!E163)</f>
        <v>1.7989661114302122</v>
      </c>
      <c r="H164" s="33">
        <f>IF(OR($A164="",$B164=""),"",'OddsRatio_working_2-way'!M163)</f>
        <v>2.2520253861514017</v>
      </c>
      <c r="I164" s="33">
        <f>IF(OR($A164="",$B164=""),"",'OddsRatio_working_2-way'!N163)</f>
        <v>1.7987058497862392</v>
      </c>
      <c r="J164" s="33">
        <f>IF('Log_working_2-way'!$D163="","",A164^('Log_working_2-way'!$D163))</f>
        <v>2.2567451068476951</v>
      </c>
      <c r="K164" s="35">
        <f>IF('Log_working_2-way'!$D163="","",B164^('Log_working_2-way'!$D163))</f>
        <v>1.7957063007853538</v>
      </c>
      <c r="L164" s="41">
        <f t="shared" si="27"/>
        <v>0.44615384615384618</v>
      </c>
      <c r="M164" s="41">
        <f t="shared" si="28"/>
        <v>0.55384615384615399</v>
      </c>
      <c r="N164" s="42">
        <v>261</v>
      </c>
      <c r="O164" s="42">
        <f t="shared" si="29"/>
        <v>140.16666666666666</v>
      </c>
      <c r="P164" s="42">
        <f t="shared" si="30"/>
        <v>110.99999999999999</v>
      </c>
      <c r="Q164" s="42">
        <f t="shared" si="31"/>
        <v>150</v>
      </c>
      <c r="R164" s="42">
        <f t="shared" si="32"/>
        <v>120.83333333333331</v>
      </c>
      <c r="S164" s="43">
        <f t="shared" si="33"/>
        <v>-9.8333333333333428</v>
      </c>
      <c r="T164" s="43">
        <f t="shared" si="34"/>
        <v>-9.8333333333333286</v>
      </c>
      <c r="U164" t="s">
        <v>331</v>
      </c>
      <c r="V164" t="s">
        <v>221</v>
      </c>
      <c r="W164" t="s">
        <v>327</v>
      </c>
      <c r="X164" s="28">
        <v>44425</v>
      </c>
      <c r="Y164" s="45"/>
    </row>
    <row r="165" spans="1:25" ht="15" x14ac:dyDescent="0.25">
      <c r="A165">
        <v>2.4</v>
      </c>
      <c r="B165">
        <v>1.61</v>
      </c>
      <c r="C165" s="32">
        <f t="shared" si="18"/>
        <v>3.7784679089026829E-2</v>
      </c>
      <c r="D165" s="33">
        <f>IF(OR($A165="",$B165=""),"",A165*'MPTO_working_2-way'!$G164)</f>
        <v>2.4906832298136643</v>
      </c>
      <c r="E165" s="35">
        <f>IF(OR($A165="",$B165=""),"",B165*'MPTO_working_2-way'!$G164)</f>
        <v>1.6708333333333334</v>
      </c>
      <c r="F165" s="33">
        <f>IF(OR($A165="",$B165=""),"",'MPTO_working_2-way'!D164)</f>
        <v>2.5139882888744305</v>
      </c>
      <c r="G165" s="35">
        <f>IF(OR($A165="",$B165=""),"",'MPTO_working_2-way'!E164)</f>
        <v>1.6605070906746886</v>
      </c>
      <c r="H165" s="33">
        <f>IF(OR($A165="",$B165=""),"",'OddsRatio_working_2-way'!M164)</f>
        <v>2.5149527937243179</v>
      </c>
      <c r="I165" s="33">
        <f>IF(OR($A165="",$B165=""),"",'OddsRatio_working_2-way'!N164)</f>
        <v>1.660086574408453</v>
      </c>
      <c r="J165" s="33">
        <f>IF('Log_working_2-way'!$D164="","",A165^('Log_working_2-way'!$D164))</f>
        <v>2.5258285211487945</v>
      </c>
      <c r="K165" s="35">
        <f>IF('Log_working_2-way'!$D164="","",B165^('Log_working_2-way'!$D164))</f>
        <v>1.6553816409506441</v>
      </c>
      <c r="L165" s="41">
        <f t="shared" si="27"/>
        <v>0.40149625935162098</v>
      </c>
      <c r="M165" s="41">
        <f t="shared" si="28"/>
        <v>0.59850374064837908</v>
      </c>
      <c r="N165" s="42">
        <v>262</v>
      </c>
      <c r="O165" s="42">
        <f t="shared" si="29"/>
        <v>152.83333333333331</v>
      </c>
      <c r="P165" s="42">
        <f t="shared" si="30"/>
        <v>99.267080745341644</v>
      </c>
      <c r="Q165" s="42">
        <f t="shared" si="31"/>
        <v>162.73291925465838</v>
      </c>
      <c r="R165" s="42">
        <f t="shared" si="32"/>
        <v>109.16666666666667</v>
      </c>
      <c r="S165" s="43">
        <f t="shared" si="33"/>
        <v>-9.8995859213250696</v>
      </c>
      <c r="T165" s="43">
        <f t="shared" si="34"/>
        <v>-9.899585921325027</v>
      </c>
      <c r="U165" t="s">
        <v>240</v>
      </c>
      <c r="V165" t="s">
        <v>227</v>
      </c>
      <c r="W165" t="s">
        <v>327</v>
      </c>
      <c r="X165" s="28">
        <v>44425</v>
      </c>
      <c r="Y165" s="45"/>
    </row>
    <row r="166" spans="1:25" ht="15" x14ac:dyDescent="0.25">
      <c r="A166">
        <v>1.93</v>
      </c>
      <c r="B166">
        <v>1.94</v>
      </c>
      <c r="C166" s="32">
        <f t="shared" si="18"/>
        <v>3.3598632551679941E-2</v>
      </c>
      <c r="D166" s="33">
        <f>IF(OR($A166="",$B166=""),"",A166*'MPTO_working_2-way'!$G165)</f>
        <v>1.9948453608247423</v>
      </c>
      <c r="E166" s="35">
        <f>IF(OR($A166="",$B166=""),"",B166*'MPTO_working_2-way'!$G165)</f>
        <v>2.0051813471502591</v>
      </c>
      <c r="F166" s="33">
        <f>IF(OR($A166="",$B166=""),"",'MPTO_working_2-way'!D165)</f>
        <v>1.9946726333173512</v>
      </c>
      <c r="G166" s="35">
        <f>IF(OR($A166="",$B166=""),"",'MPTO_working_2-way'!E165)</f>
        <v>2.0053558995233249</v>
      </c>
      <c r="H166" s="33">
        <f>IF(OR($A166="",$B166=""),"",'OddsRatio_working_2-way'!M165)</f>
        <v>1.9946666286387909</v>
      </c>
      <c r="I166" s="33">
        <f>IF(OR($A166="",$B166=""),"",'OddsRatio_working_2-way'!N165)</f>
        <v>2.0053619687316817</v>
      </c>
      <c r="J166" s="33">
        <f>IF('Log_working_2-way'!$D165="","",A166^('Log_working_2-way'!$D165))</f>
        <v>1.9945880029745278</v>
      </c>
      <c r="K166" s="35">
        <f>IF('Log_working_2-way'!$D165="","",B166^('Log_working_2-way'!$D165))</f>
        <v>2.0054414461156225</v>
      </c>
      <c r="L166" s="41">
        <f t="shared" si="27"/>
        <v>0.50129198966408273</v>
      </c>
      <c r="M166" s="41">
        <f t="shared" si="28"/>
        <v>0.49870801033591733</v>
      </c>
      <c r="N166" s="42">
        <v>263</v>
      </c>
      <c r="O166" s="42">
        <f t="shared" si="29"/>
        <v>126.73056994818653</v>
      </c>
      <c r="P166" s="42">
        <f t="shared" si="30"/>
        <v>127.43298969072166</v>
      </c>
      <c r="Q166" s="42">
        <f t="shared" si="31"/>
        <v>135.56701030927837</v>
      </c>
      <c r="R166" s="42">
        <f t="shared" si="32"/>
        <v>136.26943005181349</v>
      </c>
      <c r="S166" s="43">
        <f t="shared" si="33"/>
        <v>-8.8364403610918458</v>
      </c>
      <c r="T166" s="43">
        <f t="shared" si="34"/>
        <v>-8.8364403610918316</v>
      </c>
      <c r="U166" t="s">
        <v>229</v>
      </c>
      <c r="V166" t="s">
        <v>237</v>
      </c>
      <c r="W166" t="s">
        <v>327</v>
      </c>
      <c r="X166" s="28">
        <v>44425</v>
      </c>
      <c r="Y166" s="45"/>
    </row>
    <row r="167" spans="1:25" s="38" customFormat="1" ht="15" x14ac:dyDescent="0.25">
      <c r="A167">
        <v>1.94</v>
      </c>
      <c r="B167">
        <v>1.93</v>
      </c>
      <c r="C167" s="32">
        <f t="shared" si="18"/>
        <v>3.3598632551679941E-2</v>
      </c>
      <c r="D167" s="33">
        <f>IF(OR($A167="",$B167=""),"",A167*'MPTO_working_2-way'!$G166)</f>
        <v>2.0051813471502591</v>
      </c>
      <c r="E167" s="35">
        <f>IF(OR($A167="",$B167=""),"",B167*'MPTO_working_2-way'!$G166)</f>
        <v>1.9948453608247423</v>
      </c>
      <c r="F167" s="33">
        <f>IF(OR($A167="",$B167=""),"",'MPTO_working_2-way'!D166)</f>
        <v>2.0053558995233249</v>
      </c>
      <c r="G167" s="35">
        <f>IF(OR($A167="",$B167=""),"",'MPTO_working_2-way'!E166)</f>
        <v>1.9946726333173512</v>
      </c>
      <c r="H167" s="33">
        <f>IF(OR($A167="",$B167=""),"",'OddsRatio_working_2-way'!M166)</f>
        <v>2.0053619687316817</v>
      </c>
      <c r="I167" s="33">
        <f>IF(OR($A167="",$B167=""),"",'OddsRatio_working_2-way'!N166)</f>
        <v>1.9946666286387909</v>
      </c>
      <c r="J167" s="33">
        <f>IF('Log_working_2-way'!$D166="","",A167^('Log_working_2-way'!$D166))</f>
        <v>2.0054414461156225</v>
      </c>
      <c r="K167" s="35">
        <f>IF('Log_working_2-way'!$D166="","",B167^('Log_working_2-way'!$D166))</f>
        <v>1.9945880029745278</v>
      </c>
      <c r="L167" s="41">
        <f t="shared" si="27"/>
        <v>0.49870801033591733</v>
      </c>
      <c r="M167" s="41">
        <f t="shared" si="28"/>
        <v>0.50129198966408273</v>
      </c>
      <c r="N167" s="42">
        <v>264</v>
      </c>
      <c r="O167" s="42">
        <f t="shared" si="29"/>
        <v>127.91752577319588</v>
      </c>
      <c r="P167" s="42">
        <f t="shared" si="30"/>
        <v>127.21243523316063</v>
      </c>
      <c r="Q167" s="42">
        <f t="shared" si="31"/>
        <v>136.78756476683941</v>
      </c>
      <c r="R167" s="42">
        <f t="shared" si="32"/>
        <v>136.08247422680415</v>
      </c>
      <c r="S167" s="43">
        <f t="shared" si="33"/>
        <v>-8.8700389936435329</v>
      </c>
      <c r="T167" s="43">
        <f t="shared" si="34"/>
        <v>-8.8700389936435187</v>
      </c>
      <c r="U167" t="s">
        <v>224</v>
      </c>
      <c r="V167" t="s">
        <v>42</v>
      </c>
      <c r="W167" t="s">
        <v>327</v>
      </c>
      <c r="X167" s="28">
        <v>44425</v>
      </c>
      <c r="Y167" s="45"/>
    </row>
    <row r="168" spans="1:25" ht="15" x14ac:dyDescent="0.25">
      <c r="A168">
        <v>1.88</v>
      </c>
      <c r="B168">
        <v>1.99</v>
      </c>
      <c r="C168" s="32">
        <f t="shared" si="18"/>
        <v>3.4427456431091574E-2</v>
      </c>
      <c r="D168" s="33">
        <f>IF(OR($A168="",$B168=""),"",A168*'MPTO_working_2-way'!$G167)</f>
        <v>1.9447236180904521</v>
      </c>
      <c r="E168" s="35">
        <f>IF(OR($A168="",$B168=""),"",B168*'MPTO_working_2-way'!$G167)</f>
        <v>2.0585106382978724</v>
      </c>
      <c r="F168" s="33">
        <f>IF(OR($A168="",$B168=""),"",'MPTO_working_2-way'!D167)</f>
        <v>1.9428749480681344</v>
      </c>
      <c r="G168" s="35">
        <f>IF(OR($A168="",$B168=""),"",'MPTO_working_2-way'!E167)</f>
        <v>2.0605860321656753</v>
      </c>
      <c r="H168" s="33">
        <f>IF(OR($A168="",$B168=""),"",'OddsRatio_working_2-way'!M167)</f>
        <v>1.9428090415820634</v>
      </c>
      <c r="I168" s="33">
        <f>IF(OR($A168="",$B168=""),"",'OddsRatio_working_2-way'!N167)</f>
        <v>2.0606601717798219</v>
      </c>
      <c r="J168" s="33">
        <f>IF('Log_working_2-way'!$D167="","",A168^('Log_working_2-way'!$D167))</f>
        <v>1.9419679246135251</v>
      </c>
      <c r="K168" s="35">
        <f>IF('Log_working_2-way'!$D167="","",B168^('Log_working_2-way'!$D167))</f>
        <v>2.0616072733158419</v>
      </c>
      <c r="L168" s="41">
        <f t="shared" si="27"/>
        <v>0.51421188630490955</v>
      </c>
      <c r="M168" s="41">
        <f t="shared" si="28"/>
        <v>0.48578811369509045</v>
      </c>
      <c r="N168" s="42">
        <v>265</v>
      </c>
      <c r="O168" s="42">
        <f t="shared" si="29"/>
        <v>124.04255319148935</v>
      </c>
      <c r="P168" s="42">
        <f t="shared" si="30"/>
        <v>131.83417085427135</v>
      </c>
      <c r="Q168" s="42">
        <f t="shared" si="31"/>
        <v>133.16582914572862</v>
      </c>
      <c r="R168" s="42">
        <f t="shared" si="32"/>
        <v>140.95744680851064</v>
      </c>
      <c r="S168" s="43">
        <f t="shared" si="33"/>
        <v>-9.1232759542392756</v>
      </c>
      <c r="T168" s="43">
        <f t="shared" si="34"/>
        <v>-9.1232759542392898</v>
      </c>
      <c r="U168" t="s">
        <v>242</v>
      </c>
      <c r="V168" t="s">
        <v>220</v>
      </c>
      <c r="W168" t="s">
        <v>327</v>
      </c>
      <c r="X168" s="28">
        <v>44425</v>
      </c>
      <c r="Y168" s="45"/>
    </row>
    <row r="169" spans="1:25" ht="15" x14ac:dyDescent="0.25">
      <c r="A169">
        <v>1.9</v>
      </c>
      <c r="B169">
        <v>1.97</v>
      </c>
      <c r="C169" s="32">
        <f t="shared" si="18"/>
        <v>3.3930002671653803E-2</v>
      </c>
      <c r="D169" s="33">
        <f>IF(OR($A169="",$B169=""),"",A169*'MPTO_working_2-way'!$G168)</f>
        <v>1.9644670050761421</v>
      </c>
      <c r="E169" s="35">
        <f>IF(OR($A169="",$B169=""),"",B169*'MPTO_working_2-way'!$G168)</f>
        <v>2.0368421052631578</v>
      </c>
      <c r="F169" s="33">
        <f>IF(OR($A169="",$B169=""),"",'MPTO_working_2-way'!D168)</f>
        <v>1.9632835038027801</v>
      </c>
      <c r="G169" s="35">
        <f>IF(OR($A169="",$B169=""),"",'MPTO_working_2-way'!E168)</f>
        <v>2.0381159814865235</v>
      </c>
      <c r="H169" s="33">
        <f>IF(OR($A169="",$B169=""),"",'OddsRatio_working_2-way'!M168)</f>
        <v>1.963241948601903</v>
      </c>
      <c r="I169" s="33">
        <f>IF(OR($A169="",$B169=""),"",'OddsRatio_working_2-way'!N168)</f>
        <v>2.0381607668264961</v>
      </c>
      <c r="J169" s="33">
        <f>IF('Log_working_2-way'!$D168="","",A169^('Log_working_2-way'!$D168))</f>
        <v>1.9627034600020314</v>
      </c>
      <c r="K169" s="35">
        <f>IF('Log_working_2-way'!$D168="","",B169^('Log_working_2-way'!$D168))</f>
        <v>2.0387414625037734</v>
      </c>
      <c r="L169" s="41">
        <f t="shared" si="27"/>
        <v>0.50904392764857886</v>
      </c>
      <c r="M169" s="41">
        <f t="shared" si="28"/>
        <v>0.49095607235142119</v>
      </c>
      <c r="N169" s="42">
        <v>266</v>
      </c>
      <c r="O169" s="42">
        <f t="shared" si="29"/>
        <v>125.99999999999999</v>
      </c>
      <c r="P169" s="42">
        <f t="shared" si="30"/>
        <v>130.9746192893401</v>
      </c>
      <c r="Q169" s="42">
        <f t="shared" si="31"/>
        <v>135.0253807106599</v>
      </c>
      <c r="R169" s="42">
        <f t="shared" si="32"/>
        <v>140</v>
      </c>
      <c r="S169" s="43">
        <f t="shared" si="33"/>
        <v>-9.0253807106599169</v>
      </c>
      <c r="T169" s="43">
        <f t="shared" si="34"/>
        <v>-9.0253807106599027</v>
      </c>
      <c r="U169" t="s">
        <v>339</v>
      </c>
      <c r="V169" t="s">
        <v>340</v>
      </c>
      <c r="W169" t="s">
        <v>327</v>
      </c>
      <c r="X169" s="28">
        <v>44425</v>
      </c>
      <c r="Y169" s="45"/>
    </row>
    <row r="170" spans="1:25" ht="15" x14ac:dyDescent="0.25">
      <c r="A170">
        <v>1.97</v>
      </c>
      <c r="B170">
        <v>1.9</v>
      </c>
      <c r="C170" s="32">
        <f t="shared" si="18"/>
        <v>3.3930002671653803E-2</v>
      </c>
      <c r="D170" s="33">
        <f>IF(OR($A170="",$B170=""),"",A170*'MPTO_working_2-way'!$G169)</f>
        <v>2.0368421052631578</v>
      </c>
      <c r="E170" s="35">
        <f>IF(OR($A170="",$B170=""),"",B170*'MPTO_working_2-way'!$G169)</f>
        <v>1.9644670050761421</v>
      </c>
      <c r="F170" s="33">
        <f>IF(OR($A170="",$B170=""),"",'MPTO_working_2-way'!D169)</f>
        <v>2.0381159814865235</v>
      </c>
      <c r="G170" s="35">
        <f>IF(OR($A170="",$B170=""),"",'MPTO_working_2-way'!E169)</f>
        <v>1.9632835038027801</v>
      </c>
      <c r="H170" s="33">
        <f>IF(OR($A170="",$B170=""),"",'OddsRatio_working_2-way'!M169)</f>
        <v>2.0381607668264961</v>
      </c>
      <c r="I170" s="33">
        <f>IF(OR($A170="",$B170=""),"",'OddsRatio_working_2-way'!N169)</f>
        <v>1.963241948601903</v>
      </c>
      <c r="J170" s="33">
        <f>IF('Log_working_2-way'!$D169="","",A170^('Log_working_2-way'!$D169))</f>
        <v>2.0387414625037734</v>
      </c>
      <c r="K170" s="35">
        <f>IF('Log_working_2-way'!$D169="","",B170^('Log_working_2-way'!$D169))</f>
        <v>1.9627034600020314</v>
      </c>
      <c r="L170" s="41">
        <f t="shared" si="27"/>
        <v>0.49095607235142119</v>
      </c>
      <c r="M170" s="41">
        <f t="shared" si="28"/>
        <v>0.50904392764857886</v>
      </c>
      <c r="N170" s="42">
        <v>267</v>
      </c>
      <c r="O170" s="42">
        <f t="shared" si="29"/>
        <v>131.46700507614213</v>
      </c>
      <c r="P170" s="42">
        <f t="shared" si="30"/>
        <v>126.47368421052629</v>
      </c>
      <c r="Q170" s="42">
        <f t="shared" si="31"/>
        <v>140.52631578947367</v>
      </c>
      <c r="R170" s="42">
        <f t="shared" si="32"/>
        <v>135.53299492385787</v>
      </c>
      <c r="S170" s="43">
        <f t="shared" si="33"/>
        <v>-9.0593107133315414</v>
      </c>
      <c r="T170" s="43">
        <f t="shared" si="34"/>
        <v>-9.059310713331584</v>
      </c>
      <c r="U170" t="s">
        <v>233</v>
      </c>
      <c r="V170" t="s">
        <v>239</v>
      </c>
      <c r="W170" t="s">
        <v>327</v>
      </c>
      <c r="X170" s="28">
        <v>44425</v>
      </c>
      <c r="Y170" s="45"/>
    </row>
    <row r="171" spans="1:25" ht="15" x14ac:dyDescent="0.25">
      <c r="A171">
        <v>2.2799999999999998</v>
      </c>
      <c r="B171">
        <v>1.67</v>
      </c>
      <c r="C171" s="32">
        <f t="shared" si="18"/>
        <v>3.7398886437651102E-2</v>
      </c>
      <c r="D171" s="33">
        <f>IF(OR($A171="",$B171=""),"",A171*'MPTO_working_2-way'!$G170)</f>
        <v>2.3652694610778444</v>
      </c>
      <c r="E171" s="35">
        <f>IF(OR($A171="",$B171=""),"",B171*'MPTO_working_2-way'!$G170)</f>
        <v>1.7324561403508774</v>
      </c>
      <c r="F171" s="33">
        <f>IF(OR($A171="",$B171=""),"",'MPTO_working_2-way'!D170)</f>
        <v>2.3815361521140859</v>
      </c>
      <c r="G171" s="35">
        <f>IF(OR($A171="",$B171=""),"",'MPTO_working_2-way'!E170)</f>
        <v>1.723831944947483</v>
      </c>
      <c r="H171" s="33">
        <f>IF(OR($A171="",$B171=""),"",'OddsRatio_working_2-way'!M170)</f>
        <v>2.382189480930176</v>
      </c>
      <c r="I171" s="33">
        <f>IF(OR($A171="",$B171=""),"",'OddsRatio_working_2-way'!N170)</f>
        <v>1.7234898064243891</v>
      </c>
      <c r="J171" s="33">
        <f>IF('Log_working_2-way'!$D170="","",A171^('Log_working_2-way'!$D170))</f>
        <v>2.3897292266228689</v>
      </c>
      <c r="K171" s="35">
        <f>IF('Log_working_2-way'!$D170="","",B171^('Log_working_2-way'!$D170))</f>
        <v>1.7195646323348297</v>
      </c>
      <c r="L171" s="41">
        <f t="shared" si="27"/>
        <v>0.42278481012658226</v>
      </c>
      <c r="M171" s="41">
        <f t="shared" si="28"/>
        <v>0.57721518987341769</v>
      </c>
      <c r="N171" s="42">
        <v>268</v>
      </c>
      <c r="O171" s="42">
        <f t="shared" si="29"/>
        <v>150.45614035087718</v>
      </c>
      <c r="P171" s="42">
        <f t="shared" si="30"/>
        <v>107.52095808383234</v>
      </c>
      <c r="Q171" s="42">
        <f t="shared" si="31"/>
        <v>160.47904191616769</v>
      </c>
      <c r="R171" s="42">
        <f t="shared" si="32"/>
        <v>117.54385964912282</v>
      </c>
      <c r="S171" s="43">
        <f t="shared" si="33"/>
        <v>-10.02290156529051</v>
      </c>
      <c r="T171" s="43">
        <f t="shared" si="34"/>
        <v>-10.022901565290482</v>
      </c>
      <c r="U171" t="s">
        <v>334</v>
      </c>
      <c r="V171" t="s">
        <v>235</v>
      </c>
      <c r="W171" t="s">
        <v>327</v>
      </c>
      <c r="X171" s="28">
        <v>44425</v>
      </c>
      <c r="Y171" s="45"/>
    </row>
    <row r="172" spans="1:25" ht="15" x14ac:dyDescent="0.25">
      <c r="A172">
        <v>2.5299999999999998</v>
      </c>
      <c r="B172">
        <v>1.56</v>
      </c>
      <c r="C172" s="32">
        <f t="shared" si="18"/>
        <v>3.6282558021688338E-2</v>
      </c>
      <c r="D172" s="33">
        <f>IF(OR($A172="",$B172=""),"",A172*'MPTO_working_2-way'!$G171)</f>
        <v>2.6217948717948714</v>
      </c>
      <c r="E172" s="35">
        <f>IF(OR($A172="",$B172=""),"",B172*'MPTO_working_2-way'!$G171)</f>
        <v>1.6166007905138338</v>
      </c>
      <c r="F172" s="33">
        <f>IF(OR($A172="",$B172=""),"",'MPTO_working_2-way'!D171)</f>
        <v>2.6517065305025525</v>
      </c>
      <c r="G172" s="35">
        <f>IF(OR($A172="",$B172=""),"",'MPTO_working_2-way'!E171)</f>
        <v>1.6054344288968434</v>
      </c>
      <c r="H172" s="33">
        <f>IF(OR($A172="",$B172=""),"",'OddsRatio_working_2-way'!M171)</f>
        <v>2.6529194950580188</v>
      </c>
      <c r="I172" s="33">
        <f>IF(OR($A172="",$B172=""),"",'OddsRatio_working_2-way'!N171)</f>
        <v>1.6049901419820203</v>
      </c>
      <c r="J172" s="33">
        <f>IF('Log_working_2-way'!$D171="","",A172^('Log_working_2-way'!$D171))</f>
        <v>2.6669477843763532</v>
      </c>
      <c r="K172" s="35">
        <f>IF('Log_working_2-way'!$D171="","",B172^('Log_working_2-way'!$D171))</f>
        <v>1.59989881469138</v>
      </c>
      <c r="L172" s="41">
        <f t="shared" si="27"/>
        <v>0.38141809290953549</v>
      </c>
      <c r="M172" s="41">
        <f t="shared" si="28"/>
        <v>0.61858190709046468</v>
      </c>
      <c r="N172" s="42">
        <v>269</v>
      </c>
      <c r="O172" s="42">
        <f t="shared" si="29"/>
        <v>162.67588932806325</v>
      </c>
      <c r="P172" s="42">
        <f t="shared" si="30"/>
        <v>96.564102564102541</v>
      </c>
      <c r="Q172" s="42">
        <f t="shared" si="31"/>
        <v>172.43589743589743</v>
      </c>
      <c r="R172" s="42">
        <f t="shared" si="32"/>
        <v>106.32411067193678</v>
      </c>
      <c r="S172" s="43">
        <f t="shared" si="33"/>
        <v>-9.7600081078341816</v>
      </c>
      <c r="T172" s="43">
        <f t="shared" si="34"/>
        <v>-9.7600081078342384</v>
      </c>
      <c r="U172" t="s">
        <v>77</v>
      </c>
      <c r="V172" t="s">
        <v>232</v>
      </c>
      <c r="W172" t="s">
        <v>327</v>
      </c>
      <c r="X172" s="28">
        <v>44425</v>
      </c>
      <c r="Y172" s="45"/>
    </row>
    <row r="173" spans="1:25" ht="15" x14ac:dyDescent="0.25">
      <c r="A173">
        <v>2.04</v>
      </c>
      <c r="B173">
        <v>1.84</v>
      </c>
      <c r="C173" s="32">
        <f t="shared" si="18"/>
        <v>3.3674339300937772E-2</v>
      </c>
      <c r="D173" s="33">
        <f>IF(OR($A173="",$B173=""),"",A173*'MPTO_working_2-way'!$G172)</f>
        <v>2.1086956521739131</v>
      </c>
      <c r="E173" s="35">
        <f>IF(OR($A173="",$B173=""),"",B173*'MPTO_working_2-way'!$G172)</f>
        <v>1.9019607843137256</v>
      </c>
      <c r="F173" s="33">
        <f>IF(OR($A173="",$B173=""),"",'MPTO_working_2-way'!D172)</f>
        <v>2.1125619090499774</v>
      </c>
      <c r="G173" s="35">
        <f>IF(OR($A173="",$B173=""),"",'MPTO_working_2-way'!E172)</f>
        <v>1.8988263860785108</v>
      </c>
      <c r="H173" s="33">
        <f>IF(OR($A173="",$B173=""),"",'OddsRatio_working_2-way'!M172)</f>
        <v>2.1126972805283741</v>
      </c>
      <c r="I173" s="33">
        <f>IF(OR($A173="",$B173=""),"",'OddsRatio_working_2-way'!N172)</f>
        <v>1.8987170342729172</v>
      </c>
      <c r="J173" s="33">
        <f>IF('Log_working_2-way'!$D172="","",A173^('Log_working_2-way'!$D172))</f>
        <v>2.1144632865880677</v>
      </c>
      <c r="K173" s="35">
        <f>IF('Log_working_2-way'!$D172="","",B173^('Log_working_2-way'!$D172))</f>
        <v>1.8972929050551837</v>
      </c>
      <c r="L173" s="41">
        <f t="shared" si="27"/>
        <v>0.47422680412371132</v>
      </c>
      <c r="M173" s="41">
        <f t="shared" si="28"/>
        <v>0.52577319587628868</v>
      </c>
      <c r="N173" s="42">
        <v>270</v>
      </c>
      <c r="O173" s="42">
        <f t="shared" si="29"/>
        <v>137.64705882352939</v>
      </c>
      <c r="P173" s="42">
        <f t="shared" si="30"/>
        <v>123.26086956521739</v>
      </c>
      <c r="Q173" s="42">
        <f t="shared" si="31"/>
        <v>146.7391304347826</v>
      </c>
      <c r="R173" s="42">
        <f t="shared" si="32"/>
        <v>132.35294117647058</v>
      </c>
      <c r="S173" s="43">
        <f t="shared" si="33"/>
        <v>-9.0920716112532034</v>
      </c>
      <c r="T173" s="43">
        <f t="shared" si="34"/>
        <v>-9.0920716112531892</v>
      </c>
      <c r="U173" t="s">
        <v>75</v>
      </c>
      <c r="V173" t="s">
        <v>218</v>
      </c>
      <c r="W173" t="s">
        <v>327</v>
      </c>
      <c r="X173" s="28">
        <v>44425</v>
      </c>
      <c r="Y173" s="45"/>
    </row>
    <row r="174" spans="1:25" ht="15" x14ac:dyDescent="0.25">
      <c r="A174">
        <v>2.2400000000000002</v>
      </c>
      <c r="B174">
        <v>1.69</v>
      </c>
      <c r="C174" s="32">
        <f t="shared" si="18"/>
        <v>3.8144547759932479E-2</v>
      </c>
      <c r="D174" s="33">
        <f>IF(OR($A174="",$B174=""),"",A174*'MPTO_working_2-way'!$G173)</f>
        <v>2.3254437869822491</v>
      </c>
      <c r="E174" s="35">
        <f>IF(OR($A174="",$B174=""),"",B174*'MPTO_working_2-way'!$G173)</f>
        <v>1.7544642857142858</v>
      </c>
      <c r="F174" s="33">
        <f>IF(OR($A174="",$B174=""),"",'MPTO_working_2-way'!D173)</f>
        <v>2.3399678575843743</v>
      </c>
      <c r="G174" s="35">
        <f>IF(OR($A174="",$B174=""),"",'MPTO_working_2-way'!E173)</f>
        <v>1.7462865578005351</v>
      </c>
      <c r="H174" s="33">
        <f>IF(OR($A174="",$B174=""),"",'OddsRatio_working_2-way'!M173)</f>
        <v>2.3405601251996737</v>
      </c>
      <c r="I174" s="33">
        <f>IF(OR($A174="",$B174=""),"",'OddsRatio_working_2-way'!N173)</f>
        <v>1.7459568438611086</v>
      </c>
      <c r="J174" s="33">
        <f>IF('Log_working_2-way'!$D173="","",A174^('Log_working_2-way'!$D173))</f>
        <v>2.347284961783934</v>
      </c>
      <c r="K174" s="35">
        <f>IF('Log_working_2-way'!$D173="","",B174^('Log_working_2-way'!$D173))</f>
        <v>1.7422334757420166</v>
      </c>
      <c r="L174" s="41">
        <f t="shared" si="27"/>
        <v>0.43002544529262077</v>
      </c>
      <c r="M174" s="41">
        <f t="shared" si="28"/>
        <v>0.56997455470737912</v>
      </c>
      <c r="N174" s="42">
        <v>271</v>
      </c>
      <c r="O174" s="42">
        <f t="shared" si="29"/>
        <v>150.01785714285717</v>
      </c>
      <c r="P174" s="42">
        <f t="shared" si="30"/>
        <v>110.6449704142012</v>
      </c>
      <c r="Q174" s="42">
        <f t="shared" si="31"/>
        <v>160.35502958579883</v>
      </c>
      <c r="R174" s="42">
        <f t="shared" si="32"/>
        <v>120.98214285714285</v>
      </c>
      <c r="S174" s="43">
        <f t="shared" si="33"/>
        <v>-10.337172442941664</v>
      </c>
      <c r="T174" s="43">
        <f t="shared" si="34"/>
        <v>-10.33717244294165</v>
      </c>
      <c r="U174" t="s">
        <v>338</v>
      </c>
      <c r="V174" t="s">
        <v>337</v>
      </c>
      <c r="W174" t="s">
        <v>323</v>
      </c>
      <c r="X174" s="28">
        <v>44425</v>
      </c>
      <c r="Y174" s="45"/>
    </row>
    <row r="175" spans="1:25" ht="15" x14ac:dyDescent="0.25">
      <c r="A175">
        <v>2.4500000000000002</v>
      </c>
      <c r="B175">
        <v>1.59</v>
      </c>
      <c r="C175" s="32">
        <f t="shared" si="18"/>
        <v>3.7094082916185211E-2</v>
      </c>
      <c r="D175" s="33">
        <f>IF(OR($A175="",$B175=""),"",A175*'MPTO_working_2-way'!$G174)</f>
        <v>2.540880503144654</v>
      </c>
      <c r="E175" s="35">
        <f>IF(OR($A175="",$B175=""),"",B175*'MPTO_working_2-way'!$G174)</f>
        <v>1.6489795918367345</v>
      </c>
      <c r="F175" s="33">
        <f>IF(OR($A175="",$B175=""),"",'MPTO_working_2-way'!D174)</f>
        <v>2.5666282325811234</v>
      </c>
      <c r="G175" s="35">
        <f>IF(OR($A175="",$B175=""),"",'MPTO_working_2-way'!E174)</f>
        <v>1.6383135317001365</v>
      </c>
      <c r="H175" s="33">
        <f>IF(OR($A175="",$B175=""),"",'OddsRatio_working_2-way'!M174)</f>
        <v>2.5676820846855613</v>
      </c>
      <c r="I175" s="33">
        <f>IF(OR($A175="",$B175=""),"",'OddsRatio_working_2-way'!N174)</f>
        <v>1.6378844344582628</v>
      </c>
      <c r="J175" s="33">
        <f>IF('Log_working_2-way'!$D174="","",A175^('Log_working_2-way'!$D174))</f>
        <v>2.5797187686790384</v>
      </c>
      <c r="K175" s="35">
        <f>IF('Log_working_2-way'!$D174="","",B175^('Log_working_2-way'!$D174))</f>
        <v>1.6330240672116592</v>
      </c>
      <c r="L175" s="41">
        <f t="shared" si="27"/>
        <v>0.39356435643564358</v>
      </c>
      <c r="M175" s="41">
        <f t="shared" si="28"/>
        <v>0.60643564356435653</v>
      </c>
      <c r="N175" s="42">
        <v>272</v>
      </c>
      <c r="O175" s="42">
        <f t="shared" si="29"/>
        <v>160.9795918367347</v>
      </c>
      <c r="P175" s="42">
        <f t="shared" si="30"/>
        <v>100.9308176100629</v>
      </c>
      <c r="Q175" s="42">
        <f t="shared" si="31"/>
        <v>171.06918238993711</v>
      </c>
      <c r="R175" s="42">
        <f t="shared" si="32"/>
        <v>111.02040816326529</v>
      </c>
      <c r="S175" s="43">
        <f t="shared" si="33"/>
        <v>-10.089590553202413</v>
      </c>
      <c r="T175" s="43">
        <f t="shared" si="34"/>
        <v>-10.089590553202385</v>
      </c>
      <c r="U175" t="s">
        <v>238</v>
      </c>
      <c r="V175" t="s">
        <v>241</v>
      </c>
      <c r="W175" t="s">
        <v>323</v>
      </c>
      <c r="X175" s="28">
        <v>44425</v>
      </c>
      <c r="Y175" s="45"/>
    </row>
    <row r="176" spans="1:25" ht="15" x14ac:dyDescent="0.25">
      <c r="A176">
        <v>1.98</v>
      </c>
      <c r="B176">
        <v>1.89</v>
      </c>
      <c r="C176" s="32">
        <f t="shared" si="18"/>
        <v>3.4151034151034265E-2</v>
      </c>
      <c r="D176" s="33">
        <f>IF(OR($A176="",$B176=""),"",A176*'MPTO_working_2-way'!$G175)</f>
        <v>2.0476190476190479</v>
      </c>
      <c r="E176" s="35">
        <f>IF(OR($A176="",$B176=""),"",B176*'MPTO_working_2-way'!$G175)</f>
        <v>1.9545454545454546</v>
      </c>
      <c r="F176" s="33">
        <f>IF(OR($A176="",$B176=""),"",'MPTO_working_2-way'!D175)</f>
        <v>2.0492853622474128</v>
      </c>
      <c r="G176" s="35">
        <f>IF(OR($A176="",$B176=""),"",'MPTO_working_2-way'!E175)</f>
        <v>1.9530295913574449</v>
      </c>
      <c r="H176" s="33">
        <f>IF(OR($A176="",$B176=""),"",'OddsRatio_working_2-way'!M175)</f>
        <v>2.0493443645942064</v>
      </c>
      <c r="I176" s="33">
        <f>IF(OR($A176="",$B176=""),"",'OddsRatio_working_2-way'!N175)</f>
        <v>1.9529760045804527</v>
      </c>
      <c r="J176" s="33">
        <f>IF('Log_working_2-way'!$D175="","",A176^('Log_working_2-way'!$D175))</f>
        <v>2.0501043431252364</v>
      </c>
      <c r="K176" s="35">
        <f>IF('Log_working_2-way'!$D175="","",B176^('Log_working_2-way'!$D175))</f>
        <v>1.9522863194945297</v>
      </c>
      <c r="L176" s="41">
        <f t="shared" si="27"/>
        <v>0.48837209302325574</v>
      </c>
      <c r="M176" s="41">
        <f t="shared" si="28"/>
        <v>0.51162790697674421</v>
      </c>
      <c r="N176" s="42">
        <v>273</v>
      </c>
      <c r="O176" s="42">
        <f t="shared" si="29"/>
        <v>135.12121212121212</v>
      </c>
      <c r="P176" s="42">
        <f t="shared" si="30"/>
        <v>128.5555555555556</v>
      </c>
      <c r="Q176" s="42">
        <f t="shared" si="31"/>
        <v>144.44444444444446</v>
      </c>
      <c r="R176" s="42">
        <f t="shared" si="32"/>
        <v>137.87878787878788</v>
      </c>
      <c r="S176" s="43">
        <f t="shared" si="33"/>
        <v>-9.3232323232323324</v>
      </c>
      <c r="T176" s="43">
        <f t="shared" si="34"/>
        <v>-9.3232323232322756</v>
      </c>
      <c r="U176" t="s">
        <v>225</v>
      </c>
      <c r="V176" t="s">
        <v>333</v>
      </c>
      <c r="W176" t="s">
        <v>323</v>
      </c>
      <c r="X176" s="28">
        <v>44425</v>
      </c>
      <c r="Y176" s="45"/>
    </row>
    <row r="177" spans="1:25" ht="15" x14ac:dyDescent="0.25">
      <c r="A177">
        <v>2.54</v>
      </c>
      <c r="B177">
        <v>1.55</v>
      </c>
      <c r="C177" s="32">
        <f t="shared" si="18"/>
        <v>3.8862077724155508E-2</v>
      </c>
      <c r="D177" s="33">
        <f>IF(OR($A177="",$B177=""),"",A177*'MPTO_working_2-way'!$G176)</f>
        <v>2.6387096774193552</v>
      </c>
      <c r="E177" s="35">
        <f>IF(OR($A177="",$B177=""),"",B177*'MPTO_working_2-way'!$G176)</f>
        <v>1.6102362204724412</v>
      </c>
      <c r="F177" s="33">
        <f>IF(OR($A177="",$B177=""),"",'MPTO_working_2-way'!D176)</f>
        <v>2.6718696979979644</v>
      </c>
      <c r="G177" s="35">
        <f>IF(OR($A177="",$B177=""),"",'MPTO_working_2-way'!E176)</f>
        <v>1.5981327379744266</v>
      </c>
      <c r="H177" s="33">
        <f>IF(OR($A177="",$B177=""),"",'OddsRatio_working_2-way'!M176)</f>
        <v>2.673320053068152</v>
      </c>
      <c r="I177" s="33">
        <f>IF(OR($A177="",$B177=""),"",'OddsRatio_working_2-way'!N176)</f>
        <v>1.5976143046671971</v>
      </c>
      <c r="J177" s="33">
        <f>IF('Log_working_2-way'!$D176="","",A177^('Log_working_2-way'!$D176))</f>
        <v>2.6889415019824594</v>
      </c>
      <c r="K177" s="35">
        <f>IF('Log_working_2-way'!$D176="","",B177^('Log_working_2-way'!$D176))</f>
        <v>1.5920868181792243</v>
      </c>
      <c r="L177" s="41">
        <f t="shared" si="27"/>
        <v>0.37897310513447424</v>
      </c>
      <c r="M177" s="41">
        <f t="shared" si="28"/>
        <v>0.62102689486552554</v>
      </c>
      <c r="N177" s="42">
        <v>274</v>
      </c>
      <c r="O177" s="42">
        <f t="shared" si="29"/>
        <v>166.1259842519685</v>
      </c>
      <c r="P177" s="42">
        <f t="shared" si="30"/>
        <v>97.225806451612897</v>
      </c>
      <c r="Q177" s="42">
        <f t="shared" si="31"/>
        <v>176.7741935483871</v>
      </c>
      <c r="R177" s="42">
        <f t="shared" si="32"/>
        <v>107.87401574803148</v>
      </c>
      <c r="S177" s="43">
        <f t="shared" si="33"/>
        <v>-10.648209296418599</v>
      </c>
      <c r="T177" s="43">
        <f t="shared" si="34"/>
        <v>-10.648209296418585</v>
      </c>
      <c r="U177" t="s">
        <v>190</v>
      </c>
      <c r="V177" t="s">
        <v>246</v>
      </c>
      <c r="W177" t="s">
        <v>323</v>
      </c>
      <c r="X177" s="28">
        <v>44425</v>
      </c>
      <c r="Y177" s="45"/>
    </row>
    <row r="178" spans="1:25" ht="15" x14ac:dyDescent="0.25">
      <c r="A178">
        <v>2.15</v>
      </c>
      <c r="B178">
        <v>1.74</v>
      </c>
      <c r="C178" s="32">
        <f t="shared" si="18"/>
        <v>3.9828922747928264E-2</v>
      </c>
      <c r="D178" s="33">
        <f>IF(OR($A178="",$B178=""),"",A178*'MPTO_working_2-way'!$G177)</f>
        <v>2.2356321839080455</v>
      </c>
      <c r="E178" s="35">
        <f>IF(OR($A178="",$B178=""),"",B178*'MPTO_working_2-way'!$G177)</f>
        <v>1.8093023255813951</v>
      </c>
      <c r="F178" s="33">
        <f>IF(OR($A178="",$B178=""),"",'MPTO_working_2-way'!D177)</f>
        <v>2.2461723206244368</v>
      </c>
      <c r="G178" s="35">
        <f>IF(OR($A178="",$B178=""),"",'MPTO_working_2-way'!E177)</f>
        <v>1.8024572392194651</v>
      </c>
      <c r="H178" s="33">
        <f>IF(OR($A178="",$B178=""),"",'OddsRatio_working_2-way'!M177)</f>
        <v>2.2466170438647359</v>
      </c>
      <c r="I178" s="33">
        <f>IF(OR($A178="",$B178=""),"",'OddsRatio_working_2-way'!N177)</f>
        <v>1.8021709673564388</v>
      </c>
      <c r="J178" s="33">
        <f>IF('Log_working_2-way'!$D177="","",A178^('Log_working_2-way'!$D177))</f>
        <v>2.2514857299538718</v>
      </c>
      <c r="K178" s="35">
        <f>IF('Log_working_2-way'!$D177="","",B178^('Log_working_2-way'!$D177))</f>
        <v>1.7990502616731108</v>
      </c>
      <c r="L178" s="41">
        <f t="shared" si="27"/>
        <v>0.44730077120822631</v>
      </c>
      <c r="M178" s="41">
        <f t="shared" si="28"/>
        <v>0.5526992287917738</v>
      </c>
      <c r="N178" s="42">
        <v>275</v>
      </c>
      <c r="O178" s="42">
        <f t="shared" si="29"/>
        <v>147.09302325581396</v>
      </c>
      <c r="P178" s="42">
        <f t="shared" si="30"/>
        <v>116.95402298850574</v>
      </c>
      <c r="Q178" s="42">
        <f t="shared" si="31"/>
        <v>158.04597701149424</v>
      </c>
      <c r="R178" s="42">
        <f t="shared" si="32"/>
        <v>127.90697674418604</v>
      </c>
      <c r="S178" s="43">
        <f t="shared" si="33"/>
        <v>-10.952953755680284</v>
      </c>
      <c r="T178" s="43">
        <f t="shared" si="34"/>
        <v>-10.952953755680298</v>
      </c>
      <c r="U178" t="s">
        <v>390</v>
      </c>
      <c r="V178" t="s">
        <v>244</v>
      </c>
      <c r="W178" t="s">
        <v>323</v>
      </c>
      <c r="X178" s="28">
        <v>44425</v>
      </c>
      <c r="Y178" s="45"/>
    </row>
    <row r="179" spans="1:25" ht="15" x14ac:dyDescent="0.25">
      <c r="A179">
        <v>2.3199999999999998</v>
      </c>
      <c r="B179">
        <v>1.65</v>
      </c>
      <c r="C179" s="32">
        <f t="shared" si="18"/>
        <v>3.709508881922674E-2</v>
      </c>
      <c r="D179" s="33">
        <f>IF(OR($A179="",$B179=""),"",A179*'MPTO_working_2-way'!$G178)</f>
        <v>2.4060606060606058</v>
      </c>
      <c r="E179" s="35">
        <f>IF(OR($A179="",$B179=""),"",B179*'MPTO_working_2-way'!$G178)</f>
        <v>1.711206896551724</v>
      </c>
      <c r="F179" s="33">
        <f>IF(OR($A179="",$B179=""),"",'MPTO_working_2-way'!D178)</f>
        <v>2.4243191893603542</v>
      </c>
      <c r="G179" s="35">
        <f>IF(OR($A179="",$B179=""),"",'MPTO_working_2-way'!E178)</f>
        <v>1.702089817696754</v>
      </c>
      <c r="H179" s="33">
        <f>IF(OR($A179="",$B179=""),"",'OddsRatio_working_2-way'!M178)</f>
        <v>2.4250506063888508</v>
      </c>
      <c r="I179" s="33">
        <f>IF(OR($A179="",$B179=""),"",'OddsRatio_working_2-way'!N178)</f>
        <v>1.7017294652672368</v>
      </c>
      <c r="J179" s="33">
        <f>IF('Log_working_2-way'!$D178="","",A179^('Log_working_2-way'!$D178))</f>
        <v>2.4335275315726488</v>
      </c>
      <c r="K179" s="35">
        <f>IF('Log_working_2-way'!$D178="","",B179^('Log_working_2-way'!$D178))</f>
        <v>1.6975799054956422</v>
      </c>
      <c r="L179" s="41">
        <f t="shared" si="27"/>
        <v>0.41561712846347609</v>
      </c>
      <c r="M179" s="41">
        <f t="shared" si="28"/>
        <v>0.58438287153652402</v>
      </c>
      <c r="N179" s="42">
        <v>276</v>
      </c>
      <c r="O179" s="42">
        <f t="shared" si="29"/>
        <v>157.03448275862067</v>
      </c>
      <c r="P179" s="42">
        <f t="shared" si="30"/>
        <v>108.72727272727272</v>
      </c>
      <c r="Q179" s="42">
        <f t="shared" si="31"/>
        <v>167.27272727272728</v>
      </c>
      <c r="R179" s="42">
        <f t="shared" si="32"/>
        <v>118.96551724137932</v>
      </c>
      <c r="S179" s="43">
        <f t="shared" si="33"/>
        <v>-10.238244514106611</v>
      </c>
      <c r="T179" s="43">
        <f t="shared" si="34"/>
        <v>-10.238244514106597</v>
      </c>
      <c r="U179" t="s">
        <v>342</v>
      </c>
      <c r="V179" t="s">
        <v>335</v>
      </c>
      <c r="W179" t="s">
        <v>323</v>
      </c>
      <c r="X179" s="28">
        <v>44425</v>
      </c>
      <c r="Y179" s="45"/>
    </row>
    <row r="180" spans="1:25" ht="15" x14ac:dyDescent="0.25">
      <c r="A180">
        <v>2.0499999999999998</v>
      </c>
      <c r="B180">
        <v>1.83</v>
      </c>
      <c r="C180" s="32">
        <f t="shared" si="18"/>
        <v>3.4252965480474407E-2</v>
      </c>
      <c r="D180" s="33">
        <f>IF(OR($A180="",$B180=""),"",A180*'MPTO_working_2-way'!$G179)</f>
        <v>2.1202185792349724</v>
      </c>
      <c r="E180" s="35">
        <f>IF(OR($A180="",$B180=""),"",B180*'MPTO_working_2-way'!$G179)</f>
        <v>1.8926829268292682</v>
      </c>
      <c r="F180" s="33">
        <f>IF(OR($A180="",$B180=""),"",'MPTO_working_2-way'!D179)</f>
        <v>2.1245929491717397</v>
      </c>
      <c r="G180" s="35">
        <f>IF(OR($A180="",$B180=""),"",'MPTO_working_2-way'!E179)</f>
        <v>1.8892106257081707</v>
      </c>
      <c r="H180" s="33">
        <f>IF(OR($A180="",$B180=""),"",'OddsRatio_working_2-way'!M179)</f>
        <v>2.1247489679763456</v>
      </c>
      <c r="I180" s="33">
        <f>IF(OR($A180="",$B180=""),"",'OddsRatio_working_2-way'!N179)</f>
        <v>1.8890872794479689</v>
      </c>
      <c r="J180" s="33">
        <f>IF('Log_working_2-way'!$D179="","",A180^('Log_working_2-way'!$D179))</f>
        <v>2.1267489530128172</v>
      </c>
      <c r="K180" s="35">
        <f>IF('Log_working_2-way'!$D179="","",B180^('Log_working_2-way'!$D179))</f>
        <v>1.8875091450726849</v>
      </c>
      <c r="L180" s="41">
        <f t="shared" si="27"/>
        <v>0.47164948453608252</v>
      </c>
      <c r="M180" s="41">
        <f t="shared" si="28"/>
        <v>0.52835051546391754</v>
      </c>
      <c r="N180" s="42">
        <v>277</v>
      </c>
      <c r="O180" s="42">
        <f t="shared" si="29"/>
        <v>141.87804878048777</v>
      </c>
      <c r="P180" s="42">
        <f t="shared" si="30"/>
        <v>125.63387978142076</v>
      </c>
      <c r="Q180" s="42">
        <f t="shared" si="31"/>
        <v>151.36612021857923</v>
      </c>
      <c r="R180" s="42">
        <f t="shared" si="32"/>
        <v>135.1219512195122</v>
      </c>
      <c r="S180" s="43">
        <f t="shared" si="33"/>
        <v>-9.4880714380914526</v>
      </c>
      <c r="T180" s="43">
        <f t="shared" si="34"/>
        <v>-9.4880714380914384</v>
      </c>
      <c r="U180" t="s">
        <v>226</v>
      </c>
      <c r="V180" t="s">
        <v>332</v>
      </c>
      <c r="W180" t="s">
        <v>323</v>
      </c>
      <c r="X180" s="28">
        <v>44425</v>
      </c>
      <c r="Y180" s="45"/>
    </row>
    <row r="181" spans="1:25" s="38" customFormat="1" ht="15" x14ac:dyDescent="0.25">
      <c r="A181">
        <v>2.0699999999999998</v>
      </c>
      <c r="B181">
        <v>1.8</v>
      </c>
      <c r="C181" s="32">
        <f t="shared" si="18"/>
        <v>3.8647342995169254E-2</v>
      </c>
      <c r="D181" s="33">
        <f>IF(OR($A181="",$B181=""),"",A181*'MPTO_working_2-way'!$G180)</f>
        <v>2.1500000000000004</v>
      </c>
      <c r="E181" s="35">
        <f>IF(OR($A181="",$B181=""),"",B181*'MPTO_working_2-way'!$G180)</f>
        <v>1.8695652173913047</v>
      </c>
      <c r="F181" s="33">
        <f>IF(OR($A181="",$B181=""),"",'MPTO_working_2-way'!D180)</f>
        <v>2.15625</v>
      </c>
      <c r="G181" s="35">
        <f>IF(OR($A181="",$B181=""),"",'MPTO_working_2-way'!E180)</f>
        <v>1.8648648648648651</v>
      </c>
      <c r="H181" s="33">
        <f>IF(OR($A181="",$B181=""),"",'OddsRatio_working_2-way'!M180)</f>
        <v>2.1565033506220384</v>
      </c>
      <c r="I181" s="33">
        <f>IF(OR($A181="",$B181=""),"",'OddsRatio_working_2-way'!N180)</f>
        <v>1.8646754023342345</v>
      </c>
      <c r="J181" s="33">
        <f>IF('Log_working_2-way'!$D180="","",A181^('Log_working_2-way'!$D180))</f>
        <v>2.1593762623614712</v>
      </c>
      <c r="K181" s="35">
        <f>IF('Log_working_2-way'!$D180="","",B181^('Log_working_2-way'!$D180))</f>
        <v>1.8625327535713179</v>
      </c>
      <c r="L181" s="41">
        <f t="shared" si="27"/>
        <v>0.46511627906976738</v>
      </c>
      <c r="M181" s="41">
        <f t="shared" si="28"/>
        <v>0.53488372093023251</v>
      </c>
      <c r="N181" s="42">
        <v>278</v>
      </c>
      <c r="O181" s="42">
        <f t="shared" si="29"/>
        <v>143.70048309178742</v>
      </c>
      <c r="P181" s="42">
        <f t="shared" si="30"/>
        <v>123.55555555555559</v>
      </c>
      <c r="Q181" s="42">
        <f t="shared" si="31"/>
        <v>154.44444444444446</v>
      </c>
      <c r="R181" s="42">
        <f t="shared" si="32"/>
        <v>134.29951690821258</v>
      </c>
      <c r="S181" s="43">
        <f t="shared" si="33"/>
        <v>-10.743961352657038</v>
      </c>
      <c r="T181" s="43">
        <f t="shared" si="34"/>
        <v>-10.743961352656996</v>
      </c>
      <c r="U181" t="s">
        <v>228</v>
      </c>
      <c r="V181" t="s">
        <v>243</v>
      </c>
      <c r="W181" t="s">
        <v>323</v>
      </c>
      <c r="X181" s="28">
        <v>44425</v>
      </c>
      <c r="Y181" s="45"/>
    </row>
    <row r="182" spans="1:25" ht="15" x14ac:dyDescent="0.25">
      <c r="A182">
        <v>2.09</v>
      </c>
      <c r="B182">
        <v>1.78</v>
      </c>
      <c r="C182" s="32">
        <f t="shared" si="18"/>
        <v>4.0266652330519959E-2</v>
      </c>
      <c r="D182" s="33">
        <f>IF(OR($A182="",$B182=""),"",A182*'MPTO_working_2-way'!$G181)</f>
        <v>2.1741573033707864</v>
      </c>
      <c r="E182" s="35">
        <f>IF(OR($A182="",$B182=""),"",B182*'MPTO_working_2-way'!$G181)</f>
        <v>1.8516746411483256</v>
      </c>
      <c r="F182" s="33">
        <f>IF(OR($A182="",$B182=""),"",'MPTO_working_2-way'!D181)</f>
        <v>2.1818075186206087</v>
      </c>
      <c r="G182" s="35">
        <f>IF(OR($A182="",$B182=""),"",'MPTO_working_2-way'!E181)</f>
        <v>1.8461614808198106</v>
      </c>
      <c r="H182" s="33">
        <f>IF(OR($A182="",$B182=""),"",'OddsRatio_working_2-way'!M181)</f>
        <v>2.1821319289469754</v>
      </c>
      <c r="I182" s="33">
        <f>IF(OR($A182="",$B182=""),"",'OddsRatio_working_2-way'!N181)</f>
        <v>1.8459292702556338</v>
      </c>
      <c r="J182" s="33">
        <f>IF('Log_working_2-way'!$D181="","",A182^('Log_working_2-way'!$D181))</f>
        <v>2.1856576768529026</v>
      </c>
      <c r="K182" s="35">
        <f>IF('Log_working_2-way'!$D181="","",B182^('Log_working_2-way'!$D181))</f>
        <v>1.8434137605840082</v>
      </c>
      <c r="L182" s="41">
        <f t="shared" si="27"/>
        <v>0.4599483204134367</v>
      </c>
      <c r="M182" s="41">
        <f t="shared" si="28"/>
        <v>0.54005167958656319</v>
      </c>
      <c r="N182" s="42">
        <v>279</v>
      </c>
      <c r="O182" s="42">
        <f t="shared" si="29"/>
        <v>145.50717703349284</v>
      </c>
      <c r="P182" s="42">
        <f t="shared" si="30"/>
        <v>122.25842696629215</v>
      </c>
      <c r="Q182" s="42">
        <f t="shared" si="31"/>
        <v>156.74157303370788</v>
      </c>
      <c r="R182" s="42">
        <f t="shared" si="32"/>
        <v>133.49282296650719</v>
      </c>
      <c r="S182" s="43">
        <f t="shared" si="33"/>
        <v>-11.234396000215042</v>
      </c>
      <c r="T182" s="43">
        <f t="shared" si="34"/>
        <v>-11.234396000215042</v>
      </c>
      <c r="U182" t="s">
        <v>245</v>
      </c>
      <c r="V182" t="s">
        <v>191</v>
      </c>
      <c r="W182" t="s">
        <v>323</v>
      </c>
      <c r="X182" s="28">
        <v>44425</v>
      </c>
      <c r="Y182" s="45"/>
    </row>
    <row r="183" spans="1:25" ht="15" x14ac:dyDescent="0.25">
      <c r="A183">
        <v>2.21</v>
      </c>
      <c r="B183">
        <v>1.71</v>
      </c>
      <c r="C183" s="32">
        <f t="shared" si="18"/>
        <v>3.7284009420232245E-2</v>
      </c>
      <c r="D183" s="33">
        <f>IF(OR($A183="",$B183=""),"",A183*'MPTO_working_2-way'!$G182)</f>
        <v>2.2923976608187133</v>
      </c>
      <c r="E183" s="35">
        <f>IF(OR($A183="",$B183=""),"",B183*'MPTO_working_2-way'!$G182)</f>
        <v>1.7737556561085972</v>
      </c>
      <c r="F183" s="33">
        <f>IF(OR($A183="",$B183=""),"",'MPTO_working_2-way'!D182)</f>
        <v>2.3049617273032235</v>
      </c>
      <c r="G183" s="35">
        <f>IF(OR($A183="",$B183=""),"",'MPTO_working_2-way'!E182)</f>
        <v>1.7663059989250076</v>
      </c>
      <c r="H183" s="33">
        <f>IF(OR($A183="",$B183=""),"",'OddsRatio_working_2-way'!M182)</f>
        <v>2.305459824013238</v>
      </c>
      <c r="I183" s="33">
        <f>IF(OR($A183="",$B183=""),"",'OddsRatio_working_2-way'!N182)</f>
        <v>1.7660136157433048</v>
      </c>
      <c r="J183" s="33">
        <f>IF('Log_working_2-way'!$D182="","",A183^('Log_working_2-way'!$D182))</f>
        <v>2.3112626061065349</v>
      </c>
      <c r="K183" s="35">
        <f>IF('Log_working_2-way'!$D182="","",B183^('Log_working_2-way'!$D182))</f>
        <v>1.7626237454975722</v>
      </c>
      <c r="L183" s="41">
        <f t="shared" si="27"/>
        <v>0.43622448979591838</v>
      </c>
      <c r="M183" s="41">
        <f t="shared" si="28"/>
        <v>0.56377551020408168</v>
      </c>
      <c r="N183" s="42">
        <v>280</v>
      </c>
      <c r="O183" s="42">
        <f t="shared" si="29"/>
        <v>153.30316742081445</v>
      </c>
      <c r="P183" s="42">
        <f t="shared" si="30"/>
        <v>116.25730994152046</v>
      </c>
      <c r="Q183" s="42">
        <f t="shared" si="31"/>
        <v>163.74269005847952</v>
      </c>
      <c r="R183" s="42">
        <f t="shared" si="32"/>
        <v>126.69683257918552</v>
      </c>
      <c r="S183" s="43">
        <f t="shared" si="33"/>
        <v>-10.439522637665078</v>
      </c>
      <c r="T183" s="43">
        <f t="shared" si="34"/>
        <v>-10.439522637665064</v>
      </c>
      <c r="U183" t="s">
        <v>71</v>
      </c>
      <c r="V183" t="s">
        <v>101</v>
      </c>
      <c r="W183" t="s">
        <v>318</v>
      </c>
      <c r="X183" s="28">
        <v>44426</v>
      </c>
      <c r="Y183" s="45"/>
    </row>
    <row r="184" spans="1:25" ht="15" x14ac:dyDescent="0.25">
      <c r="A184">
        <v>2.16</v>
      </c>
      <c r="B184">
        <v>1.74</v>
      </c>
      <c r="C184" s="32">
        <f t="shared" si="18"/>
        <v>3.7675606641123682E-2</v>
      </c>
      <c r="D184" s="33">
        <f>IF(OR($A184="",$B184=""),"",A184*'MPTO_working_2-way'!$G183)</f>
        <v>2.2413793103448274</v>
      </c>
      <c r="E184" s="35">
        <f>IF(OR($A184="",$B184=""),"",B184*'MPTO_working_2-way'!$G183)</f>
        <v>1.8055555555555551</v>
      </c>
      <c r="F184" s="33">
        <f>IF(OR($A184="",$B184=""),"",'MPTO_working_2-way'!D183)</f>
        <v>2.2516175413371671</v>
      </c>
      <c r="G184" s="35">
        <f>IF(OR($A184="",$B184=""),"",'MPTO_working_2-way'!E183)</f>
        <v>1.7989661114302122</v>
      </c>
      <c r="H184" s="33">
        <f>IF(OR($A184="",$B184=""),"",'OddsRatio_working_2-way'!M183)</f>
        <v>2.2520253861514017</v>
      </c>
      <c r="I184" s="33">
        <f>IF(OR($A184="",$B184=""),"",'OddsRatio_working_2-way'!N183)</f>
        <v>1.7987058497862392</v>
      </c>
      <c r="J184" s="33">
        <f>IF('Log_working_2-way'!$D183="","",A184^('Log_working_2-way'!$D183))</f>
        <v>2.2567451068476951</v>
      </c>
      <c r="K184" s="35">
        <f>IF('Log_working_2-way'!$D183="","",B184^('Log_working_2-way'!$D183))</f>
        <v>1.7957063007853538</v>
      </c>
      <c r="L184" s="41">
        <f t="shared" si="27"/>
        <v>0.44615384615384618</v>
      </c>
      <c r="M184" s="41">
        <f t="shared" si="28"/>
        <v>0.55384615384615399</v>
      </c>
      <c r="N184" s="42">
        <v>281</v>
      </c>
      <c r="O184" s="42">
        <f t="shared" si="29"/>
        <v>150.90740740740742</v>
      </c>
      <c r="P184" s="42">
        <f t="shared" si="30"/>
        <v>119.50574712643677</v>
      </c>
      <c r="Q184" s="42">
        <f t="shared" si="31"/>
        <v>161.4942528735632</v>
      </c>
      <c r="R184" s="42">
        <f t="shared" si="32"/>
        <v>130.09259259259258</v>
      </c>
      <c r="S184" s="43">
        <f t="shared" si="33"/>
        <v>-10.586845466155779</v>
      </c>
      <c r="T184" s="43">
        <f t="shared" si="34"/>
        <v>-10.586845466155808</v>
      </c>
      <c r="U184" t="s">
        <v>74</v>
      </c>
      <c r="V184" t="s">
        <v>70</v>
      </c>
      <c r="W184" t="s">
        <v>318</v>
      </c>
      <c r="X184" s="28">
        <v>44426</v>
      </c>
      <c r="Y184" s="45"/>
    </row>
    <row r="185" spans="1:25" ht="15" x14ac:dyDescent="0.25">
      <c r="A185">
        <v>2.13</v>
      </c>
      <c r="B185">
        <v>1.76</v>
      </c>
      <c r="C185" s="32">
        <f t="shared" si="18"/>
        <v>3.7665386256935607E-2</v>
      </c>
      <c r="D185" s="33">
        <f>IF(OR($A185="",$B185=""),"",A185*'MPTO_working_2-way'!$G184)</f>
        <v>2.2102272727272729</v>
      </c>
      <c r="E185" s="35">
        <f>IF(OR($A185="",$B185=""),"",B185*'MPTO_working_2-way'!$G184)</f>
        <v>1.8262910798122067</v>
      </c>
      <c r="F185" s="33">
        <f>IF(OR($A185="",$B185=""),"",'MPTO_working_2-way'!D184)</f>
        <v>2.2190126672191313</v>
      </c>
      <c r="G185" s="35">
        <f>IF(OR($A185="",$B185=""),"",'MPTO_working_2-way'!E184)</f>
        <v>1.8203360202000585</v>
      </c>
      <c r="H185" s="33">
        <f>IF(OR($A185="",$B185=""),"",'OddsRatio_working_2-way'!M184)</f>
        <v>2.2193613513897996</v>
      </c>
      <c r="I185" s="33">
        <f>IF(OR($A185="",$B185=""),"",'OddsRatio_working_2-way'!N184)</f>
        <v>1.8201014398727853</v>
      </c>
      <c r="J185" s="33">
        <f>IF('Log_working_2-way'!$D184="","",A185^('Log_working_2-way'!$D184))</f>
        <v>2.2234058151600675</v>
      </c>
      <c r="K185" s="35">
        <f>IF('Log_working_2-way'!$D184="","",B185^('Log_working_2-way'!$D184))</f>
        <v>1.8173902621748135</v>
      </c>
      <c r="L185" s="41">
        <f t="shared" si="27"/>
        <v>0.45244215938303339</v>
      </c>
      <c r="M185" s="41">
        <f t="shared" si="28"/>
        <v>0.54755784061696655</v>
      </c>
      <c r="N185" s="42">
        <v>282</v>
      </c>
      <c r="O185" s="42">
        <f t="shared" si="29"/>
        <v>149.6056338028169</v>
      </c>
      <c r="P185" s="42">
        <f t="shared" si="30"/>
        <v>121.77272727272728</v>
      </c>
      <c r="Q185" s="42">
        <f t="shared" si="31"/>
        <v>160.22727272727275</v>
      </c>
      <c r="R185" s="42">
        <f t="shared" si="32"/>
        <v>132.3943661971831</v>
      </c>
      <c r="S185" s="43">
        <f t="shared" si="33"/>
        <v>-10.621638924455851</v>
      </c>
      <c r="T185" s="43">
        <f t="shared" si="34"/>
        <v>-10.621638924455823</v>
      </c>
      <c r="U185" t="s">
        <v>68</v>
      </c>
      <c r="V185" t="s">
        <v>76</v>
      </c>
      <c r="W185" t="s">
        <v>318</v>
      </c>
      <c r="X185" s="28">
        <v>44426</v>
      </c>
      <c r="Y185" s="45"/>
    </row>
    <row r="186" spans="1:25" s="38" customFormat="1" ht="15" x14ac:dyDescent="0.25">
      <c r="A186" s="31">
        <v>2.15</v>
      </c>
      <c r="B186" s="31">
        <v>1.75</v>
      </c>
      <c r="C186" s="32">
        <f t="shared" si="18"/>
        <v>3.6544850498338777E-2</v>
      </c>
      <c r="D186" s="33">
        <f>IF(OR($A186="",$B186=""),"",A186*'MPTO_working_2-way'!$G185)</f>
        <v>2.2285714285714282</v>
      </c>
      <c r="E186" s="35">
        <f>IF(OR($A186="",$B186=""),"",B186*'MPTO_working_2-way'!$G185)</f>
        <v>1.8139534883720929</v>
      </c>
      <c r="F186" s="33">
        <f>IF(OR($A186="",$B186=""),"",'MPTO_working_2-way'!D185)</f>
        <v>2.2379182156133823</v>
      </c>
      <c r="G186" s="35">
        <f>IF(OR($A186="",$B186=""),"",'MPTO_working_2-way'!E185)</f>
        <v>1.8078078078078077</v>
      </c>
      <c r="H186" s="33">
        <f>IF(OR($A186="",$B186=""),"",'OddsRatio_working_2-way'!M185)</f>
        <v>2.2382783747337802</v>
      </c>
      <c r="I186" s="33">
        <f>IF(OR($A186="",$B186=""),"",'OddsRatio_working_2-way'!N185)</f>
        <v>1.8075728530872484</v>
      </c>
      <c r="J186" s="33">
        <f>IF('Log_working_2-way'!$D185="","",A186^('Log_working_2-way'!$D185))</f>
        <v>2.2425796542182517</v>
      </c>
      <c r="K186" s="35">
        <f>IF('Log_working_2-way'!$D185="","",B186^('Log_working_2-way'!$D185))</f>
        <v>1.8047773811563292</v>
      </c>
      <c r="L186" s="41">
        <f t="shared" si="27"/>
        <v>0.44871794871794879</v>
      </c>
      <c r="M186" s="41">
        <f t="shared" si="28"/>
        <v>0.55128205128205132</v>
      </c>
      <c r="N186" s="42">
        <v>283</v>
      </c>
      <c r="O186" s="42">
        <f t="shared" si="29"/>
        <v>151.37209302325579</v>
      </c>
      <c r="P186" s="42">
        <f t="shared" si="30"/>
        <v>121.28571428571428</v>
      </c>
      <c r="Q186" s="42">
        <f t="shared" si="31"/>
        <v>161.71428571428569</v>
      </c>
      <c r="R186" s="42">
        <f t="shared" si="32"/>
        <v>131.62790697674419</v>
      </c>
      <c r="S186" s="43">
        <f t="shared" si="33"/>
        <v>-10.342192691029908</v>
      </c>
      <c r="T186" s="43">
        <f t="shared" si="34"/>
        <v>-10.342192691029908</v>
      </c>
      <c r="U186" s="31" t="s">
        <v>219</v>
      </c>
      <c r="V186" s="31" t="s">
        <v>48</v>
      </c>
      <c r="W186" s="31" t="s">
        <v>318</v>
      </c>
      <c r="X186" s="40">
        <v>44426</v>
      </c>
      <c r="Y186" s="45"/>
    </row>
    <row r="187" spans="1:25" ht="15" x14ac:dyDescent="0.25">
      <c r="A187">
        <v>2.1800000000000002</v>
      </c>
      <c r="B187">
        <v>1.72</v>
      </c>
      <c r="C187" s="32">
        <f t="shared" si="18"/>
        <v>4.0110945167484591E-2</v>
      </c>
      <c r="D187" s="33">
        <f>IF(OR($A187="",$B187=""),"",A187*'MPTO_working_2-way'!$G186)</f>
        <v>2.2674418604651168</v>
      </c>
      <c r="E187" s="35">
        <f>IF(OR($A187="",$B187=""),"",B187*'MPTO_working_2-way'!$G186)</f>
        <v>1.7889908256880735</v>
      </c>
      <c r="F187" s="33">
        <f>IF(OR($A187="",$B187=""),"",'MPTO_working_2-way'!D186)</f>
        <v>2.2796692607003894</v>
      </c>
      <c r="G187" s="35">
        <f>IF(OR($A187="",$B187=""),"",'MPTO_working_2-way'!E186)</f>
        <v>1.7814519194222731</v>
      </c>
      <c r="H187" s="33">
        <f>IF(OR($A187="",$B187=""),"",'OddsRatio_working_2-way'!M186)</f>
        <v>2.2801909579781015</v>
      </c>
      <c r="I187" s="33">
        <f>IF(OR($A187="",$B187=""),"",'OddsRatio_working_2-way'!N186)</f>
        <v>1.7811334658849434</v>
      </c>
      <c r="J187" s="33">
        <f>IF('Log_working_2-way'!$D186="","",A187^('Log_working_2-way'!$D186))</f>
        <v>2.2858490727693308</v>
      </c>
      <c r="K187" s="35">
        <f>IF('Log_working_2-way'!$D186="","",B187^('Log_working_2-way'!$D186))</f>
        <v>1.7776962484765699</v>
      </c>
      <c r="L187" s="41">
        <f t="shared" si="27"/>
        <v>0.44102564102564096</v>
      </c>
      <c r="M187" s="41">
        <f t="shared" si="28"/>
        <v>0.55897435897435888</v>
      </c>
      <c r="N187" s="42">
        <v>284</v>
      </c>
      <c r="O187" s="42">
        <f t="shared" si="29"/>
        <v>153.72477064220183</v>
      </c>
      <c r="P187" s="42">
        <f t="shared" si="30"/>
        <v>118.88372093023257</v>
      </c>
      <c r="Q187" s="42">
        <f t="shared" si="31"/>
        <v>165.11627906976744</v>
      </c>
      <c r="R187" s="42">
        <f t="shared" si="32"/>
        <v>130.27522935779817</v>
      </c>
      <c r="S187" s="43">
        <f t="shared" si="33"/>
        <v>-11.391508427565611</v>
      </c>
      <c r="T187" s="43">
        <f t="shared" si="34"/>
        <v>-11.391508427565597</v>
      </c>
      <c r="U187" t="s">
        <v>69</v>
      </c>
      <c r="V187" t="s">
        <v>61</v>
      </c>
      <c r="W187" t="s">
        <v>318</v>
      </c>
      <c r="X187" s="28">
        <v>44426</v>
      </c>
      <c r="Y187" s="45"/>
    </row>
    <row r="188" spans="1:25" s="58" customFormat="1" ht="15" x14ac:dyDescent="0.25">
      <c r="A188" s="51">
        <v>2.1800000000000002</v>
      </c>
      <c r="B188" s="51">
        <v>1.71</v>
      </c>
      <c r="C188" s="52">
        <f t="shared" si="18"/>
        <v>4.3510917967702012E-2</v>
      </c>
      <c r="D188" s="53">
        <f>IF(OR($A188="",$B188=""),"",A188*'MPTO_working_2-way'!$G187)</f>
        <v>2.2748538011695905</v>
      </c>
      <c r="E188" s="55">
        <f>IF(OR($A188="",$B188=""),"",B188*'MPTO_working_2-way'!$G187)</f>
        <v>1.7844036697247705</v>
      </c>
      <c r="F188" s="53">
        <f>IF(OR($A188="",$B188=""),"",'MPTO_working_2-way'!D187)</f>
        <v>2.2885382773650926</v>
      </c>
      <c r="G188" s="55">
        <f>IF(OR($A188="",$B188=""),"",'MPTO_working_2-way'!E187)</f>
        <v>1.7760731811901471</v>
      </c>
      <c r="H188" s="53">
        <f>IF(OR($A188="",$B188=""),"",'OddsRatio_working_2-way'!M187)</f>
        <v>2.2891748643942433</v>
      </c>
      <c r="I188" s="53">
        <f>IF(OR($A188="",$B188=""),"",'OddsRatio_working_2-way'!N187)</f>
        <v>1.7756899607795869</v>
      </c>
      <c r="J188" s="53">
        <f>IF('Log_working_2-way'!$D187="","",A188^('Log_working_2-way'!$D187))</f>
        <v>2.2955329814159455</v>
      </c>
      <c r="K188" s="55">
        <f>IF('Log_working_2-way'!$D187="","",B188^('Log_working_2-way'!$D187))</f>
        <v>1.7718830893109678</v>
      </c>
      <c r="L188" s="60">
        <f t="shared" si="27"/>
        <v>0.43958868894601544</v>
      </c>
      <c r="M188" s="60">
        <f t="shared" si="28"/>
        <v>0.56041131105398467</v>
      </c>
      <c r="N188" s="61">
        <v>285</v>
      </c>
      <c r="O188" s="61">
        <f t="shared" si="29"/>
        <v>154.26605504587158</v>
      </c>
      <c r="P188" s="61">
        <f t="shared" si="30"/>
        <v>118.3333333333333</v>
      </c>
      <c r="Q188" s="61">
        <f t="shared" si="31"/>
        <v>166.66666666666666</v>
      </c>
      <c r="R188" s="61">
        <f t="shared" si="32"/>
        <v>130.73394495412842</v>
      </c>
      <c r="S188" s="62">
        <f t="shared" si="33"/>
        <v>-12.400611620795075</v>
      </c>
      <c r="T188" s="62">
        <f t="shared" si="34"/>
        <v>-12.400611620795118</v>
      </c>
      <c r="U188" s="51" t="s">
        <v>368</v>
      </c>
      <c r="V188" s="51" t="s">
        <v>371</v>
      </c>
      <c r="W188" s="51" t="s">
        <v>328</v>
      </c>
      <c r="X188" s="69">
        <v>44426</v>
      </c>
      <c r="Y188" s="63"/>
    </row>
    <row r="189" spans="1:25" s="38" customFormat="1" ht="15" x14ac:dyDescent="0.25">
      <c r="A189">
        <v>1.52</v>
      </c>
      <c r="B189">
        <v>2.62</v>
      </c>
      <c r="C189" s="32">
        <f t="shared" ref="C189:C252" si="35">IF(OR($A189="",$B189=""),"",(1/A189)+(1/B189)-1)</f>
        <v>3.9574126155082379E-2</v>
      </c>
      <c r="D189" s="33">
        <f>IF(OR($A189="",$B189=""),"",A189*'MPTO_working_2-way'!$G188)</f>
        <v>1.5801526717557253</v>
      </c>
      <c r="E189" s="35">
        <f>IF(OR($A189="",$B189=""),"",B189*'MPTO_working_2-way'!$G188)</f>
        <v>2.7236842105263159</v>
      </c>
      <c r="F189" s="33">
        <f>IF(OR($A189="",$B189=""),"",'MPTO_working_2-way'!D188)</f>
        <v>1.5671336376515033</v>
      </c>
      <c r="G189" s="35">
        <f>IF(OR($A189="",$B189=""),"",'MPTO_working_2-way'!E188)</f>
        <v>2.7632528448515128</v>
      </c>
      <c r="H189" s="33">
        <f>IF(OR($A189="",$B189=""),"",'OddsRatio_working_2-way'!M188)</f>
        <v>1.5665577237325312</v>
      </c>
      <c r="I189" s="33">
        <f>IF(OR($A189="",$B189=""),"",'OddsRatio_working_2-way'!N188)</f>
        <v>2.7650452162436565</v>
      </c>
      <c r="J189" s="33">
        <f>IF('Log_working_2-way'!$D188="","",A189^('Log_working_2-way'!$D188))</f>
        <v>1.560602588024171</v>
      </c>
      <c r="K189" s="35">
        <f>IF('Log_working_2-way'!$D188="","",B189^('Log_working_2-way'!$D188))</f>
        <v>2.7837948332060924</v>
      </c>
      <c r="L189" s="41">
        <f t="shared" ref="L189:L252" si="36">(1/D189)</f>
        <v>0.63285024154589364</v>
      </c>
      <c r="M189" s="41">
        <f t="shared" ref="M189:M252" si="37">(1/E189)</f>
        <v>0.36714975845410625</v>
      </c>
      <c r="N189" s="42">
        <v>286</v>
      </c>
      <c r="O189" s="42">
        <f t="shared" ref="O189:O252" si="38">(1/A189)*((N189*A189)-N189)</f>
        <v>97.842105263157919</v>
      </c>
      <c r="P189" s="42">
        <f t="shared" ref="P189:P252" si="39">(1/B189)*((N189*B189)-N189)</f>
        <v>176.83969465648855</v>
      </c>
      <c r="Q189" s="42">
        <f t="shared" ref="Q189:Q252" si="40">(1/B189)*N189</f>
        <v>109.16030534351144</v>
      </c>
      <c r="R189" s="42">
        <f t="shared" ref="R189:R252" si="41">(1/A189)*N189</f>
        <v>188.15789473684211</v>
      </c>
      <c r="S189" s="43">
        <f t="shared" ref="S189:S252" si="42">O189-Q189</f>
        <v>-11.31820008035352</v>
      </c>
      <c r="T189" s="43">
        <f t="shared" ref="T189:T252" si="43">P189-R189</f>
        <v>-11.318200080353563</v>
      </c>
      <c r="U189" t="s">
        <v>280</v>
      </c>
      <c r="V189" t="s">
        <v>282</v>
      </c>
      <c r="W189" t="s">
        <v>322</v>
      </c>
      <c r="X189" t="s">
        <v>472</v>
      </c>
      <c r="Y189" s="45"/>
    </row>
    <row r="190" spans="1:25" s="38" customFormat="1" ht="15" x14ac:dyDescent="0.25">
      <c r="A190">
        <v>1.55</v>
      </c>
      <c r="B190">
        <v>2.6</v>
      </c>
      <c r="C190" s="32">
        <f t="shared" si="35"/>
        <v>2.9776674937965097E-2</v>
      </c>
      <c r="D190" s="33">
        <f>IF(OR($A190="",$B190=""),"",A190*'MPTO_working_2-way'!$G189)</f>
        <v>1.596153846153846</v>
      </c>
      <c r="E190" s="35">
        <f>IF(OR($A190="",$B190=""),"",B190*'MPTO_working_2-way'!$G189)</f>
        <v>2.6774193548387095</v>
      </c>
      <c r="F190" s="33">
        <f>IF(OR($A190="",$B190=""),"",'MPTO_working_2-way'!D189)</f>
        <v>1.5866141732283463</v>
      </c>
      <c r="G190" s="35">
        <f>IF(OR($A190="",$B190=""),"",'MPTO_working_2-way'!E189)</f>
        <v>2.7046979865771807</v>
      </c>
      <c r="H190" s="33">
        <f>IF(OR($A190="",$B190=""),"",'OddsRatio_working_2-way'!M189)</f>
        <v>1.5863019699779282</v>
      </c>
      <c r="I190" s="33">
        <f>IF(OR($A190="",$B190=""),"",'OddsRatio_working_2-way'!N189)</f>
        <v>2.7056057308448831</v>
      </c>
      <c r="J190" s="33">
        <f>IF('Log_working_2-way'!$D189="","",A190^('Log_working_2-way'!$D189))</f>
        <v>1.5819633552807311</v>
      </c>
      <c r="K190" s="35">
        <f>IF('Log_working_2-way'!$D189="","",B190^('Log_working_2-way'!$D189))</f>
        <v>2.7183212498277745</v>
      </c>
      <c r="L190" s="41">
        <f t="shared" si="36"/>
        <v>0.62650602409638556</v>
      </c>
      <c r="M190" s="41">
        <f t="shared" si="37"/>
        <v>0.37349397590361449</v>
      </c>
      <c r="N190" s="42">
        <v>287</v>
      </c>
      <c r="O190" s="42">
        <f t="shared" si="38"/>
        <v>101.83870967741937</v>
      </c>
      <c r="P190" s="42">
        <f t="shared" si="39"/>
        <v>176.61538461538461</v>
      </c>
      <c r="Q190" s="42">
        <f t="shared" si="40"/>
        <v>110.38461538461537</v>
      </c>
      <c r="R190" s="42">
        <f t="shared" si="41"/>
        <v>185.16129032258064</v>
      </c>
      <c r="S190" s="43">
        <f t="shared" si="42"/>
        <v>-8.545905707195999</v>
      </c>
      <c r="T190" s="43">
        <f t="shared" si="43"/>
        <v>-8.5459057071960274</v>
      </c>
      <c r="U190" t="s">
        <v>211</v>
      </c>
      <c r="V190" t="s">
        <v>186</v>
      </c>
      <c r="W190" t="s">
        <v>182</v>
      </c>
      <c r="X190" t="s">
        <v>472</v>
      </c>
      <c r="Y190" s="45"/>
    </row>
    <row r="191" spans="1:25" ht="15" x14ac:dyDescent="0.25">
      <c r="A191">
        <v>1.74</v>
      </c>
      <c r="B191">
        <v>2.19</v>
      </c>
      <c r="C191" s="32">
        <f t="shared" si="35"/>
        <v>3.1333648244370904E-2</v>
      </c>
      <c r="D191" s="33">
        <f>IF(OR($A191="",$B191=""),"",A191*'MPTO_working_2-way'!$G190)</f>
        <v>1.7945205479452053</v>
      </c>
      <c r="E191" s="35">
        <f>IF(OR($A191="",$B191=""),"",B191*'MPTO_working_2-way'!$G190)</f>
        <v>2.2586206896551722</v>
      </c>
      <c r="F191" s="33">
        <f>IF(OR($A191="",$B191=""),"",'MPTO_working_2-way'!D190)</f>
        <v>1.7887621461765948</v>
      </c>
      <c r="G191" s="35">
        <f>IF(OR($A191="",$B191=""),"",'MPTO_working_2-way'!E190)</f>
        <v>2.2678093197643276</v>
      </c>
      <c r="H191" s="33">
        <f>IF(OR($A191="",$B191=""),"",'OddsRatio_working_2-way'!M190)</f>
        <v>1.7885738643245783</v>
      </c>
      <c r="I191" s="33">
        <f>IF(OR($A191="",$B191=""),"",'OddsRatio_working_2-way'!N190)</f>
        <v>2.2681120250624973</v>
      </c>
      <c r="J191" s="33">
        <f>IF('Log_working_2-way'!$D190="","",A191^('Log_working_2-way'!$D190))</f>
        <v>1.7859641468844982</v>
      </c>
      <c r="K191" s="35">
        <f>IF('Log_working_2-way'!$D190="","",B191^('Log_working_2-way'!$D190))</f>
        <v>2.2723226675973618</v>
      </c>
      <c r="L191" s="41">
        <f t="shared" si="36"/>
        <v>0.5572519083969466</v>
      </c>
      <c r="M191" s="41">
        <f t="shared" si="37"/>
        <v>0.44274809160305351</v>
      </c>
      <c r="N191" s="42">
        <v>288</v>
      </c>
      <c r="O191" s="42">
        <f t="shared" si="38"/>
        <v>122.48275862068965</v>
      </c>
      <c r="P191" s="42">
        <f t="shared" si="39"/>
        <v>156.49315068493152</v>
      </c>
      <c r="Q191" s="42">
        <f t="shared" si="40"/>
        <v>131.50684931506851</v>
      </c>
      <c r="R191" s="42">
        <f t="shared" si="41"/>
        <v>165.51724137931035</v>
      </c>
      <c r="S191" s="43">
        <f t="shared" si="42"/>
        <v>-9.0240906943788559</v>
      </c>
      <c r="T191" s="43">
        <f t="shared" si="43"/>
        <v>-9.0240906943788275</v>
      </c>
      <c r="U191" t="s">
        <v>189</v>
      </c>
      <c r="V191" t="s">
        <v>215</v>
      </c>
      <c r="W191" t="s">
        <v>183</v>
      </c>
      <c r="X191" t="s">
        <v>472</v>
      </c>
      <c r="Y191" s="45"/>
    </row>
    <row r="192" spans="1:25" s="38" customFormat="1" ht="15" x14ac:dyDescent="0.25">
      <c r="A192">
        <v>1.93</v>
      </c>
      <c r="B192">
        <v>1.95</v>
      </c>
      <c r="C192" s="32">
        <f t="shared" si="35"/>
        <v>3.0955227846419575E-2</v>
      </c>
      <c r="D192" s="33">
        <f>IF(OR($A192="",$B192=""),"",A192*'MPTO_working_2-way'!$G191)</f>
        <v>1.9897435897435898</v>
      </c>
      <c r="E192" s="35">
        <f>IF(OR($A192="",$B192=""),"",B192*'MPTO_working_2-way'!$G191)</f>
        <v>2.0103626943005182</v>
      </c>
      <c r="F192" s="33">
        <f>IF(OR($A192="",$B192=""),"",'MPTO_working_2-way'!D191)</f>
        <v>1.9894277785119598</v>
      </c>
      <c r="G192" s="35">
        <f>IF(OR($A192="",$B192=""),"",'MPTO_working_2-way'!E191)</f>
        <v>2.0106851876586083</v>
      </c>
      <c r="H192" s="33">
        <f>IF(OR($A192="",$B192=""),"",'OddsRatio_working_2-way'!M191)</f>
        <v>1.9894176915848294</v>
      </c>
      <c r="I192" s="33">
        <f>IF(OR($A192="",$B192=""),"",'OddsRatio_working_2-way'!N191)</f>
        <v>2.0106954914038573</v>
      </c>
      <c r="J192" s="33">
        <f>IF('Log_working_2-way'!$D191="","",A192^('Log_working_2-way'!$D191))</f>
        <v>1.9892742724695103</v>
      </c>
      <c r="K192" s="35">
        <f>IF('Log_working_2-way'!$D191="","",B192^('Log_working_2-way'!$D191))</f>
        <v>2.0108420160403986</v>
      </c>
      <c r="L192" s="41">
        <f t="shared" si="36"/>
        <v>0.50257731958762886</v>
      </c>
      <c r="M192" s="41">
        <f t="shared" si="37"/>
        <v>0.49742268041237114</v>
      </c>
      <c r="N192" s="42">
        <v>289</v>
      </c>
      <c r="O192" s="42">
        <f t="shared" si="38"/>
        <v>139.25906735751295</v>
      </c>
      <c r="P192" s="42">
        <f t="shared" si="39"/>
        <v>140.7948717948718</v>
      </c>
      <c r="Q192" s="42">
        <f t="shared" si="40"/>
        <v>148.20512820512823</v>
      </c>
      <c r="R192" s="42">
        <f t="shared" si="41"/>
        <v>149.74093264248705</v>
      </c>
      <c r="S192" s="43">
        <f t="shared" si="42"/>
        <v>-8.9460608476152856</v>
      </c>
      <c r="T192" s="43">
        <f t="shared" si="43"/>
        <v>-8.9460608476152572</v>
      </c>
      <c r="U192" t="s">
        <v>184</v>
      </c>
      <c r="V192" t="s">
        <v>181</v>
      </c>
      <c r="W192" t="s">
        <v>183</v>
      </c>
      <c r="X192" t="s">
        <v>472</v>
      </c>
      <c r="Y192" s="45"/>
    </row>
    <row r="193" spans="1:25" ht="15" x14ac:dyDescent="0.25">
      <c r="A193">
        <v>2.2599999999999998</v>
      </c>
      <c r="B193">
        <v>1.69</v>
      </c>
      <c r="C193" s="32">
        <f t="shared" si="35"/>
        <v>3.4193852437555794E-2</v>
      </c>
      <c r="D193" s="33">
        <f>IF(OR($A193="",$B193=""),"",A193*'MPTO_working_2-way'!$G192)</f>
        <v>2.3372781065088759</v>
      </c>
      <c r="E193" s="35">
        <f>IF(OR($A193="",$B193=""),"",B193*'MPTO_working_2-way'!$G192)</f>
        <v>1.7477876106194692</v>
      </c>
      <c r="F193" s="33">
        <f>IF(OR($A193="",$B193=""),"",'MPTO_working_2-way'!D192)</f>
        <v>2.3508340001231001</v>
      </c>
      <c r="G193" s="35">
        <f>IF(OR($A193="",$B193=""),"",'MPTO_working_2-way'!E192)</f>
        <v>1.740283410033262</v>
      </c>
      <c r="H193" s="33">
        <f>IF(OR($A193="",$B193=""),"",'OddsRatio_working_2-way'!M192)</f>
        <v>2.351327849384353</v>
      </c>
      <c r="I193" s="33">
        <f>IF(OR($A193="",$B193=""),"",'OddsRatio_working_2-way'!N192)</f>
        <v>1.7400128699009547</v>
      </c>
      <c r="J193" s="33">
        <f>IF('Log_working_2-way'!$D192="","",A193^('Log_working_2-way'!$D192))</f>
        <v>2.3575800032398484</v>
      </c>
      <c r="K193" s="35">
        <f>IF('Log_working_2-way'!$D192="","",B193^('Log_working_2-way'!$D192))</f>
        <v>1.7366048392090647</v>
      </c>
      <c r="L193" s="41">
        <f t="shared" si="36"/>
        <v>0.42784810126582273</v>
      </c>
      <c r="M193" s="41">
        <f t="shared" si="37"/>
        <v>0.57215189873417716</v>
      </c>
      <c r="N193" s="42">
        <v>290</v>
      </c>
      <c r="O193" s="42">
        <f t="shared" si="38"/>
        <v>161.68141592920352</v>
      </c>
      <c r="P193" s="42">
        <f t="shared" si="39"/>
        <v>118.40236686390531</v>
      </c>
      <c r="Q193" s="42">
        <f t="shared" si="40"/>
        <v>171.59763313609469</v>
      </c>
      <c r="R193" s="42">
        <f t="shared" si="41"/>
        <v>128.31858407079648</v>
      </c>
      <c r="S193" s="43">
        <f t="shared" si="42"/>
        <v>-9.9162172068911616</v>
      </c>
      <c r="T193" s="43">
        <f t="shared" si="43"/>
        <v>-9.9162172068911616</v>
      </c>
      <c r="U193" t="s">
        <v>73</v>
      </c>
      <c r="V193" t="s">
        <v>72</v>
      </c>
      <c r="W193" t="s">
        <v>318</v>
      </c>
      <c r="X193" t="s">
        <v>472</v>
      </c>
      <c r="Y193" s="45"/>
    </row>
    <row r="194" spans="1:25" ht="15" x14ac:dyDescent="0.25">
      <c r="A194">
        <v>1.45</v>
      </c>
      <c r="B194">
        <v>2.87</v>
      </c>
      <c r="C194" s="32">
        <f t="shared" si="35"/>
        <v>3.8087228162922093E-2</v>
      </c>
      <c r="D194" s="33">
        <f>IF(OR($A194="",$B194=""),"",A194*'MPTO_working_2-way'!$G193)</f>
        <v>1.505226480836237</v>
      </c>
      <c r="E194" s="35">
        <f>IF(OR($A194="",$B194=""),"",B194*'MPTO_working_2-way'!$G193)</f>
        <v>2.9793103448275864</v>
      </c>
      <c r="F194" s="33">
        <f>IF(OR($A194="",$B194=""),"",'MPTO_working_2-way'!D193)</f>
        <v>1.4911762071127834</v>
      </c>
      <c r="G194" s="35">
        <f>IF(OR($A194="",$B194=""),"",'MPTO_working_2-way'!E193)</f>
        <v>3.0359292358198071</v>
      </c>
      <c r="H194" s="33">
        <f>IF(OR($A194="",$B194=""),"",'OddsRatio_working_2-way'!M193)</f>
        <v>1.4905524551257965</v>
      </c>
      <c r="I194" s="33">
        <f>IF(OR($A194="",$B194=""),"",'OddsRatio_working_2-way'!N193)</f>
        <v>3.0385179801894218</v>
      </c>
      <c r="J194" s="33">
        <f>IF('Log_working_2-way'!$D193="","",A194^('Log_working_2-way'!$D193))</f>
        <v>1.4841008009425416</v>
      </c>
      <c r="K194" s="35">
        <f>IF('Log_working_2-way'!$D193="","",B194^('Log_working_2-way'!$D193))</f>
        <v>3.0656854895762686</v>
      </c>
      <c r="L194" s="41">
        <f t="shared" si="36"/>
        <v>0.66435185185185186</v>
      </c>
      <c r="M194" s="41">
        <f t="shared" si="37"/>
        <v>0.33564814814814814</v>
      </c>
      <c r="N194" s="42">
        <v>291</v>
      </c>
      <c r="O194" s="42">
        <f t="shared" si="38"/>
        <v>90.310344827586206</v>
      </c>
      <c r="P194" s="42">
        <f t="shared" si="39"/>
        <v>189.60627177700349</v>
      </c>
      <c r="Q194" s="42">
        <f t="shared" si="40"/>
        <v>101.3937282229965</v>
      </c>
      <c r="R194" s="42">
        <f t="shared" si="41"/>
        <v>200.68965517241381</v>
      </c>
      <c r="S194" s="43">
        <f t="shared" si="42"/>
        <v>-11.083383395410294</v>
      </c>
      <c r="T194" s="43">
        <f t="shared" si="43"/>
        <v>-11.083383395410323</v>
      </c>
      <c r="U194" t="s">
        <v>298</v>
      </c>
      <c r="V194" t="s">
        <v>301</v>
      </c>
      <c r="W194" t="s">
        <v>324</v>
      </c>
      <c r="X194" t="s">
        <v>472</v>
      </c>
      <c r="Y194" s="45"/>
    </row>
    <row r="195" spans="1:25" ht="15" x14ac:dyDescent="0.25">
      <c r="A195">
        <v>2.27</v>
      </c>
      <c r="B195">
        <v>1.68</v>
      </c>
      <c r="C195" s="32">
        <f t="shared" si="35"/>
        <v>3.5766729599328695E-2</v>
      </c>
      <c r="D195" s="33">
        <f>IF(OR($A195="",$B195=""),"",A195*'MPTO_working_2-way'!$G194)</f>
        <v>2.3511904761904763</v>
      </c>
      <c r="E195" s="35">
        <f>IF(OR($A195="",$B195=""),"",B195*'MPTO_working_2-way'!$G194)</f>
        <v>1.7400881057268722</v>
      </c>
      <c r="F195" s="33">
        <f>IF(OR($A195="",$B195=""),"",'MPTO_working_2-way'!D194)</f>
        <v>2.3660503784588656</v>
      </c>
      <c r="G195" s="35">
        <f>IF(OR($A195="",$B195=""),"",'MPTO_working_2-way'!E194)</f>
        <v>1.7320374239258789</v>
      </c>
      <c r="H195" s="33">
        <f>IF(OR($A195="",$B195=""),"",'OddsRatio_working_2-way'!M194)</f>
        <v>2.3666188418222287</v>
      </c>
      <c r="I195" s="33">
        <f>IF(OR($A195="",$B195=""),"",'OddsRatio_working_2-way'!N194)</f>
        <v>1.7317329231804059</v>
      </c>
      <c r="J195" s="33">
        <f>IF('Log_working_2-way'!$D194="","",A195^('Log_working_2-way'!$D194))</f>
        <v>2.37348902776783</v>
      </c>
      <c r="K195" s="35">
        <f>IF('Log_working_2-way'!$D194="","",B195^('Log_working_2-way'!$D194))</f>
        <v>1.72807279838637</v>
      </c>
      <c r="L195" s="41">
        <f t="shared" si="36"/>
        <v>0.42531645569620252</v>
      </c>
      <c r="M195" s="41">
        <f t="shared" si="37"/>
        <v>0.57468354430379742</v>
      </c>
      <c r="N195" s="42">
        <v>292</v>
      </c>
      <c r="O195" s="42">
        <f t="shared" si="38"/>
        <v>163.36563876651982</v>
      </c>
      <c r="P195" s="42">
        <f t="shared" si="39"/>
        <v>118.19047619047619</v>
      </c>
      <c r="Q195" s="42">
        <f t="shared" si="40"/>
        <v>173.8095238095238</v>
      </c>
      <c r="R195" s="42">
        <f t="shared" si="41"/>
        <v>128.63436123348018</v>
      </c>
      <c r="S195" s="43">
        <f t="shared" si="42"/>
        <v>-10.443885043003974</v>
      </c>
      <c r="T195" s="43">
        <f t="shared" si="43"/>
        <v>-10.443885043003988</v>
      </c>
      <c r="U195" t="s">
        <v>391</v>
      </c>
      <c r="V195" t="s">
        <v>392</v>
      </c>
      <c r="W195" t="s">
        <v>476</v>
      </c>
      <c r="X195" t="s">
        <v>472</v>
      </c>
      <c r="Y195" s="45"/>
    </row>
    <row r="196" spans="1:25" ht="15" x14ac:dyDescent="0.25">
      <c r="A196">
        <v>1.86</v>
      </c>
      <c r="B196">
        <v>2.0299999999999998</v>
      </c>
      <c r="C196" s="32">
        <f t="shared" si="35"/>
        <v>3.0245246040574214E-2</v>
      </c>
      <c r="D196" s="33">
        <f>IF(OR($A196="",$B196=""),"",A196*'MPTO_working_2-way'!$G195)</f>
        <v>1.9162561576354682</v>
      </c>
      <c r="E196" s="35">
        <f>IF(OR($A196="",$B196=""),"",B196*'MPTO_working_2-way'!$G195)</f>
        <v>2.0913978494623655</v>
      </c>
      <c r="F196" s="33">
        <f>IF(OR($A196="",$B196=""),"",'MPTO_working_2-way'!D195)</f>
        <v>1.9138324294186226</v>
      </c>
      <c r="G196" s="35">
        <f>IF(OR($A196="",$B196=""),"",'MPTO_working_2-way'!E195)</f>
        <v>2.0942925287037548</v>
      </c>
      <c r="H196" s="33">
        <f>IF(OR($A196="",$B196=""),"",'OddsRatio_working_2-way'!M195)</f>
        <v>1.9137567818137824</v>
      </c>
      <c r="I196" s="33">
        <f>IF(OR($A196="",$B196=""),"",'OddsRatio_working_2-way'!N195)</f>
        <v>2.0943831224048783</v>
      </c>
      <c r="J196" s="33">
        <f>IF('Log_working_2-way'!$D195="","",A196^('Log_working_2-way'!$D195))</f>
        <v>1.9126582447390832</v>
      </c>
      <c r="K196" s="35">
        <f>IF('Log_working_2-way'!$D195="","",B196^('Log_working_2-way'!$D195))</f>
        <v>2.0957003958101184</v>
      </c>
      <c r="L196" s="41">
        <f t="shared" si="36"/>
        <v>0.52185089974293053</v>
      </c>
      <c r="M196" s="41">
        <f t="shared" si="37"/>
        <v>0.47814910025706941</v>
      </c>
      <c r="N196" s="42">
        <v>293</v>
      </c>
      <c r="O196" s="42">
        <f t="shared" si="38"/>
        <v>135.47311827956989</v>
      </c>
      <c r="P196" s="42">
        <f t="shared" si="39"/>
        <v>148.66502463054186</v>
      </c>
      <c r="Q196" s="42">
        <f t="shared" si="40"/>
        <v>144.33497536945814</v>
      </c>
      <c r="R196" s="42">
        <f t="shared" si="41"/>
        <v>157.52688172043011</v>
      </c>
      <c r="S196" s="43">
        <f t="shared" si="42"/>
        <v>-8.8618570898882467</v>
      </c>
      <c r="T196" s="43">
        <f t="shared" si="43"/>
        <v>-8.8618570898882467</v>
      </c>
      <c r="U196" t="s">
        <v>376</v>
      </c>
      <c r="V196" t="s">
        <v>273</v>
      </c>
      <c r="W196" t="s">
        <v>329</v>
      </c>
      <c r="X196" t="s">
        <v>472</v>
      </c>
      <c r="Y196" s="45"/>
    </row>
    <row r="197" spans="1:25" ht="15" x14ac:dyDescent="0.25">
      <c r="A197">
        <v>2.37</v>
      </c>
      <c r="B197">
        <v>1.64</v>
      </c>
      <c r="C197" s="32">
        <f t="shared" si="35"/>
        <v>3.1697025831017633E-2</v>
      </c>
      <c r="D197" s="33">
        <f>IF(OR($A197="",$B197=""),"",A197*'MPTO_working_2-way'!$G196)</f>
        <v>2.4451219512195119</v>
      </c>
      <c r="E197" s="35">
        <f>IF(OR($A197="",$B197=""),"",B197*'MPTO_working_2-way'!$G196)</f>
        <v>1.6919831223628687</v>
      </c>
      <c r="F197" s="33">
        <f>IF(OR($A197="",$B197=""),"",'MPTO_working_2-way'!D196)</f>
        <v>2.4624936644703492</v>
      </c>
      <c r="G197" s="35">
        <f>IF(OR($A197="",$B197=""),"",'MPTO_working_2-way'!E196)</f>
        <v>1.6837636458152829</v>
      </c>
      <c r="H197" s="33">
        <f>IF(OR($A197="",$B197=""),"",'OddsRatio_working_2-way'!M196)</f>
        <v>2.4630874888399528</v>
      </c>
      <c r="I197" s="33">
        <f>IF(OR($A197="",$B197=""),"",'OddsRatio_working_2-way'!N196)</f>
        <v>1.6834861261734084</v>
      </c>
      <c r="J197" s="33">
        <f>IF('Log_working_2-way'!$D196="","",A197^('Log_working_2-way'!$D196))</f>
        <v>2.4711156795001918</v>
      </c>
      <c r="K197" s="35">
        <f>IF('Log_working_2-way'!$D196="","",B197^('Log_working_2-way'!$D196))</f>
        <v>1.6797561972418789</v>
      </c>
      <c r="L197" s="41">
        <f t="shared" si="36"/>
        <v>0.40897755610972575</v>
      </c>
      <c r="M197" s="41">
        <f t="shared" si="37"/>
        <v>0.59102244389027447</v>
      </c>
      <c r="N197" s="42">
        <v>294</v>
      </c>
      <c r="O197" s="42">
        <f t="shared" si="38"/>
        <v>169.9493670886076</v>
      </c>
      <c r="P197" s="42">
        <f t="shared" si="39"/>
        <v>114.73170731707314</v>
      </c>
      <c r="Q197" s="42">
        <f t="shared" si="40"/>
        <v>179.26829268292681</v>
      </c>
      <c r="R197" s="42">
        <f t="shared" si="41"/>
        <v>124.0506329113924</v>
      </c>
      <c r="S197" s="43">
        <f t="shared" si="42"/>
        <v>-9.3189255943192109</v>
      </c>
      <c r="T197" s="43">
        <f t="shared" si="43"/>
        <v>-9.3189255943192535</v>
      </c>
      <c r="U197" t="s">
        <v>369</v>
      </c>
      <c r="V197" t="s">
        <v>112</v>
      </c>
      <c r="W197" t="s">
        <v>319</v>
      </c>
      <c r="X197" t="s">
        <v>472</v>
      </c>
      <c r="Y197" s="45"/>
    </row>
    <row r="198" spans="1:25" ht="15" x14ac:dyDescent="0.25">
      <c r="A198">
        <v>2.02</v>
      </c>
      <c r="B198">
        <v>1.87</v>
      </c>
      <c r="C198" s="32">
        <f t="shared" si="35"/>
        <v>2.9808863239265015E-2</v>
      </c>
      <c r="D198" s="33">
        <f>IF(OR($A198="",$B198=""),"",A198*'MPTO_working_2-way'!$G197)</f>
        <v>2.0802139037433154</v>
      </c>
      <c r="E198" s="35">
        <f>IF(OR($A198="",$B198=""),"",B198*'MPTO_working_2-way'!$G197)</f>
        <v>1.9257425742574257</v>
      </c>
      <c r="F198" s="33">
        <f>IF(OR($A198="",$B198=""),"",'MPTO_working_2-way'!D197)</f>
        <v>2.082703865027292</v>
      </c>
      <c r="G198" s="35">
        <f>IF(OR($A198="",$B198=""),"",'MPTO_working_2-way'!E197)</f>
        <v>1.9236135865967305</v>
      </c>
      <c r="H198" s="33">
        <f>IF(OR($A198="",$B198=""),"",'OddsRatio_working_2-way'!M197)</f>
        <v>2.0827805840074194</v>
      </c>
      <c r="I198" s="33">
        <f>IF(OR($A198="",$B198=""),"",'OddsRatio_working_2-way'!N197)</f>
        <v>1.9235481451827992</v>
      </c>
      <c r="J198" s="33">
        <f>IF('Log_working_2-way'!$D197="","",A198^('Log_working_2-way'!$D197))</f>
        <v>2.0839128581602959</v>
      </c>
      <c r="K198" s="35">
        <f>IF('Log_working_2-way'!$D197="","",B198^('Log_working_2-way'!$D197))</f>
        <v>1.9225833907877643</v>
      </c>
      <c r="L198" s="41">
        <f t="shared" si="36"/>
        <v>0.48071979434447304</v>
      </c>
      <c r="M198" s="41">
        <f t="shared" si="37"/>
        <v>0.51928020565552702</v>
      </c>
      <c r="N198" s="42">
        <v>295</v>
      </c>
      <c r="O198" s="42">
        <f t="shared" si="38"/>
        <v>148.96039603960395</v>
      </c>
      <c r="P198" s="42">
        <f t="shared" si="39"/>
        <v>137.24598930481281</v>
      </c>
      <c r="Q198" s="42">
        <f t="shared" si="40"/>
        <v>157.75401069518713</v>
      </c>
      <c r="R198" s="42">
        <f t="shared" si="41"/>
        <v>146.03960396039605</v>
      </c>
      <c r="S198" s="43">
        <f t="shared" si="42"/>
        <v>-8.793614655583184</v>
      </c>
      <c r="T198" s="43">
        <f t="shared" si="43"/>
        <v>-8.7936146555832408</v>
      </c>
      <c r="U198" t="s">
        <v>143</v>
      </c>
      <c r="V198" t="s">
        <v>136</v>
      </c>
      <c r="W198" t="s">
        <v>319</v>
      </c>
      <c r="X198" t="s">
        <v>472</v>
      </c>
      <c r="Y198" s="45"/>
    </row>
    <row r="199" spans="1:25" ht="15" x14ac:dyDescent="0.25">
      <c r="A199">
        <v>1.9</v>
      </c>
      <c r="B199">
        <v>1.93</v>
      </c>
      <c r="C199" s="32">
        <f t="shared" si="35"/>
        <v>4.445050449959087E-2</v>
      </c>
      <c r="D199" s="33">
        <f>IF(OR($A199="",$B199=""),"",A199*'MPTO_working_2-way'!$G198)</f>
        <v>1.9844559585492225</v>
      </c>
      <c r="E199" s="35">
        <f>IF(OR($A199="",$B199=""),"",B199*'MPTO_working_2-way'!$G198)</f>
        <v>2.0157894736842104</v>
      </c>
      <c r="F199" s="33">
        <f>IF(OR($A199="",$B199=""),"",'MPTO_working_2-way'!D198)</f>
        <v>1.9837706248309437</v>
      </c>
      <c r="G199" s="35">
        <f>IF(OR($A199="",$B199=""),"",'MPTO_working_2-way'!E198)</f>
        <v>2.0164971130052241</v>
      </c>
      <c r="H199" s="33">
        <f>IF(OR($A199="",$B199=""),"",'OddsRatio_working_2-way'!M198)</f>
        <v>1.9837387536759294</v>
      </c>
      <c r="I199" s="33">
        <f>IF(OR($A199="",$B199=""),"",'OddsRatio_working_2-way'!N198)</f>
        <v>2.0165300454651267</v>
      </c>
      <c r="J199" s="33">
        <f>IF('Log_working_2-way'!$D198="","",A199^('Log_working_2-way'!$D198))</f>
        <v>1.9834239894126766</v>
      </c>
      <c r="K199" s="35">
        <f>IF('Log_working_2-way'!$D198="","",B199^('Log_working_2-way'!$D198))</f>
        <v>2.0168554059748378</v>
      </c>
      <c r="L199" s="41">
        <f t="shared" si="36"/>
        <v>0.50391644908616195</v>
      </c>
      <c r="M199" s="41">
        <f t="shared" si="37"/>
        <v>0.49608355091383816</v>
      </c>
      <c r="N199" s="42">
        <v>296</v>
      </c>
      <c r="O199" s="42">
        <f t="shared" si="38"/>
        <v>140.21052631578945</v>
      </c>
      <c r="P199" s="42">
        <f t="shared" si="39"/>
        <v>142.6321243523316</v>
      </c>
      <c r="Q199" s="42">
        <f t="shared" si="40"/>
        <v>153.36787564766843</v>
      </c>
      <c r="R199" s="42">
        <f t="shared" si="41"/>
        <v>155.78947368421052</v>
      </c>
      <c r="S199" s="43">
        <f t="shared" si="42"/>
        <v>-13.157349331878976</v>
      </c>
      <c r="T199" s="43">
        <f t="shared" si="43"/>
        <v>-13.157349331878919</v>
      </c>
      <c r="U199" t="s">
        <v>393</v>
      </c>
      <c r="V199" t="s">
        <v>394</v>
      </c>
      <c r="W199" t="s">
        <v>477</v>
      </c>
      <c r="X199" t="s">
        <v>472</v>
      </c>
      <c r="Y199" s="45"/>
    </row>
    <row r="200" spans="1:25" ht="15" x14ac:dyDescent="0.25">
      <c r="A200">
        <v>1.91</v>
      </c>
      <c r="B200">
        <v>1.99</v>
      </c>
      <c r="C200" s="32">
        <f t="shared" si="35"/>
        <v>2.6072772238153963E-2</v>
      </c>
      <c r="D200" s="33">
        <f>IF(OR($A200="",$B200=""),"",A200*'MPTO_working_2-way'!$G199)</f>
        <v>1.959798994974874</v>
      </c>
      <c r="E200" s="35">
        <f>IF(OR($A200="",$B200=""),"",B200*'MPTO_working_2-way'!$G199)</f>
        <v>2.0418848167539263</v>
      </c>
      <c r="F200" s="33">
        <f>IF(OR($A200="",$B200=""),"",'MPTO_working_2-way'!D199)</f>
        <v>1.9587724496895047</v>
      </c>
      <c r="G200" s="35">
        <f>IF(OR($A200="",$B200=""),"",'MPTO_working_2-way'!E199)</f>
        <v>2.0430003493778384</v>
      </c>
      <c r="H200" s="33">
        <f>IF(OR($A200="",$B200=""),"",'OddsRatio_working_2-way'!M199)</f>
        <v>1.9587449708822042</v>
      </c>
      <c r="I200" s="33">
        <f>IF(OR($A200="",$B200=""),"",'OddsRatio_working_2-way'!N199)</f>
        <v>2.043030243047673</v>
      </c>
      <c r="J200" s="33">
        <f>IF('Log_working_2-way'!$D199="","",A200^('Log_working_2-way'!$D199))</f>
        <v>1.9582809328895501</v>
      </c>
      <c r="K200" s="35">
        <f>IF('Log_working_2-way'!$D199="","",B200^('Log_working_2-way'!$D199))</f>
        <v>2.0435353200492536</v>
      </c>
      <c r="L200" s="41">
        <f t="shared" si="36"/>
        <v>0.51025641025641033</v>
      </c>
      <c r="M200" s="41">
        <f t="shared" si="37"/>
        <v>0.48974358974358984</v>
      </c>
      <c r="N200" s="42">
        <v>297</v>
      </c>
      <c r="O200" s="42">
        <f t="shared" si="38"/>
        <v>141.50261780104711</v>
      </c>
      <c r="P200" s="42">
        <f t="shared" si="39"/>
        <v>147.75376884422107</v>
      </c>
      <c r="Q200" s="42">
        <f t="shared" si="40"/>
        <v>149.24623115577887</v>
      </c>
      <c r="R200" s="42">
        <f t="shared" si="41"/>
        <v>155.49738219895289</v>
      </c>
      <c r="S200" s="43">
        <f t="shared" si="42"/>
        <v>-7.7436133547317638</v>
      </c>
      <c r="T200" s="43">
        <f t="shared" si="43"/>
        <v>-7.7436133547318207</v>
      </c>
      <c r="U200" t="s">
        <v>81</v>
      </c>
      <c r="V200" t="s">
        <v>56</v>
      </c>
      <c r="W200" t="s">
        <v>320</v>
      </c>
      <c r="X200" t="s">
        <v>472</v>
      </c>
      <c r="Y200" s="45"/>
    </row>
    <row r="201" spans="1:25" ht="15" x14ac:dyDescent="0.25">
      <c r="A201">
        <v>2.59</v>
      </c>
      <c r="B201">
        <v>1.54</v>
      </c>
      <c r="C201" s="32">
        <f t="shared" si="35"/>
        <v>3.5451035451035562E-2</v>
      </c>
      <c r="D201" s="33">
        <f>IF(OR($A201="",$B201=""),"",A201*'MPTO_working_2-way'!$G200)</f>
        <v>2.6818181818181821</v>
      </c>
      <c r="E201" s="35">
        <f>IF(OR($A201="",$B201=""),"",B201*'MPTO_working_2-way'!$G200)</f>
        <v>1.5945945945945947</v>
      </c>
      <c r="F201" s="33">
        <f>IF(OR($A201="",$B201=""),"",'MPTO_working_2-way'!D200)</f>
        <v>2.7146260123868511</v>
      </c>
      <c r="G201" s="35">
        <f>IF(OR($A201="",$B201=""),"",'MPTO_working_2-way'!E200)</f>
        <v>1.583217560433454</v>
      </c>
      <c r="H201" s="33">
        <f>IF(OR($A201="",$B201=""),"",'OddsRatio_working_2-way'!M200)</f>
        <v>2.7159383568311668</v>
      </c>
      <c r="I201" s="33">
        <f>IF(OR($A201="",$B201=""),"",'OddsRatio_working_2-way'!N200)</f>
        <v>1.5827715174143586</v>
      </c>
      <c r="J201" s="33">
        <f>IF('Log_working_2-way'!$D200="","",A201^('Log_working_2-way'!$D200))</f>
        <v>2.7313566491877532</v>
      </c>
      <c r="K201" s="35">
        <f>IF('Log_working_2-way'!$D200="","",B201^('Log_working_2-way'!$D200))</f>
        <v>1.5775817480869365</v>
      </c>
      <c r="L201" s="41">
        <f t="shared" si="36"/>
        <v>0.37288135593220334</v>
      </c>
      <c r="M201" s="41">
        <f t="shared" si="37"/>
        <v>0.6271186440677966</v>
      </c>
      <c r="N201" s="42">
        <v>298</v>
      </c>
      <c r="O201" s="42">
        <f t="shared" si="38"/>
        <v>182.94208494208493</v>
      </c>
      <c r="P201" s="42">
        <f t="shared" si="39"/>
        <v>104.4935064935065</v>
      </c>
      <c r="Q201" s="42">
        <f t="shared" si="40"/>
        <v>193.50649350649351</v>
      </c>
      <c r="R201" s="42">
        <f t="shared" si="41"/>
        <v>115.05791505791505</v>
      </c>
      <c r="S201" s="43">
        <f t="shared" si="42"/>
        <v>-10.564408564408581</v>
      </c>
      <c r="T201" s="43">
        <f t="shared" si="43"/>
        <v>-10.564408564408552</v>
      </c>
      <c r="U201" t="s">
        <v>50</v>
      </c>
      <c r="V201" t="s">
        <v>125</v>
      </c>
      <c r="W201" t="s">
        <v>321</v>
      </c>
      <c r="X201" t="s">
        <v>472</v>
      </c>
      <c r="Y201" s="45"/>
    </row>
    <row r="202" spans="1:25" ht="15" x14ac:dyDescent="0.25">
      <c r="A202">
        <v>2.2000000000000002</v>
      </c>
      <c r="B202">
        <v>1.73</v>
      </c>
      <c r="C202" s="32">
        <f t="shared" si="35"/>
        <v>3.2580136626379375E-2</v>
      </c>
      <c r="D202" s="33">
        <f>IF(OR($A202="",$B202=""),"",A202*'MPTO_working_2-way'!$G201)</f>
        <v>2.2716763005780347</v>
      </c>
      <c r="E202" s="35">
        <f>IF(OR($A202="",$B202=""),"",B202*'MPTO_working_2-way'!$G201)</f>
        <v>1.7863636363636364</v>
      </c>
      <c r="F202" s="33">
        <f>IF(OR($A202="",$B202=""),"",'MPTO_working_2-way'!D201)</f>
        <v>2.2817745803357314</v>
      </c>
      <c r="G202" s="35">
        <f>IF(OR($A202="",$B202=""),"",'MPTO_working_2-way'!E201)</f>
        <v>1.7801683816651075</v>
      </c>
      <c r="H202" s="33">
        <f>IF(OR($A202="",$B202=""),"",'OddsRatio_working_2-way'!M201)</f>
        <v>2.2821215295120645</v>
      </c>
      <c r="I202" s="33">
        <f>IF(OR($A202="",$B202=""),"",'OddsRatio_working_2-way'!N201)</f>
        <v>1.7799572637865058</v>
      </c>
      <c r="J202" s="33">
        <f>IF('Log_working_2-way'!$D201="","",A202^('Log_working_2-way'!$D201))</f>
        <v>2.2867575998445693</v>
      </c>
      <c r="K202" s="35">
        <f>IF('Log_working_2-way'!$D201="","",B202^('Log_working_2-way'!$D201))</f>
        <v>1.7771471488652957</v>
      </c>
      <c r="L202" s="41">
        <f t="shared" si="36"/>
        <v>0.44020356234096691</v>
      </c>
      <c r="M202" s="41">
        <f t="shared" si="37"/>
        <v>0.55979643765903309</v>
      </c>
      <c r="N202" s="42">
        <v>299</v>
      </c>
      <c r="O202" s="42">
        <f t="shared" si="38"/>
        <v>163.09090909090912</v>
      </c>
      <c r="P202" s="42">
        <f t="shared" si="39"/>
        <v>126.16763005780346</v>
      </c>
      <c r="Q202" s="42">
        <f t="shared" si="40"/>
        <v>172.83236994219655</v>
      </c>
      <c r="R202" s="42">
        <f t="shared" si="41"/>
        <v>135.90909090909091</v>
      </c>
      <c r="S202" s="43">
        <f t="shared" si="42"/>
        <v>-9.7414608512874281</v>
      </c>
      <c r="T202" s="43">
        <f t="shared" si="43"/>
        <v>-9.7414608512874423</v>
      </c>
      <c r="U202" t="s">
        <v>123</v>
      </c>
      <c r="V202" t="s">
        <v>88</v>
      </c>
      <c r="W202" t="s">
        <v>321</v>
      </c>
      <c r="X202" t="s">
        <v>472</v>
      </c>
      <c r="Y202" s="45"/>
    </row>
    <row r="203" spans="1:25" ht="15" x14ac:dyDescent="0.25">
      <c r="A203">
        <v>1.91</v>
      </c>
      <c r="B203">
        <v>1.98</v>
      </c>
      <c r="C203" s="32">
        <f t="shared" si="35"/>
        <v>2.861071447458885E-2</v>
      </c>
      <c r="D203" s="33">
        <f>IF(OR($A203="",$B203=""),"",A203*'MPTO_working_2-way'!$G202)</f>
        <v>1.9646464646464645</v>
      </c>
      <c r="E203" s="35">
        <f>IF(OR($A203="",$B203=""),"",B203*'MPTO_working_2-way'!$G202)</f>
        <v>2.0366492146596857</v>
      </c>
      <c r="F203" s="33">
        <f>IF(OR($A203="",$B203=""),"",'MPTO_working_2-way'!D202)</f>
        <v>1.9636533568721115</v>
      </c>
      <c r="G203" s="35">
        <f>IF(OR($A203="",$B203=""),"",'MPTO_working_2-way'!E202)</f>
        <v>2.0377175494369308</v>
      </c>
      <c r="H203" s="33">
        <f>IF(OR($A203="",$B203=""),"",'OddsRatio_working_2-way'!M202)</f>
        <v>1.9636241116594322</v>
      </c>
      <c r="I203" s="33">
        <f>IF(OR($A203="",$B203=""),"",'OddsRatio_working_2-way'!N202)</f>
        <v>2.0377490433255412</v>
      </c>
      <c r="J203" s="33">
        <f>IF('Log_working_2-way'!$D202="","",A203^('Log_working_2-way'!$D202))</f>
        <v>1.9631742210121639</v>
      </c>
      <c r="K203" s="35">
        <f>IF('Log_working_2-way'!$D202="","",B203^('Log_working_2-way'!$D202))</f>
        <v>2.0382337672504618</v>
      </c>
      <c r="L203" s="41">
        <f t="shared" si="36"/>
        <v>0.50899742930591263</v>
      </c>
      <c r="M203" s="41">
        <f t="shared" si="37"/>
        <v>0.49100257069408743</v>
      </c>
      <c r="N203" s="42">
        <v>300</v>
      </c>
      <c r="O203" s="42">
        <f t="shared" si="38"/>
        <v>142.93193717277487</v>
      </c>
      <c r="P203" s="42">
        <f t="shared" si="39"/>
        <v>148.4848484848485</v>
      </c>
      <c r="Q203" s="42">
        <f t="shared" si="40"/>
        <v>151.51515151515153</v>
      </c>
      <c r="R203" s="42">
        <f t="shared" si="41"/>
        <v>157.06806282722513</v>
      </c>
      <c r="S203" s="43">
        <f t="shared" si="42"/>
        <v>-8.5832143423766638</v>
      </c>
      <c r="T203" s="43">
        <f t="shared" si="43"/>
        <v>-8.5832143423766354</v>
      </c>
      <c r="U203" t="s">
        <v>127</v>
      </c>
      <c r="V203" t="s">
        <v>384</v>
      </c>
      <c r="W203" t="s">
        <v>325</v>
      </c>
      <c r="X203" t="s">
        <v>472</v>
      </c>
      <c r="Y203" s="45"/>
    </row>
    <row r="204" spans="1:25" ht="15" x14ac:dyDescent="0.25">
      <c r="A204">
        <v>1.91</v>
      </c>
      <c r="B204">
        <v>1.94</v>
      </c>
      <c r="C204" s="32">
        <f t="shared" si="35"/>
        <v>3.9024126949857019E-2</v>
      </c>
      <c r="D204" s="33">
        <f>IF(OR($A204="",$B204=""),"",A204*'MPTO_working_2-way'!$G203)</f>
        <v>1.9845360824742269</v>
      </c>
      <c r="E204" s="35">
        <f>IF(OR($A204="",$B204=""),"",B204*'MPTO_working_2-way'!$G203)</f>
        <v>2.0157068062827226</v>
      </c>
      <c r="F204" s="33">
        <f>IF(OR($A204="",$B204=""),"",'MPTO_working_2-way'!D203)</f>
        <v>1.98393746319002</v>
      </c>
      <c r="G204" s="35">
        <f>IF(OR($A204="",$B204=""),"",'MPTO_working_2-way'!E203)</f>
        <v>2.0163247537682976</v>
      </c>
      <c r="H204" s="33">
        <f>IF(OR($A204="",$B204=""),"",'OddsRatio_working_2-way'!M203)</f>
        <v>1.9839131599805839</v>
      </c>
      <c r="I204" s="33">
        <f>IF(OR($A204="",$B204=""),"",'OddsRatio_working_2-way'!N203)</f>
        <v>2.0163498575623611</v>
      </c>
      <c r="J204" s="33">
        <f>IF('Log_working_2-way'!$D203="","",A204^('Log_working_2-way'!$D203))</f>
        <v>1.9836394873960235</v>
      </c>
      <c r="K204" s="35">
        <f>IF('Log_working_2-way'!$D203="","",B204^('Log_working_2-way'!$D203))</f>
        <v>2.0166326309725022</v>
      </c>
      <c r="L204" s="41">
        <f t="shared" si="36"/>
        <v>0.50389610389610384</v>
      </c>
      <c r="M204" s="41">
        <f t="shared" si="37"/>
        <v>0.4961038961038961</v>
      </c>
      <c r="N204" s="42">
        <v>301</v>
      </c>
      <c r="O204" s="42">
        <f t="shared" si="38"/>
        <v>143.40837696335078</v>
      </c>
      <c r="P204" s="42">
        <f t="shared" si="39"/>
        <v>145.84536082474224</v>
      </c>
      <c r="Q204" s="42">
        <f t="shared" si="40"/>
        <v>155.15463917525776</v>
      </c>
      <c r="R204" s="42">
        <f t="shared" si="41"/>
        <v>157.59162303664922</v>
      </c>
      <c r="S204" s="43">
        <f t="shared" si="42"/>
        <v>-11.746262211906981</v>
      </c>
      <c r="T204" s="43">
        <f t="shared" si="43"/>
        <v>-11.746262211906981</v>
      </c>
      <c r="U204" t="s">
        <v>343</v>
      </c>
      <c r="V204" t="s">
        <v>286</v>
      </c>
      <c r="W204" t="s">
        <v>322</v>
      </c>
      <c r="X204" t="s">
        <v>473</v>
      </c>
      <c r="Y204" s="45"/>
    </row>
    <row r="205" spans="1:25" ht="15" x14ac:dyDescent="0.25">
      <c r="A205">
        <v>1.66</v>
      </c>
      <c r="B205">
        <v>2.2599999999999998</v>
      </c>
      <c r="C205" s="32">
        <f t="shared" si="35"/>
        <v>4.4887514660411743E-2</v>
      </c>
      <c r="D205" s="33">
        <f>IF(OR($A205="",$B205=""),"",A205*'MPTO_working_2-way'!$G204)</f>
        <v>1.7345132743362834</v>
      </c>
      <c r="E205" s="35">
        <f>IF(OR($A205="",$B205=""),"",B205*'MPTO_working_2-way'!$G204)</f>
        <v>2.3614457831325302</v>
      </c>
      <c r="F205" s="33">
        <f>IF(OR($A205="",$B205=""),"",'MPTO_working_2-way'!D204)</f>
        <v>1.7242393602353159</v>
      </c>
      <c r="G205" s="35">
        <f>IF(OR($A205="",$B205=""),"",'MPTO_working_2-way'!E204)</f>
        <v>2.3807589795659352</v>
      </c>
      <c r="H205" s="33">
        <f>IF(OR($A205="",$B205=""),"",'OddsRatio_working_2-way'!M204)</f>
        <v>1.7237468644557461</v>
      </c>
      <c r="I205" s="33">
        <f>IF(OR($A205="",$B205=""),"",'OddsRatio_working_2-way'!N204)</f>
        <v>2.3816985594155153</v>
      </c>
      <c r="J205" s="33">
        <f>IF('Log_working_2-way'!$D204="","",A205^('Log_working_2-way'!$D204))</f>
        <v>1.7190484407078408</v>
      </c>
      <c r="K205" s="35">
        <f>IF('Log_working_2-way'!$D204="","",B205^('Log_working_2-way'!$D204))</f>
        <v>2.3907268876280061</v>
      </c>
      <c r="L205" s="41">
        <f t="shared" si="36"/>
        <v>0.57653061224489788</v>
      </c>
      <c r="M205" s="41">
        <f t="shared" si="37"/>
        <v>0.42346938775510201</v>
      </c>
      <c r="N205" s="42">
        <v>302</v>
      </c>
      <c r="O205" s="42">
        <f t="shared" si="38"/>
        <v>120.07228915662651</v>
      </c>
      <c r="P205" s="42">
        <f t="shared" si="39"/>
        <v>168.3716814159292</v>
      </c>
      <c r="Q205" s="42">
        <f t="shared" si="40"/>
        <v>133.6283185840708</v>
      </c>
      <c r="R205" s="42">
        <f t="shared" si="41"/>
        <v>181.92771084337352</v>
      </c>
      <c r="S205" s="43">
        <f t="shared" si="42"/>
        <v>-13.556029427444287</v>
      </c>
      <c r="T205" s="43">
        <f t="shared" si="43"/>
        <v>-13.556029427444315</v>
      </c>
      <c r="U205" t="s">
        <v>198</v>
      </c>
      <c r="V205" t="s">
        <v>197</v>
      </c>
      <c r="W205" t="s">
        <v>322</v>
      </c>
      <c r="X205" t="s">
        <v>473</v>
      </c>
      <c r="Y205" s="45"/>
    </row>
    <row r="206" spans="1:25" ht="15" x14ac:dyDescent="0.25">
      <c r="A206">
        <v>2.0299999999999998</v>
      </c>
      <c r="B206">
        <v>1.83</v>
      </c>
      <c r="C206" s="32">
        <f t="shared" si="35"/>
        <v>3.9058924870117639E-2</v>
      </c>
      <c r="D206" s="33">
        <f>IF(OR($A206="",$B206=""),"",A206*'MPTO_working_2-way'!$G205)</f>
        <v>2.1092896174863385</v>
      </c>
      <c r="E206" s="35">
        <f>IF(OR($A206="",$B206=""),"",B206*'MPTO_working_2-way'!$G205)</f>
        <v>1.9014778325123154</v>
      </c>
      <c r="F206" s="33">
        <f>IF(OR($A206="",$B206=""),"",'MPTO_working_2-way'!D205)</f>
        <v>2.1138012461236451</v>
      </c>
      <c r="G206" s="35">
        <f>IF(OR($A206="",$B206=""),"",'MPTO_working_2-way'!E205)</f>
        <v>1.8978262535441519</v>
      </c>
      <c r="H206" s="33">
        <f>IF(OR($A206="",$B206=""),"",'OddsRatio_working_2-way'!M205)</f>
        <v>2.113985572357957</v>
      </c>
      <c r="I206" s="33">
        <f>IF(OR($A206="",$B206=""),"",'OddsRatio_working_2-way'!N205)</f>
        <v>1.8976776942301987</v>
      </c>
      <c r="J206" s="33">
        <f>IF('Log_working_2-way'!$D205="","",A206^('Log_working_2-way'!$D205))</f>
        <v>2.1160569234955591</v>
      </c>
      <c r="K206" s="35">
        <f>IF('Log_working_2-way'!$D205="","",B206^('Log_working_2-way'!$D205))</f>
        <v>1.8960116450582052</v>
      </c>
      <c r="L206" s="41">
        <f t="shared" si="36"/>
        <v>0.47409326424870474</v>
      </c>
      <c r="M206" s="41">
        <f t="shared" si="37"/>
        <v>0.52590673575129532</v>
      </c>
      <c r="N206" s="42">
        <v>303</v>
      </c>
      <c r="O206" s="42">
        <f t="shared" si="38"/>
        <v>153.73891625615761</v>
      </c>
      <c r="P206" s="42">
        <f t="shared" si="39"/>
        <v>137.42622950819671</v>
      </c>
      <c r="Q206" s="42">
        <f t="shared" si="40"/>
        <v>165.57377049180326</v>
      </c>
      <c r="R206" s="42">
        <f t="shared" si="41"/>
        <v>149.26108374384239</v>
      </c>
      <c r="S206" s="43">
        <f t="shared" si="42"/>
        <v>-11.834854235645651</v>
      </c>
      <c r="T206" s="43">
        <f t="shared" si="43"/>
        <v>-11.834854235645679</v>
      </c>
      <c r="U206" t="s">
        <v>285</v>
      </c>
      <c r="V206" t="s">
        <v>200</v>
      </c>
      <c r="W206" t="s">
        <v>322</v>
      </c>
      <c r="X206" t="s">
        <v>473</v>
      </c>
      <c r="Y206" s="45"/>
    </row>
    <row r="207" spans="1:25" ht="15" x14ac:dyDescent="0.25">
      <c r="A207">
        <v>1.81</v>
      </c>
      <c r="B207">
        <v>2.11</v>
      </c>
      <c r="C207" s="32">
        <f t="shared" si="35"/>
        <v>2.6419837134403323E-2</v>
      </c>
      <c r="D207" s="33">
        <f>IF(OR($A207="",$B207=""),"",A207*'MPTO_working_2-way'!$G206)</f>
        <v>1.85781990521327</v>
      </c>
      <c r="E207" s="35">
        <f>IF(OR($A207="",$B207=""),"",B207*'MPTO_working_2-way'!$G206)</f>
        <v>2.165745856353591</v>
      </c>
      <c r="F207" s="33">
        <f>IF(OR($A207="",$B207=""),"",'MPTO_working_2-way'!D206)</f>
        <v>1.8543371124760262</v>
      </c>
      <c r="G207" s="35">
        <f>IF(OR($A207="",$B207=""),"",'MPTO_working_2-way'!E206)</f>
        <v>2.1704981387286519</v>
      </c>
      <c r="H207" s="33">
        <f>IF(OR($A207="",$B207=""),"",'OddsRatio_working_2-way'!M206)</f>
        <v>1.8542421961772491</v>
      </c>
      <c r="I207" s="33">
        <f>IF(OR($A207="",$B207=""),"",'OddsRatio_working_2-way'!N206)</f>
        <v>2.1706281947614148</v>
      </c>
      <c r="J207" s="33">
        <f>IF('Log_working_2-way'!$D206="","",A207^('Log_working_2-way'!$D206))</f>
        <v>1.85266909454383</v>
      </c>
      <c r="K207" s="35">
        <f>IF('Log_working_2-way'!$D206="","",B207^('Log_working_2-way'!$D206))</f>
        <v>2.1727879037705513</v>
      </c>
      <c r="L207" s="41">
        <f t="shared" si="36"/>
        <v>0.53826530612244905</v>
      </c>
      <c r="M207" s="41">
        <f t="shared" si="37"/>
        <v>0.46173469387755106</v>
      </c>
      <c r="N207" s="42">
        <v>304</v>
      </c>
      <c r="O207" s="42">
        <f t="shared" si="38"/>
        <v>136.04419889502765</v>
      </c>
      <c r="P207" s="42">
        <f t="shared" si="39"/>
        <v>159.92417061611371</v>
      </c>
      <c r="Q207" s="42">
        <f t="shared" si="40"/>
        <v>144.07582938388626</v>
      </c>
      <c r="R207" s="42">
        <f t="shared" si="41"/>
        <v>167.95580110497238</v>
      </c>
      <c r="S207" s="43">
        <f t="shared" si="42"/>
        <v>-8.0316304888586103</v>
      </c>
      <c r="T207" s="43">
        <f t="shared" si="43"/>
        <v>-8.0316304888586671</v>
      </c>
      <c r="U207" t="s">
        <v>291</v>
      </c>
      <c r="V207" t="s">
        <v>187</v>
      </c>
      <c r="W207" t="s">
        <v>182</v>
      </c>
      <c r="X207" t="s">
        <v>473</v>
      </c>
      <c r="Y207" s="45"/>
    </row>
    <row r="208" spans="1:25" ht="15" x14ac:dyDescent="0.25">
      <c r="A208">
        <v>1.58</v>
      </c>
      <c r="B208">
        <v>2.5299999999999998</v>
      </c>
      <c r="C208" s="32">
        <f t="shared" si="35"/>
        <v>2.8168309401110703E-2</v>
      </c>
      <c r="D208" s="33">
        <f>IF(OR($A208="",$B208=""),"",A208*'MPTO_working_2-way'!$G207)</f>
        <v>1.6245059288537549</v>
      </c>
      <c r="E208" s="35">
        <f>IF(OR($A208="",$B208=""),"",B208*'MPTO_working_2-way'!$G207)</f>
        <v>2.6012658227848098</v>
      </c>
      <c r="F208" s="33">
        <f>IF(OR($A208="",$B208=""),"",'MPTO_working_2-way'!D207)</f>
        <v>1.6159598981283099</v>
      </c>
      <c r="G208" s="35">
        <f>IF(OR($A208="",$B208=""),"",'MPTO_working_2-way'!E207)</f>
        <v>2.6234823127912317</v>
      </c>
      <c r="H208" s="33">
        <f>IF(OR($A208="",$B208=""),"",'OddsRatio_working_2-way'!M207)</f>
        <v>1.6156987634551996</v>
      </c>
      <c r="I208" s="33">
        <f>IF(OR($A208="",$B208=""),"",'OddsRatio_working_2-way'!N207)</f>
        <v>2.6241708760111284</v>
      </c>
      <c r="J208" s="33">
        <f>IF('Log_working_2-way'!$D207="","",A208^('Log_working_2-way'!$D207))</f>
        <v>1.6118203487716556</v>
      </c>
      <c r="K208" s="35">
        <f>IF('Log_working_2-way'!$D207="","",B208^('Log_working_2-way'!$D207))</f>
        <v>2.6344667221475415</v>
      </c>
      <c r="L208" s="41">
        <f t="shared" si="36"/>
        <v>0.61557177615571779</v>
      </c>
      <c r="M208" s="41">
        <f t="shared" si="37"/>
        <v>0.38442822384428227</v>
      </c>
      <c r="N208" s="42">
        <v>305</v>
      </c>
      <c r="O208" s="42">
        <f t="shared" si="38"/>
        <v>111.96202531645571</v>
      </c>
      <c r="P208" s="42">
        <f t="shared" si="39"/>
        <v>184.44664031620556</v>
      </c>
      <c r="Q208" s="42">
        <f t="shared" si="40"/>
        <v>120.55335968379448</v>
      </c>
      <c r="R208" s="42">
        <f t="shared" si="41"/>
        <v>193.03797468354429</v>
      </c>
      <c r="S208" s="43">
        <f t="shared" si="42"/>
        <v>-8.5913343673387743</v>
      </c>
      <c r="T208" s="43">
        <f t="shared" si="43"/>
        <v>-8.5913343673387317</v>
      </c>
      <c r="U208" t="s">
        <v>205</v>
      </c>
      <c r="V208" t="s">
        <v>204</v>
      </c>
      <c r="W208" t="s">
        <v>182</v>
      </c>
      <c r="X208" t="s">
        <v>473</v>
      </c>
      <c r="Y208" s="45"/>
    </row>
    <row r="209" spans="1:25" ht="15" x14ac:dyDescent="0.25">
      <c r="A209">
        <v>1.5</v>
      </c>
      <c r="B209">
        <v>2.72</v>
      </c>
      <c r="C209" s="32">
        <f t="shared" si="35"/>
        <v>3.4313725490195957E-2</v>
      </c>
      <c r="D209" s="33">
        <f>IF(OR($A209="",$B209=""),"",A209*'MPTO_working_2-way'!$G208)</f>
        <v>1.5514705882352939</v>
      </c>
      <c r="E209" s="35">
        <f>IF(OR($A209="",$B209=""),"",B209*'MPTO_working_2-way'!$G208)</f>
        <v>2.813333333333333</v>
      </c>
      <c r="F209" s="33">
        <f>IF(OR($A209="",$B209=""),"",'MPTO_working_2-way'!D208)</f>
        <v>1.5396226415094338</v>
      </c>
      <c r="G209" s="35">
        <f>IF(OR($A209="",$B209=""),"",'MPTO_working_2-way'!E208)</f>
        <v>2.8531468531468529</v>
      </c>
      <c r="H209" s="33">
        <f>IF(OR($A209="",$B209=""),"",'OddsRatio_working_2-way'!M208)</f>
        <v>1.5391638660171922</v>
      </c>
      <c r="I209" s="33">
        <f>IF(OR($A209="",$B209=""),"",'OddsRatio_working_2-way'!N208)</f>
        <v>2.8547236990991407</v>
      </c>
      <c r="J209" s="33">
        <f>IF('Log_working_2-way'!$D208="","",A209^('Log_working_2-way'!$D208))</f>
        <v>1.5337500430223856</v>
      </c>
      <c r="K209" s="35">
        <f>IF('Log_working_2-way'!$D208="","",B209^('Log_working_2-way'!$D208))</f>
        <v>2.8735361487509046</v>
      </c>
      <c r="L209" s="41">
        <f t="shared" si="36"/>
        <v>0.64454976303317546</v>
      </c>
      <c r="M209" s="41">
        <f t="shared" si="37"/>
        <v>0.35545023696682471</v>
      </c>
      <c r="N209" s="42">
        <v>306</v>
      </c>
      <c r="O209" s="42">
        <f t="shared" si="38"/>
        <v>102</v>
      </c>
      <c r="P209" s="42">
        <f t="shared" si="39"/>
        <v>193.5</v>
      </c>
      <c r="Q209" s="42">
        <f t="shared" si="40"/>
        <v>112.49999999999999</v>
      </c>
      <c r="R209" s="42">
        <f t="shared" si="41"/>
        <v>204</v>
      </c>
      <c r="S209" s="43">
        <f t="shared" si="42"/>
        <v>-10.499999999999986</v>
      </c>
      <c r="T209" s="43">
        <f t="shared" si="43"/>
        <v>-10.5</v>
      </c>
      <c r="U209" t="s">
        <v>290</v>
      </c>
      <c r="V209" t="s">
        <v>203</v>
      </c>
      <c r="W209" t="s">
        <v>182</v>
      </c>
      <c r="X209" t="s">
        <v>473</v>
      </c>
      <c r="Y209" s="45"/>
    </row>
    <row r="210" spans="1:25" ht="15" x14ac:dyDescent="0.25">
      <c r="A210">
        <v>2.02</v>
      </c>
      <c r="B210">
        <v>1.89</v>
      </c>
      <c r="C210" s="32">
        <f t="shared" si="35"/>
        <v>2.4150034051024338E-2</v>
      </c>
      <c r="D210" s="33">
        <f>IF(OR($A210="",$B210=""),"",A210*'MPTO_working_2-way'!$G209)</f>
        <v>2.0687830687830693</v>
      </c>
      <c r="E210" s="35">
        <f>IF(OR($A210="",$B210=""),"",B210*'MPTO_working_2-way'!$G209)</f>
        <v>1.9356435643564358</v>
      </c>
      <c r="F210" s="33">
        <f>IF(OR($A210="",$B210=""),"",'MPTO_working_2-way'!D209)</f>
        <v>2.0705027387602368</v>
      </c>
      <c r="G210" s="35">
        <f>IF(OR($A210="",$B210=""),"",'MPTO_working_2-way'!E209)</f>
        <v>1.9341405339682862</v>
      </c>
      <c r="H210" s="33">
        <f>IF(OR($A210="",$B210=""),"",'OddsRatio_working_2-way'!M209)</f>
        <v>2.0705453823777571</v>
      </c>
      <c r="I210" s="33">
        <f>IF(OR($A210="",$B210=""),"",'OddsRatio_working_2-way'!N209)</f>
        <v>1.9341033238394147</v>
      </c>
      <c r="J210" s="33">
        <f>IF('Log_working_2-way'!$D209="","",A210^('Log_working_2-way'!$D209))</f>
        <v>2.0713231559049405</v>
      </c>
      <c r="K210" s="35">
        <f>IF('Log_working_2-way'!$D209="","",B210^('Log_working_2-way'!$D209))</f>
        <v>1.9334251710029571</v>
      </c>
      <c r="L210" s="41">
        <f t="shared" si="36"/>
        <v>0.48337595907928377</v>
      </c>
      <c r="M210" s="41">
        <f t="shared" si="37"/>
        <v>0.51662404092071612</v>
      </c>
      <c r="N210" s="42">
        <v>307</v>
      </c>
      <c r="O210" s="42">
        <f t="shared" si="38"/>
        <v>155.01980198019803</v>
      </c>
      <c r="P210" s="42">
        <f t="shared" si="39"/>
        <v>144.5661375661376</v>
      </c>
      <c r="Q210" s="42">
        <f t="shared" si="40"/>
        <v>162.43386243386246</v>
      </c>
      <c r="R210" s="42">
        <f t="shared" si="41"/>
        <v>151.98019801980197</v>
      </c>
      <c r="S210" s="43">
        <f t="shared" si="42"/>
        <v>-7.4140604536644332</v>
      </c>
      <c r="T210" s="43">
        <f t="shared" si="43"/>
        <v>-7.4140604536643764</v>
      </c>
      <c r="U210" t="s">
        <v>179</v>
      </c>
      <c r="V210" t="s">
        <v>288</v>
      </c>
      <c r="W210" t="s">
        <v>182</v>
      </c>
      <c r="X210" t="s">
        <v>473</v>
      </c>
      <c r="Y210" s="45"/>
    </row>
    <row r="211" spans="1:25" ht="15" x14ac:dyDescent="0.25">
      <c r="A211">
        <v>1.89</v>
      </c>
      <c r="B211">
        <v>2.0099999999999998</v>
      </c>
      <c r="C211" s="32">
        <f t="shared" si="35"/>
        <v>2.6612966911474523E-2</v>
      </c>
      <c r="D211" s="33">
        <f>IF(OR($A211="",$B211=""),"",A211*'MPTO_working_2-way'!$G210)</f>
        <v>1.9402985074626868</v>
      </c>
      <c r="E211" s="35">
        <f>IF(OR($A211="",$B211=""),"",B211*'MPTO_working_2-way'!$G210)</f>
        <v>2.0634920634920637</v>
      </c>
      <c r="F211" s="33">
        <f>IF(OR($A211="",$B211=""),"",'MPTO_working_2-way'!D210)</f>
        <v>1.9387583250401901</v>
      </c>
      <c r="G211" s="35">
        <f>IF(OR($A211="",$B211=""),"",'MPTO_working_2-way'!E210)</f>
        <v>2.065236891462122</v>
      </c>
      <c r="H211" s="33">
        <f>IF(OR($A211="",$B211=""),"",'OddsRatio_working_2-way'!M210)</f>
        <v>1.9387162078135651</v>
      </c>
      <c r="I211" s="33">
        <f>IF(OR($A211="",$B211=""),"",'OddsRatio_working_2-way'!N210)</f>
        <v>2.0652846852715743</v>
      </c>
      <c r="J211" s="33">
        <f>IF('Log_working_2-way'!$D210="","",A211^('Log_working_2-way'!$D210))</f>
        <v>1.9380198887252209</v>
      </c>
      <c r="K211" s="35">
        <f>IF('Log_working_2-way'!$D210="","",B211^('Log_working_2-way'!$D210))</f>
        <v>2.0660754766713998</v>
      </c>
      <c r="L211" s="41">
        <f t="shared" si="36"/>
        <v>0.51538461538461533</v>
      </c>
      <c r="M211" s="41">
        <f t="shared" si="37"/>
        <v>0.48461538461538456</v>
      </c>
      <c r="N211" s="42">
        <v>308</v>
      </c>
      <c r="O211" s="42">
        <f t="shared" si="38"/>
        <v>145.03703703703707</v>
      </c>
      <c r="P211" s="42">
        <f t="shared" si="39"/>
        <v>154.76616915422883</v>
      </c>
      <c r="Q211" s="42">
        <f t="shared" si="40"/>
        <v>153.23383084577117</v>
      </c>
      <c r="R211" s="42">
        <f t="shared" si="41"/>
        <v>162.96296296296299</v>
      </c>
      <c r="S211" s="43">
        <f t="shared" si="42"/>
        <v>-8.1967938087340997</v>
      </c>
      <c r="T211" s="43">
        <f t="shared" si="43"/>
        <v>-8.1967938087341565</v>
      </c>
      <c r="U211" t="s">
        <v>206</v>
      </c>
      <c r="V211" t="s">
        <v>289</v>
      </c>
      <c r="W211" t="s">
        <v>182</v>
      </c>
      <c r="X211" t="s">
        <v>473</v>
      </c>
      <c r="Y211" s="45"/>
    </row>
    <row r="212" spans="1:25" ht="15" x14ac:dyDescent="0.25">
      <c r="A212">
        <v>1.61</v>
      </c>
      <c r="B212">
        <v>2.46</v>
      </c>
      <c r="C212" s="32">
        <f t="shared" si="35"/>
        <v>2.7622077463010708E-2</v>
      </c>
      <c r="D212" s="33">
        <f>IF(OR($A212="",$B212=""),"",A212*'MPTO_working_2-way'!$G211)</f>
        <v>1.6544715447154474</v>
      </c>
      <c r="E212" s="35">
        <f>IF(OR($A212="",$B212=""),"",B212*'MPTO_working_2-way'!$G211)</f>
        <v>2.5279503105590062</v>
      </c>
      <c r="F212" s="33">
        <f>IF(OR($A212="",$B212=""),"",'MPTO_working_2-way'!D211)</f>
        <v>1.6466137280172954</v>
      </c>
      <c r="G212" s="35">
        <f>IF(OR($A212="",$B212=""),"",'MPTO_working_2-way'!E211)</f>
        <v>2.5465183565871534</v>
      </c>
      <c r="H212" s="33">
        <f>IF(OR($A212="",$B212=""),"",'OddsRatio_working_2-way'!M211)</f>
        <v>1.646380862323509</v>
      </c>
      <c r="I212" s="33">
        <f>IF(OR($A212="",$B212=""),"",'OddsRatio_working_2-way'!N211)</f>
        <v>2.5470755065447905</v>
      </c>
      <c r="J212" s="33">
        <f>IF('Log_working_2-way'!$D211="","",A212^('Log_working_2-way'!$D211))</f>
        <v>1.6428198742239617</v>
      </c>
      <c r="K212" s="35">
        <f>IF('Log_working_2-way'!$D211="","",B212^('Log_working_2-way'!$D211))</f>
        <v>2.5556457416740908</v>
      </c>
      <c r="L212" s="41">
        <f t="shared" si="36"/>
        <v>0.60442260442260431</v>
      </c>
      <c r="M212" s="41">
        <f t="shared" si="37"/>
        <v>0.39557739557739557</v>
      </c>
      <c r="N212" s="42">
        <v>309</v>
      </c>
      <c r="O212" s="42">
        <f t="shared" si="38"/>
        <v>117.07453416149067</v>
      </c>
      <c r="P212" s="42">
        <f t="shared" si="39"/>
        <v>183.39024390243901</v>
      </c>
      <c r="Q212" s="42">
        <f t="shared" si="40"/>
        <v>125.60975609756098</v>
      </c>
      <c r="R212" s="42">
        <f t="shared" si="41"/>
        <v>191.9254658385093</v>
      </c>
      <c r="S212" s="43">
        <f t="shared" si="42"/>
        <v>-8.5352219360703003</v>
      </c>
      <c r="T212" s="43">
        <f t="shared" si="43"/>
        <v>-8.5352219360702861</v>
      </c>
      <c r="U212" t="s">
        <v>212</v>
      </c>
      <c r="V212" t="s">
        <v>208</v>
      </c>
      <c r="W212" t="s">
        <v>182</v>
      </c>
      <c r="X212" t="s">
        <v>473</v>
      </c>
      <c r="Y212" s="45"/>
    </row>
    <row r="213" spans="1:25" ht="15" x14ac:dyDescent="0.25">
      <c r="A213">
        <v>1.74</v>
      </c>
      <c r="B213">
        <v>2.19</v>
      </c>
      <c r="C213" s="32">
        <f t="shared" si="35"/>
        <v>3.1333648244370904E-2</v>
      </c>
      <c r="D213" s="33">
        <f>IF(OR($A213="",$B213=""),"",A213*'MPTO_working_2-way'!$G212)</f>
        <v>1.7945205479452053</v>
      </c>
      <c r="E213" s="35">
        <f>IF(OR($A213="",$B213=""),"",B213*'MPTO_working_2-way'!$G212)</f>
        <v>2.2586206896551722</v>
      </c>
      <c r="F213" s="33">
        <f>IF(OR($A213="",$B213=""),"",'MPTO_working_2-way'!D212)</f>
        <v>1.7887621461765948</v>
      </c>
      <c r="G213" s="35">
        <f>IF(OR($A213="",$B213=""),"",'MPTO_working_2-way'!E212)</f>
        <v>2.2678093197643276</v>
      </c>
      <c r="H213" s="33">
        <f>IF(OR($A213="",$B213=""),"",'OddsRatio_working_2-way'!M212)</f>
        <v>1.7885738643245783</v>
      </c>
      <c r="I213" s="33">
        <f>IF(OR($A213="",$B213=""),"",'OddsRatio_working_2-way'!N212)</f>
        <v>2.2681120250624973</v>
      </c>
      <c r="J213" s="33">
        <f>IF('Log_working_2-way'!$D212="","",A213^('Log_working_2-way'!$D212))</f>
        <v>1.7859641468844982</v>
      </c>
      <c r="K213" s="35">
        <f>IF('Log_working_2-way'!$D212="","",B213^('Log_working_2-way'!$D212))</f>
        <v>2.2723226675973618</v>
      </c>
      <c r="L213" s="41">
        <f t="shared" si="36"/>
        <v>0.5572519083969466</v>
      </c>
      <c r="M213" s="41">
        <f t="shared" si="37"/>
        <v>0.44274809160305351</v>
      </c>
      <c r="N213" s="42">
        <v>310</v>
      </c>
      <c r="O213" s="42">
        <f t="shared" si="38"/>
        <v>131.83908045977009</v>
      </c>
      <c r="P213" s="42">
        <f t="shared" si="39"/>
        <v>168.44748858447488</v>
      </c>
      <c r="Q213" s="42">
        <f t="shared" si="40"/>
        <v>141.55251141552512</v>
      </c>
      <c r="R213" s="42">
        <f t="shared" si="41"/>
        <v>178.16091954022988</v>
      </c>
      <c r="S213" s="43">
        <f t="shared" si="42"/>
        <v>-9.7134309557550296</v>
      </c>
      <c r="T213" s="43">
        <f t="shared" si="43"/>
        <v>-9.7134309557550012</v>
      </c>
      <c r="U213" t="s">
        <v>374</v>
      </c>
      <c r="V213" t="s">
        <v>209</v>
      </c>
      <c r="W213" t="s">
        <v>183</v>
      </c>
      <c r="X213" t="s">
        <v>473</v>
      </c>
      <c r="Y213" s="45"/>
    </row>
    <row r="214" spans="1:25" ht="15" x14ac:dyDescent="0.25">
      <c r="A214">
        <v>1.7</v>
      </c>
      <c r="B214">
        <v>2.2400000000000002</v>
      </c>
      <c r="C214" s="32">
        <f t="shared" si="35"/>
        <v>3.4663865546218364E-2</v>
      </c>
      <c r="D214" s="33">
        <f>IF(OR($A214="",$B214=""),"",A214*'MPTO_working_2-way'!$G213)</f>
        <v>1.7589285714285712</v>
      </c>
      <c r="E214" s="35">
        <f>IF(OR($A214="",$B214=""),"",B214*'MPTO_working_2-way'!$G213)</f>
        <v>2.3176470588235292</v>
      </c>
      <c r="F214" s="33">
        <f>IF(OR($A214="",$B214=""),"",'MPTO_working_2-way'!D213)</f>
        <v>1.7516099356025756</v>
      </c>
      <c r="G214" s="35">
        <f>IF(OR($A214="",$B214=""),"",'MPTO_working_2-way'!E213)</f>
        <v>2.3304773561811505</v>
      </c>
      <c r="H214" s="33">
        <f>IF(OR($A214="",$B214=""),"",'OddsRatio_working_2-way'!M213)</f>
        <v>1.7513428837969105</v>
      </c>
      <c r="I214" s="33">
        <f>IF(OR($A214="",$B214=""),"",'OddsRatio_working_2-way'!N213)</f>
        <v>2.3309502512973848</v>
      </c>
      <c r="J214" s="33">
        <f>IF('Log_working_2-way'!$D213="","",A214^('Log_working_2-way'!$D213))</f>
        <v>1.7480183212340654</v>
      </c>
      <c r="K214" s="35">
        <f>IF('Log_working_2-way'!$D213="","",B214^('Log_working_2-way'!$D213))</f>
        <v>2.3368656510313084</v>
      </c>
      <c r="L214" s="41">
        <f t="shared" si="36"/>
        <v>0.56852791878172593</v>
      </c>
      <c r="M214" s="41">
        <f t="shared" si="37"/>
        <v>0.43147208121827418</v>
      </c>
      <c r="N214" s="42">
        <v>311</v>
      </c>
      <c r="O214" s="42">
        <f t="shared" si="38"/>
        <v>128.05882352941174</v>
      </c>
      <c r="P214" s="42">
        <f t="shared" si="39"/>
        <v>172.16071428571431</v>
      </c>
      <c r="Q214" s="42">
        <f t="shared" si="40"/>
        <v>138.83928571428569</v>
      </c>
      <c r="R214" s="42">
        <f t="shared" si="41"/>
        <v>182.94117647058823</v>
      </c>
      <c r="S214" s="43">
        <f t="shared" si="42"/>
        <v>-10.780462184873954</v>
      </c>
      <c r="T214" s="43">
        <f t="shared" si="43"/>
        <v>-10.780462184873926</v>
      </c>
      <c r="U214" t="s">
        <v>214</v>
      </c>
      <c r="V214" t="s">
        <v>292</v>
      </c>
      <c r="W214" t="s">
        <v>183</v>
      </c>
      <c r="X214" t="s">
        <v>473</v>
      </c>
      <c r="Y214" s="45"/>
    </row>
    <row r="215" spans="1:25" ht="15" x14ac:dyDescent="0.25">
      <c r="A215">
        <v>1.81</v>
      </c>
      <c r="B215">
        <v>2.0699999999999998</v>
      </c>
      <c r="C215" s="32">
        <f t="shared" si="35"/>
        <v>3.5577975284917462E-2</v>
      </c>
      <c r="D215" s="33">
        <f>IF(OR($A215="",$B215=""),"",A215*'MPTO_working_2-way'!$G214)</f>
        <v>1.8743961352657006</v>
      </c>
      <c r="E215" s="35">
        <f>IF(OR($A215="",$B215=""),"",B215*'MPTO_working_2-way'!$G214)</f>
        <v>2.1436464088397789</v>
      </c>
      <c r="F215" s="33">
        <f>IF(OR($A215="",$B215=""),"",'MPTO_working_2-way'!D214)</f>
        <v>1.8702173858786533</v>
      </c>
      <c r="G215" s="35">
        <f>IF(OR($A215="",$B215=""),"",'MPTO_working_2-way'!E214)</f>
        <v>2.1491381535549374</v>
      </c>
      <c r="H215" s="33">
        <f>IF(OR($A215="",$B215=""),"",'OddsRatio_working_2-way'!M214)</f>
        <v>1.8700628401410975</v>
      </c>
      <c r="I215" s="33">
        <f>IF(OR($A215="",$B215=""),"",'OddsRatio_working_2-way'!N214)</f>
        <v>2.1493422703098441</v>
      </c>
      <c r="J215" s="33">
        <f>IF('Log_working_2-way'!$D214="","",A215^('Log_working_2-way'!$D214))</f>
        <v>1.8681622223592078</v>
      </c>
      <c r="K215" s="35">
        <f>IF('Log_working_2-way'!$D214="","",B215^('Log_working_2-way'!$D214))</f>
        <v>2.1518584594506485</v>
      </c>
      <c r="L215" s="41">
        <f t="shared" si="36"/>
        <v>0.53350515463917525</v>
      </c>
      <c r="M215" s="41">
        <f t="shared" si="37"/>
        <v>0.46649484536082475</v>
      </c>
      <c r="N215" s="42">
        <v>312</v>
      </c>
      <c r="O215" s="42">
        <f t="shared" si="38"/>
        <v>139.62430939226522</v>
      </c>
      <c r="P215" s="42">
        <f t="shared" si="39"/>
        <v>161.27536231884056</v>
      </c>
      <c r="Q215" s="42">
        <f t="shared" si="40"/>
        <v>150.72463768115944</v>
      </c>
      <c r="R215" s="42">
        <f t="shared" si="41"/>
        <v>172.37569060773481</v>
      </c>
      <c r="S215" s="43">
        <f t="shared" si="42"/>
        <v>-11.100328288894218</v>
      </c>
      <c r="T215" s="43">
        <f t="shared" si="43"/>
        <v>-11.100328288894246</v>
      </c>
      <c r="U215" t="s">
        <v>216</v>
      </c>
      <c r="V215" t="s">
        <v>210</v>
      </c>
      <c r="W215" t="s">
        <v>183</v>
      </c>
      <c r="X215" t="s">
        <v>473</v>
      </c>
      <c r="Y215" s="45"/>
    </row>
    <row r="216" spans="1:25" ht="15" x14ac:dyDescent="0.25">
      <c r="A216">
        <v>1.97</v>
      </c>
      <c r="B216">
        <v>1.89</v>
      </c>
      <c r="C216" s="32">
        <f t="shared" si="35"/>
        <v>3.6714742298498582E-2</v>
      </c>
      <c r="D216" s="33">
        <f>IF(OR($A216="",$B216=""),"",A216*'MPTO_working_2-way'!$G215)</f>
        <v>2.0423280423280423</v>
      </c>
      <c r="E216" s="35">
        <f>IF(OR($A216="",$B216=""),"",B216*'MPTO_working_2-way'!$G215)</f>
        <v>1.9593908629441623</v>
      </c>
      <c r="F216" s="33">
        <f>IF(OR($A216="",$B216=""),"",'MPTO_working_2-way'!D215)</f>
        <v>2.0439162297916722</v>
      </c>
      <c r="G216" s="35">
        <f>IF(OR($A216="",$B216=""),"",'MPTO_working_2-way'!E215)</f>
        <v>1.9579312702127099</v>
      </c>
      <c r="H216" s="33">
        <f>IF(OR($A216="",$B216=""),"",'OddsRatio_working_2-way'!M215)</f>
        <v>2.0439768390387969</v>
      </c>
      <c r="I216" s="33">
        <f>IF(OR($A216="",$B216=""),"",'OddsRatio_working_2-way'!N215)</f>
        <v>1.9578756564376583</v>
      </c>
      <c r="J216" s="33">
        <f>IF('Log_working_2-way'!$D215="","",A216^('Log_working_2-way'!$D215))</f>
        <v>2.0447027247449845</v>
      </c>
      <c r="K216" s="35">
        <f>IF('Log_working_2-way'!$D215="","",B216^('Log_working_2-way'!$D215))</f>
        <v>1.9572101003603855</v>
      </c>
      <c r="L216" s="41">
        <f t="shared" si="36"/>
        <v>0.48963730569948188</v>
      </c>
      <c r="M216" s="41">
        <f t="shared" si="37"/>
        <v>0.51036269430051817</v>
      </c>
      <c r="N216" s="42">
        <v>313</v>
      </c>
      <c r="O216" s="42">
        <f t="shared" si="38"/>
        <v>154.11675126903552</v>
      </c>
      <c r="P216" s="42">
        <f t="shared" si="39"/>
        <v>147.39153439153438</v>
      </c>
      <c r="Q216" s="42">
        <f t="shared" si="40"/>
        <v>165.60846560846562</v>
      </c>
      <c r="R216" s="42">
        <f t="shared" si="41"/>
        <v>158.88324873096445</v>
      </c>
      <c r="S216" s="43">
        <f t="shared" si="42"/>
        <v>-11.491714339430104</v>
      </c>
      <c r="T216" s="43">
        <f t="shared" si="43"/>
        <v>-11.491714339430075</v>
      </c>
      <c r="U216" t="s">
        <v>381</v>
      </c>
      <c r="V216" t="s">
        <v>375</v>
      </c>
      <c r="W216" t="s">
        <v>183</v>
      </c>
      <c r="X216" t="s">
        <v>473</v>
      </c>
      <c r="Y216" s="45"/>
    </row>
    <row r="217" spans="1:25" ht="15" x14ac:dyDescent="0.25">
      <c r="A217">
        <v>1.56</v>
      </c>
      <c r="B217">
        <v>2.5499999999999998</v>
      </c>
      <c r="C217" s="32">
        <f t="shared" si="35"/>
        <v>3.3182503770738947E-2</v>
      </c>
      <c r="D217" s="33">
        <f>IF(OR($A217="",$B217=""),"",A217*'MPTO_working_2-way'!$G216)</f>
        <v>1.6117647058823528</v>
      </c>
      <c r="E217" s="35">
        <f>IF(OR($A217="",$B217=""),"",B217*'MPTO_working_2-way'!$G216)</f>
        <v>2.6346153846153841</v>
      </c>
      <c r="F217" s="33">
        <f>IF(OR($A217="",$B217=""),"",'MPTO_working_2-way'!D216)</f>
        <v>1.6014492753623186</v>
      </c>
      <c r="G217" s="35">
        <f>IF(OR($A217="",$B217=""),"",'MPTO_working_2-way'!E216)</f>
        <v>2.6626506024096379</v>
      </c>
      <c r="H217" s="33">
        <f>IF(OR($A217="",$B217=""),"",'OddsRatio_working_2-way'!M216)</f>
        <v>1.6010743070375286</v>
      </c>
      <c r="I217" s="33">
        <f>IF(OR($A217="",$B217=""),"",'OddsRatio_working_2-way'!N216)</f>
        <v>2.6636878141217299</v>
      </c>
      <c r="J217" s="33">
        <f>IF('Log_working_2-way'!$D216="","",A217^('Log_working_2-way'!$D216))</f>
        <v>1.5963778347531083</v>
      </c>
      <c r="K217" s="35">
        <f>IF('Log_working_2-way'!$D216="","",B217^('Log_working_2-way'!$D216))</f>
        <v>2.6767893468305748</v>
      </c>
      <c r="L217" s="41">
        <f t="shared" si="36"/>
        <v>0.62043795620437958</v>
      </c>
      <c r="M217" s="41">
        <f t="shared" si="37"/>
        <v>0.37956204379562053</v>
      </c>
      <c r="N217" s="42">
        <v>314</v>
      </c>
      <c r="O217" s="42">
        <f t="shared" si="38"/>
        <v>112.71794871794873</v>
      </c>
      <c r="P217" s="42">
        <f t="shared" si="39"/>
        <v>190.86274509803923</v>
      </c>
      <c r="Q217" s="42">
        <f t="shared" si="40"/>
        <v>123.1372549019608</v>
      </c>
      <c r="R217" s="42">
        <f t="shared" si="41"/>
        <v>201.28205128205127</v>
      </c>
      <c r="S217" s="43">
        <f t="shared" si="42"/>
        <v>-10.419306184012072</v>
      </c>
      <c r="T217" s="43">
        <f t="shared" si="43"/>
        <v>-10.419306184012044</v>
      </c>
      <c r="U217" t="s">
        <v>66</v>
      </c>
      <c r="V217" t="s">
        <v>64</v>
      </c>
      <c r="W217" t="s">
        <v>326</v>
      </c>
      <c r="X217" t="s">
        <v>473</v>
      </c>
      <c r="Y217" s="45"/>
    </row>
    <row r="218" spans="1:25" ht="15" x14ac:dyDescent="0.25">
      <c r="A218">
        <v>1.78</v>
      </c>
      <c r="B218">
        <v>2.15</v>
      </c>
      <c r="C218" s="32">
        <f t="shared" si="35"/>
        <v>2.6914031878756184E-2</v>
      </c>
      <c r="D218" s="33">
        <f>IF(OR($A218="",$B218=""),"",A218*'MPTO_working_2-way'!$G217)</f>
        <v>1.827906976744186</v>
      </c>
      <c r="E218" s="35">
        <f>IF(OR($A218="",$B218=""),"",B218*'MPTO_working_2-way'!$G217)</f>
        <v>2.2078651685393256</v>
      </c>
      <c r="F218" s="33">
        <f>IF(OR($A218="",$B218=""),"",'MPTO_working_2-way'!D217)</f>
        <v>1.8236835835120324</v>
      </c>
      <c r="G218" s="35">
        <f>IF(OR($A218="",$B218=""),"",'MPTO_working_2-way'!E217)</f>
        <v>2.2140584321666186</v>
      </c>
      <c r="H218" s="33">
        <f>IF(OR($A218="",$B218=""),"",'OddsRatio_working_2-way'!M217)</f>
        <v>1.8235659473079355</v>
      </c>
      <c r="I218" s="33">
        <f>IF(OR($A218="",$B218=""),"",'OddsRatio_working_2-way'!N217)</f>
        <v>2.214231845389905</v>
      </c>
      <c r="J218" s="33">
        <f>IF('Log_working_2-way'!$D217="","",A218^('Log_working_2-way'!$D217))</f>
        <v>1.821657795971604</v>
      </c>
      <c r="K218" s="35">
        <f>IF('Log_working_2-way'!$D217="","",B218^('Log_working_2-way'!$D217))</f>
        <v>2.2170516788166044</v>
      </c>
      <c r="L218" s="41">
        <f t="shared" si="36"/>
        <v>0.54707379134860057</v>
      </c>
      <c r="M218" s="41">
        <f t="shared" si="37"/>
        <v>0.45292620865139954</v>
      </c>
      <c r="N218" s="42">
        <v>315</v>
      </c>
      <c r="O218" s="42">
        <f t="shared" si="38"/>
        <v>138.03370786516857</v>
      </c>
      <c r="P218" s="42">
        <f t="shared" si="39"/>
        <v>168.48837209302326</v>
      </c>
      <c r="Q218" s="42">
        <f t="shared" si="40"/>
        <v>146.51162790697674</v>
      </c>
      <c r="R218" s="42">
        <f t="shared" si="41"/>
        <v>176.96629213483146</v>
      </c>
      <c r="S218" s="43">
        <f t="shared" si="42"/>
        <v>-8.4779200418081757</v>
      </c>
      <c r="T218" s="43">
        <f t="shared" si="43"/>
        <v>-8.4779200418082041</v>
      </c>
      <c r="U218" t="s">
        <v>105</v>
      </c>
      <c r="V218" t="s">
        <v>60</v>
      </c>
      <c r="W218" t="s">
        <v>326</v>
      </c>
      <c r="X218" t="s">
        <v>473</v>
      </c>
      <c r="Y218" s="45"/>
    </row>
    <row r="219" spans="1:25" ht="15" x14ac:dyDescent="0.25">
      <c r="A219">
        <v>2.39</v>
      </c>
      <c r="B219">
        <v>1.64</v>
      </c>
      <c r="C219" s="32">
        <f t="shared" si="35"/>
        <v>2.8166139401979873E-2</v>
      </c>
      <c r="D219" s="33">
        <f>IF(OR($A219="",$B219=""),"",A219*'MPTO_working_2-way'!$G218)</f>
        <v>2.4573170731707319</v>
      </c>
      <c r="E219" s="35">
        <f>IF(OR($A219="",$B219=""),"",B219*'MPTO_working_2-way'!$G218)</f>
        <v>1.6861924686192469</v>
      </c>
      <c r="F219" s="33">
        <f>IF(OR($A219="",$B219=""),"",'MPTO_working_2-way'!D218)</f>
        <v>2.4732458354366487</v>
      </c>
      <c r="G219" s="35">
        <f>IF(OR($A219="",$B219=""),"",'MPTO_working_2-way'!E218)</f>
        <v>1.6787733424704472</v>
      </c>
      <c r="H219" s="33">
        <f>IF(OR($A219="",$B219=""),"",'OddsRatio_working_2-way'!M218)</f>
        <v>2.4737282653189494</v>
      </c>
      <c r="I219" s="33">
        <f>IF(OR($A219="",$B219=""),"",'OddsRatio_working_2-way'!N218)</f>
        <v>1.6785511437439771</v>
      </c>
      <c r="J219" s="33">
        <f>IF('Log_working_2-way'!$D218="","",A219^('Log_working_2-way'!$D218))</f>
        <v>2.4810623159062106</v>
      </c>
      <c r="K219" s="35">
        <f>IF('Log_working_2-way'!$D218="","",B219^('Log_working_2-way'!$D218))</f>
        <v>1.6751910363664311</v>
      </c>
      <c r="L219" s="41">
        <f t="shared" si="36"/>
        <v>0.40694789081885852</v>
      </c>
      <c r="M219" s="41">
        <f t="shared" si="37"/>
        <v>0.59305210918114148</v>
      </c>
      <c r="N219" s="42">
        <v>316</v>
      </c>
      <c r="O219" s="42">
        <f t="shared" si="38"/>
        <v>183.78242677824267</v>
      </c>
      <c r="P219" s="42">
        <f t="shared" si="39"/>
        <v>123.3170731707317</v>
      </c>
      <c r="Q219" s="42">
        <f t="shared" si="40"/>
        <v>192.6829268292683</v>
      </c>
      <c r="R219" s="42">
        <f t="shared" si="41"/>
        <v>132.21757322175731</v>
      </c>
      <c r="S219" s="43">
        <f t="shared" si="42"/>
        <v>-8.9005000510256309</v>
      </c>
      <c r="T219" s="43">
        <f t="shared" si="43"/>
        <v>-8.9005000510256025</v>
      </c>
      <c r="U219" t="s">
        <v>34</v>
      </c>
      <c r="V219" t="s">
        <v>41</v>
      </c>
      <c r="W219" t="s">
        <v>326</v>
      </c>
      <c r="X219" t="s">
        <v>473</v>
      </c>
      <c r="Y219" s="45"/>
    </row>
    <row r="220" spans="1:25" ht="15" x14ac:dyDescent="0.25">
      <c r="A220">
        <v>1.75</v>
      </c>
      <c r="B220">
        <v>2.1800000000000002</v>
      </c>
      <c r="C220" s="32">
        <f t="shared" si="35"/>
        <v>3.0144167758846541E-2</v>
      </c>
      <c r="D220" s="33">
        <f>IF(OR($A220="",$B220=""),"",A220*'MPTO_working_2-way'!$G219)</f>
        <v>1.8027522935779814</v>
      </c>
      <c r="E220" s="35">
        <f>IF(OR($A220="",$B220=""),"",B220*'MPTO_working_2-way'!$G219)</f>
        <v>2.2457142857142856</v>
      </c>
      <c r="F220" s="33">
        <f>IF(OR($A220="",$B220=""),"",'MPTO_working_2-way'!D219)</f>
        <v>1.797408716136631</v>
      </c>
      <c r="G220" s="35">
        <f>IF(OR($A220="",$B220=""),"",'MPTO_working_2-way'!E219)</f>
        <v>2.2540620384047267</v>
      </c>
      <c r="H220" s="33">
        <f>IF(OR($A220="",$B220=""),"",'OddsRatio_working_2-way'!M219)</f>
        <v>1.797241005179101</v>
      </c>
      <c r="I220" s="33">
        <f>IF(OR($A220="",$B220=""),"",'OddsRatio_working_2-way'!N219)</f>
        <v>2.2543258481484516</v>
      </c>
      <c r="J220" s="33">
        <f>IF('Log_working_2-way'!$D219="","",A220^('Log_working_2-way'!$D219))</f>
        <v>1.7948212842092994</v>
      </c>
      <c r="K220" s="35">
        <f>IF('Log_working_2-way'!$D219="","",B220^('Log_working_2-way'!$D219))</f>
        <v>2.2581444657647705</v>
      </c>
      <c r="L220" s="41">
        <f t="shared" si="36"/>
        <v>0.55470737913486012</v>
      </c>
      <c r="M220" s="41">
        <f t="shared" si="37"/>
        <v>0.44529262086513999</v>
      </c>
      <c r="N220" s="42">
        <v>317</v>
      </c>
      <c r="O220" s="42">
        <f t="shared" si="38"/>
        <v>135.85714285714286</v>
      </c>
      <c r="P220" s="42">
        <f t="shared" si="39"/>
        <v>171.58715596330276</v>
      </c>
      <c r="Q220" s="42">
        <f t="shared" si="40"/>
        <v>145.41284403669724</v>
      </c>
      <c r="R220" s="42">
        <f t="shared" si="41"/>
        <v>181.14285714285714</v>
      </c>
      <c r="S220" s="43">
        <f t="shared" si="42"/>
        <v>-9.5557011795543758</v>
      </c>
      <c r="T220" s="43">
        <f t="shared" si="43"/>
        <v>-9.5557011795543758</v>
      </c>
      <c r="U220" t="s">
        <v>107</v>
      </c>
      <c r="V220" t="s">
        <v>103</v>
      </c>
      <c r="W220" t="s">
        <v>326</v>
      </c>
      <c r="X220" t="s">
        <v>473</v>
      </c>
      <c r="Y220" s="45"/>
    </row>
    <row r="221" spans="1:25" ht="15" x14ac:dyDescent="0.25">
      <c r="A221">
        <v>1.35</v>
      </c>
      <c r="B221">
        <v>3.38</v>
      </c>
      <c r="C221" s="32">
        <f t="shared" si="35"/>
        <v>3.659872890642113E-2</v>
      </c>
      <c r="D221" s="33">
        <f>IF(OR($A221="",$B221=""),"",A221*'MPTO_working_2-way'!$G220)</f>
        <v>1.3994082840236686</v>
      </c>
      <c r="E221" s="35">
        <f>IF(OR($A221="",$B221=""),"",B221*'MPTO_working_2-way'!$G220)</f>
        <v>3.5037037037037031</v>
      </c>
      <c r="F221" s="33">
        <f>IF(OR($A221="",$B221=""),"",'MPTO_working_2-way'!D220)</f>
        <v>1.3841953587137874</v>
      </c>
      <c r="G221" s="35">
        <f>IF(OR($A221="",$B221=""),"",'MPTO_working_2-way'!E220)</f>
        <v>3.6028424792735878</v>
      </c>
      <c r="H221" s="33">
        <f>IF(OR($A221="",$B221=""),"",'OddsRatio_working_2-way'!M220)</f>
        <v>1.3834824944236852</v>
      </c>
      <c r="I221" s="33">
        <f>IF(OR($A221="",$B221=""),"",'OddsRatio_working_2-way'!N220)</f>
        <v>3.6076809620810582</v>
      </c>
      <c r="J221" s="33">
        <f>IF('Log_working_2-way'!$D220="","",A221^('Log_working_2-way'!$D220))</f>
        <v>1.3764214744274381</v>
      </c>
      <c r="K221" s="35">
        <f>IF('Log_working_2-way'!$D220="","",B221^('Log_working_2-way'!$D220))</f>
        <v>3.6565965757372161</v>
      </c>
      <c r="L221" s="41">
        <f t="shared" si="36"/>
        <v>0.71458773784355178</v>
      </c>
      <c r="M221" s="41">
        <f t="shared" si="37"/>
        <v>0.28541226215644827</v>
      </c>
      <c r="N221" s="42">
        <v>318</v>
      </c>
      <c r="O221" s="42">
        <f t="shared" si="38"/>
        <v>82.444444444444443</v>
      </c>
      <c r="P221" s="42">
        <f t="shared" si="39"/>
        <v>223.91715976331361</v>
      </c>
      <c r="Q221" s="42">
        <f t="shared" si="40"/>
        <v>94.082840236686394</v>
      </c>
      <c r="R221" s="42">
        <f t="shared" si="41"/>
        <v>235.55555555555554</v>
      </c>
      <c r="S221" s="43">
        <f t="shared" si="42"/>
        <v>-11.638395792241951</v>
      </c>
      <c r="T221" s="43">
        <f t="shared" si="43"/>
        <v>-11.638395792241937</v>
      </c>
      <c r="U221" t="s">
        <v>59</v>
      </c>
      <c r="V221" t="s">
        <v>37</v>
      </c>
      <c r="W221" t="s">
        <v>326</v>
      </c>
      <c r="X221" t="s">
        <v>473</v>
      </c>
      <c r="Y221" s="45"/>
    </row>
    <row r="222" spans="1:25" ht="15" x14ac:dyDescent="0.25">
      <c r="A222">
        <v>2.29</v>
      </c>
      <c r="B222">
        <v>1.69</v>
      </c>
      <c r="C222" s="32">
        <f t="shared" si="35"/>
        <v>2.8397199038784571E-2</v>
      </c>
      <c r="D222" s="33">
        <f>IF(OR($A222="",$B222=""),"",A222*'MPTO_working_2-way'!$G221)</f>
        <v>2.3550295857988166</v>
      </c>
      <c r="E222" s="35">
        <f>IF(OR($A222="",$B222=""),"",B222*'MPTO_working_2-way'!$G221)</f>
        <v>1.7379912663755459</v>
      </c>
      <c r="F222" s="33">
        <f>IF(OR($A222="",$B222=""),"",'MPTO_working_2-way'!D221)</f>
        <v>2.3669612550074923</v>
      </c>
      <c r="G222" s="35">
        <f>IF(OR($A222="",$B222=""),"",'MPTO_working_2-way'!E221)</f>
        <v>1.7315496297621977</v>
      </c>
      <c r="H222" s="33">
        <f>IF(OR($A222="",$B222=""),"",'OddsRatio_working_2-way'!M221)</f>
        <v>2.3673204516101207</v>
      </c>
      <c r="I222" s="33">
        <f>IF(OR($A222="",$B222=""),"",'OddsRatio_working_2-way'!N221)</f>
        <v>1.7313574508612271</v>
      </c>
      <c r="J222" s="33">
        <f>IF('Log_working_2-way'!$D221="","",A222^('Log_working_2-way'!$D221))</f>
        <v>2.372791853383128</v>
      </c>
      <c r="K222" s="35">
        <f>IF('Log_working_2-way'!$D221="","",B222^('Log_working_2-way'!$D221))</f>
        <v>1.7284425512400656</v>
      </c>
      <c r="L222" s="41">
        <f t="shared" si="36"/>
        <v>0.42462311557788945</v>
      </c>
      <c r="M222" s="41">
        <f t="shared" si="37"/>
        <v>0.57537688442211055</v>
      </c>
      <c r="N222" s="42">
        <v>319</v>
      </c>
      <c r="O222" s="42">
        <f t="shared" si="38"/>
        <v>179.69868995633189</v>
      </c>
      <c r="P222" s="42">
        <f t="shared" si="39"/>
        <v>130.24260355029588</v>
      </c>
      <c r="Q222" s="42">
        <f t="shared" si="40"/>
        <v>188.75739644970415</v>
      </c>
      <c r="R222" s="42">
        <f t="shared" si="41"/>
        <v>139.30131004366814</v>
      </c>
      <c r="S222" s="43">
        <f t="shared" si="42"/>
        <v>-9.0587064933722559</v>
      </c>
      <c r="T222" s="43">
        <f t="shared" si="43"/>
        <v>-9.0587064933722559</v>
      </c>
      <c r="U222" t="s">
        <v>65</v>
      </c>
      <c r="V222" t="s">
        <v>36</v>
      </c>
      <c r="W222" t="s">
        <v>326</v>
      </c>
      <c r="X222" t="s">
        <v>473</v>
      </c>
      <c r="Y222" s="45"/>
    </row>
    <row r="223" spans="1:25" ht="15" x14ac:dyDescent="0.25">
      <c r="A223">
        <v>2.0699999999999998</v>
      </c>
      <c r="B223">
        <v>1.82</v>
      </c>
      <c r="C223" s="32">
        <f t="shared" si="35"/>
        <v>3.2542336890162948E-2</v>
      </c>
      <c r="D223" s="33">
        <f>IF(OR($A223="",$B223=""),"",A223*'MPTO_working_2-way'!$G222)</f>
        <v>2.1373626373626373</v>
      </c>
      <c r="E223" s="35">
        <f>IF(OR($A223="",$B223=""),"",B223*'MPTO_working_2-way'!$G222)</f>
        <v>1.8792270531400965</v>
      </c>
      <c r="F223" s="33">
        <f>IF(OR($A223="",$B223=""),"",'MPTO_working_2-way'!D222)</f>
        <v>2.1421504520384373</v>
      </c>
      <c r="G223" s="35">
        <f>IF(OR($A223="",$B223=""),"",'MPTO_working_2-way'!E222)</f>
        <v>1.8755413949320454</v>
      </c>
      <c r="H223" s="33">
        <f>IF(OR($A223="",$B223=""),"",'OddsRatio_working_2-way'!M222)</f>
        <v>2.1423125880338039</v>
      </c>
      <c r="I223" s="33">
        <f>IF(OR($A223="",$B223=""),"",'OddsRatio_working_2-way'!N222)</f>
        <v>1.8754171235399244</v>
      </c>
      <c r="J223" s="33">
        <f>IF('Log_working_2-way'!$D222="","",A223^('Log_working_2-way'!$D222))</f>
        <v>2.1444993293304022</v>
      </c>
      <c r="K223" s="35">
        <f>IF('Log_working_2-way'!$D222="","",B223^('Log_working_2-way'!$D222))</f>
        <v>1.8737445050186454</v>
      </c>
      <c r="L223" s="41">
        <f t="shared" si="36"/>
        <v>0.46786632390745503</v>
      </c>
      <c r="M223" s="41">
        <f t="shared" si="37"/>
        <v>0.53213367609254503</v>
      </c>
      <c r="N223" s="42">
        <v>320</v>
      </c>
      <c r="O223" s="42">
        <f t="shared" si="38"/>
        <v>165.41062801932367</v>
      </c>
      <c r="P223" s="42">
        <f t="shared" si="39"/>
        <v>144.17582417582415</v>
      </c>
      <c r="Q223" s="42">
        <f t="shared" si="40"/>
        <v>175.8241758241758</v>
      </c>
      <c r="R223" s="42">
        <f t="shared" si="41"/>
        <v>154.58937198067633</v>
      </c>
      <c r="S223" s="43">
        <f t="shared" si="42"/>
        <v>-10.413547804852129</v>
      </c>
      <c r="T223" s="43">
        <f t="shared" si="43"/>
        <v>-10.413547804852186</v>
      </c>
      <c r="U223" t="s">
        <v>76</v>
      </c>
      <c r="V223" t="s">
        <v>44</v>
      </c>
      <c r="W223" t="s">
        <v>318</v>
      </c>
      <c r="X223" t="s">
        <v>473</v>
      </c>
      <c r="Y223" s="45"/>
    </row>
    <row r="224" spans="1:25" ht="15" x14ac:dyDescent="0.25">
      <c r="A224">
        <v>2.08</v>
      </c>
      <c r="B224">
        <v>1.79</v>
      </c>
      <c r="C224" s="32">
        <f t="shared" si="35"/>
        <v>3.9428448646325664E-2</v>
      </c>
      <c r="D224" s="33">
        <f>IF(OR($A224="",$B224=""),"",A224*'MPTO_working_2-way'!$G223)</f>
        <v>2.1620111731843576</v>
      </c>
      <c r="E224" s="35">
        <f>IF(OR($A224="",$B224=""),"",B224*'MPTO_working_2-way'!$G223)</f>
        <v>1.8605769230769229</v>
      </c>
      <c r="F224" s="33">
        <f>IF(OR($A224="",$B224=""),"",'MPTO_working_2-way'!D223)</f>
        <v>2.1689385995572641</v>
      </c>
      <c r="G224" s="35">
        <f>IF(OR($A224="",$B224=""),"",'MPTO_working_2-way'!E223)</f>
        <v>1.8554769261437256</v>
      </c>
      <c r="H224" s="33">
        <f>IF(OR($A224="",$B224=""),"",'OddsRatio_working_2-way'!M223)</f>
        <v>2.1692256444309357</v>
      </c>
      <c r="I224" s="33">
        <f>IF(OR($A224="",$B224=""),"",'OddsRatio_working_2-way'!N223)</f>
        <v>1.8552669065744805</v>
      </c>
      <c r="J224" s="33">
        <f>IF('Log_working_2-way'!$D223="","",A224^('Log_working_2-way'!$D223))</f>
        <v>2.1724139714397546</v>
      </c>
      <c r="K224" s="35">
        <f>IF('Log_working_2-way'!$D223="","",B224^('Log_working_2-way'!$D223))</f>
        <v>1.8529410467292624</v>
      </c>
      <c r="L224" s="41">
        <f t="shared" si="36"/>
        <v>0.46253229974160204</v>
      </c>
      <c r="M224" s="41">
        <f t="shared" si="37"/>
        <v>0.53746770025839796</v>
      </c>
      <c r="N224" s="42">
        <v>321</v>
      </c>
      <c r="O224" s="42">
        <f t="shared" si="38"/>
        <v>166.67307692307693</v>
      </c>
      <c r="P224" s="42">
        <f t="shared" si="39"/>
        <v>141.67039106145253</v>
      </c>
      <c r="Q224" s="42">
        <f t="shared" si="40"/>
        <v>179.32960893854747</v>
      </c>
      <c r="R224" s="42">
        <f t="shared" si="41"/>
        <v>154.32692307692307</v>
      </c>
      <c r="S224" s="43">
        <f t="shared" si="42"/>
        <v>-12.656532015470532</v>
      </c>
      <c r="T224" s="43">
        <f t="shared" si="43"/>
        <v>-12.656532015470532</v>
      </c>
      <c r="U224" t="s">
        <v>48</v>
      </c>
      <c r="V224" t="s">
        <v>69</v>
      </c>
      <c r="W224" t="s">
        <v>318</v>
      </c>
      <c r="X224" t="s">
        <v>473</v>
      </c>
      <c r="Y224" s="45"/>
    </row>
    <row r="225" spans="1:25" ht="15" x14ac:dyDescent="0.25">
      <c r="A225">
        <v>2.06</v>
      </c>
      <c r="B225">
        <v>1.82</v>
      </c>
      <c r="C225" s="32">
        <f t="shared" si="35"/>
        <v>3.4887442654432999E-2</v>
      </c>
      <c r="D225" s="33">
        <f>IF(OR($A225="",$B225=""),"",A225*'MPTO_working_2-way'!$G224)</f>
        <v>2.1318681318681318</v>
      </c>
      <c r="E225" s="35">
        <f>IF(OR($A225="",$B225=""),"",B225*'MPTO_working_2-way'!$G224)</f>
        <v>1.883495145631068</v>
      </c>
      <c r="F225" s="33">
        <f>IF(OR($A225="",$B225=""),"",'MPTO_working_2-way'!D224)</f>
        <v>2.1367833124358828</v>
      </c>
      <c r="G225" s="35">
        <f>IF(OR($A225="",$B225=""),"",'MPTO_working_2-way'!E224)</f>
        <v>1.8796751228316457</v>
      </c>
      <c r="H225" s="33">
        <f>IF(OR($A225="",$B225=""),"",'OddsRatio_working_2-way'!M224)</f>
        <v>2.1369621483713819</v>
      </c>
      <c r="I225" s="33">
        <f>IF(OR($A225="",$B225=""),"",'OddsRatio_working_2-way'!N224)</f>
        <v>1.8795367562872962</v>
      </c>
      <c r="J225" s="33">
        <f>IF('Log_working_2-way'!$D224="","",A225^('Log_working_2-way'!$D224))</f>
        <v>2.139211690905316</v>
      </c>
      <c r="K225" s="35">
        <f>IF('Log_working_2-way'!$D224="","",B225^('Log_working_2-way'!$D224))</f>
        <v>1.8777999804454721</v>
      </c>
      <c r="L225" s="41">
        <f t="shared" si="36"/>
        <v>0.46907216494845361</v>
      </c>
      <c r="M225" s="41">
        <f t="shared" si="37"/>
        <v>0.53092783505154639</v>
      </c>
      <c r="N225" s="42">
        <v>322</v>
      </c>
      <c r="O225" s="42">
        <f t="shared" si="38"/>
        <v>165.68932038834953</v>
      </c>
      <c r="P225" s="42">
        <f t="shared" si="39"/>
        <v>145.07692307692304</v>
      </c>
      <c r="Q225" s="42">
        <f t="shared" si="40"/>
        <v>176.92307692307691</v>
      </c>
      <c r="R225" s="42">
        <f t="shared" si="41"/>
        <v>156.3106796116505</v>
      </c>
      <c r="S225" s="43">
        <f t="shared" si="42"/>
        <v>-11.233756534727377</v>
      </c>
      <c r="T225" s="43">
        <f t="shared" si="43"/>
        <v>-11.233756534727462</v>
      </c>
      <c r="U225" t="s">
        <v>101</v>
      </c>
      <c r="V225" t="s">
        <v>330</v>
      </c>
      <c r="W225" t="s">
        <v>318</v>
      </c>
      <c r="X225" t="s">
        <v>473</v>
      </c>
      <c r="Y225" s="45"/>
    </row>
    <row r="226" spans="1:25" ht="15" x14ac:dyDescent="0.25">
      <c r="A226">
        <v>2.4700000000000002</v>
      </c>
      <c r="B226">
        <v>1.58</v>
      </c>
      <c r="C226" s="32">
        <f t="shared" si="35"/>
        <v>3.7769692000204858E-2</v>
      </c>
      <c r="D226" s="33">
        <f>IF(OR($A226="",$B226=""),"",A226*'MPTO_working_2-way'!$G225)</f>
        <v>2.5632911392405062</v>
      </c>
      <c r="E226" s="35">
        <f>IF(OR($A226="",$B226=""),"",B226*'MPTO_working_2-way'!$G225)</f>
        <v>1.6396761133603237</v>
      </c>
      <c r="F226" s="33">
        <f>IF(OR($A226="",$B226=""),"",'MPTO_working_2-way'!D225)</f>
        <v>2.5908517559583082</v>
      </c>
      <c r="G226" s="35">
        <f>IF(OR($A226="",$B226=""),"",'MPTO_working_2-way'!E225)</f>
        <v>1.6285940825439218</v>
      </c>
      <c r="H226" s="33">
        <f>IF(OR($A226="",$B226=""),"",'OddsRatio_working_2-way'!M225)</f>
        <v>2.5920058915156967</v>
      </c>
      <c r="I226" s="33">
        <f>IF(OR($A226="",$B226=""),"",'OddsRatio_working_2-way'!N225)</f>
        <v>1.6281383789653769</v>
      </c>
      <c r="J226" s="33">
        <f>IF('Log_working_2-way'!$D225="","",A226^('Log_working_2-way'!$D225))</f>
        <v>2.6049168603231139</v>
      </c>
      <c r="K226" s="35">
        <f>IF('Log_working_2-way'!$D225="","",B226^('Log_working_2-way'!$D225))</f>
        <v>1.6230852355793859</v>
      </c>
      <c r="L226" s="41">
        <f t="shared" si="36"/>
        <v>0.39012345679012345</v>
      </c>
      <c r="M226" s="41">
        <f t="shared" si="37"/>
        <v>0.60987654320987661</v>
      </c>
      <c r="N226" s="42">
        <v>323</v>
      </c>
      <c r="O226" s="42">
        <f t="shared" si="38"/>
        <v>192.23076923076925</v>
      </c>
      <c r="P226" s="42">
        <f t="shared" si="39"/>
        <v>118.56962025316456</v>
      </c>
      <c r="Q226" s="42">
        <f t="shared" si="40"/>
        <v>204.43037974683543</v>
      </c>
      <c r="R226" s="42">
        <f t="shared" si="41"/>
        <v>130.76923076923077</v>
      </c>
      <c r="S226" s="43">
        <f t="shared" si="42"/>
        <v>-12.199610516066173</v>
      </c>
      <c r="T226" s="43">
        <f t="shared" si="43"/>
        <v>-12.199610516066215</v>
      </c>
      <c r="U226" t="s">
        <v>47</v>
      </c>
      <c r="V226" t="s">
        <v>67</v>
      </c>
      <c r="W226" t="s">
        <v>318</v>
      </c>
      <c r="X226" t="s">
        <v>473</v>
      </c>
      <c r="Y226" s="45"/>
    </row>
    <row r="227" spans="1:25" ht="15" x14ac:dyDescent="0.25">
      <c r="A227">
        <v>2.2200000000000002</v>
      </c>
      <c r="B227">
        <v>1.7</v>
      </c>
      <c r="C227" s="32">
        <f t="shared" si="35"/>
        <v>3.868574456809748E-2</v>
      </c>
      <c r="D227" s="33">
        <f>IF(OR($A227="",$B227=""),"",A227*'MPTO_working_2-way'!$G226)</f>
        <v>2.3058823529411767</v>
      </c>
      <c r="E227" s="35">
        <f>IF(OR($A227="",$B227=""),"",B227*'MPTO_working_2-way'!$G226)</f>
        <v>1.7657657657657657</v>
      </c>
      <c r="F227" s="33">
        <f>IF(OR($A227="",$B227=""),"",'MPTO_working_2-way'!D226)</f>
        <v>2.3196066379840201</v>
      </c>
      <c r="G227" s="35">
        <f>IF(OR($A227="",$B227=""),"",'MPTO_working_2-way'!E226)</f>
        <v>1.7578015836050302</v>
      </c>
      <c r="H227" s="33">
        <f>IF(OR($A227="",$B227=""),"",'OddsRatio_working_2-way'!M226)</f>
        <v>2.3201731488169055</v>
      </c>
      <c r="I227" s="33">
        <f>IF(OR($A227="",$B227=""),"",'OddsRatio_working_2-way'!N226)</f>
        <v>1.7574763968621581</v>
      </c>
      <c r="J227" s="33">
        <f>IF('Log_working_2-way'!$D226="","",A227^('Log_working_2-way'!$D226))</f>
        <v>2.3265255894258647</v>
      </c>
      <c r="K227" s="35">
        <f>IF('Log_working_2-way'!$D226="","",B227^('Log_working_2-way'!$D226))</f>
        <v>1.7538490082446418</v>
      </c>
      <c r="L227" s="41">
        <f t="shared" si="36"/>
        <v>0.43367346938775503</v>
      </c>
      <c r="M227" s="41">
        <f t="shared" si="37"/>
        <v>0.56632653061224492</v>
      </c>
      <c r="N227" s="42">
        <v>324</v>
      </c>
      <c r="O227" s="42">
        <f t="shared" si="38"/>
        <v>178.05405405405406</v>
      </c>
      <c r="P227" s="42">
        <f t="shared" si="39"/>
        <v>133.41176470588232</v>
      </c>
      <c r="Q227" s="42">
        <f t="shared" si="40"/>
        <v>190.58823529411765</v>
      </c>
      <c r="R227" s="42">
        <f t="shared" si="41"/>
        <v>145.94594594594594</v>
      </c>
      <c r="S227" s="43">
        <f t="shared" si="42"/>
        <v>-12.534181240063589</v>
      </c>
      <c r="T227" s="43">
        <f t="shared" si="43"/>
        <v>-12.534181240063617</v>
      </c>
      <c r="U227" t="s">
        <v>162</v>
      </c>
      <c r="V227" t="s">
        <v>45</v>
      </c>
      <c r="W227" t="s">
        <v>318</v>
      </c>
      <c r="X227" t="s">
        <v>473</v>
      </c>
      <c r="Y227" s="45"/>
    </row>
    <row r="228" spans="1:25" s="38" customFormat="1" ht="15" x14ac:dyDescent="0.25">
      <c r="A228">
        <v>2.33</v>
      </c>
      <c r="B228">
        <v>1.64</v>
      </c>
      <c r="C228" s="32">
        <f t="shared" si="35"/>
        <v>3.8940646917198674E-2</v>
      </c>
      <c r="D228" s="33">
        <f>IF(OR($A228="",$B228=""),"",A228*'MPTO_working_2-way'!$G227)</f>
        <v>2.4207317073170729</v>
      </c>
      <c r="E228" s="35">
        <f>IF(OR($A228="",$B228=""),"",B228*'MPTO_working_2-way'!$G227)</f>
        <v>1.7038626609442058</v>
      </c>
      <c r="F228" s="33">
        <f>IF(OR($A228="",$B228=""),"",'MPTO_working_2-way'!D227)</f>
        <v>2.4407256004087885</v>
      </c>
      <c r="G228" s="35">
        <f>IF(OR($A228="",$B228=""),"",'MPTO_working_2-way'!E227)</f>
        <v>1.6940946976414255</v>
      </c>
      <c r="H228" s="33">
        <f>IF(OR($A228="",$B228=""),"",'OddsRatio_working_2-way'!M227)</f>
        <v>2.4415703243338491</v>
      </c>
      <c r="I228" s="33">
        <f>IF(OR($A228="",$B228=""),"",'OddsRatio_working_2-way'!N227)</f>
        <v>1.6936879756192957</v>
      </c>
      <c r="J228" s="33">
        <f>IF('Log_working_2-way'!$D227="","",A228^('Log_working_2-way'!$D227))</f>
        <v>2.4508803157494472</v>
      </c>
      <c r="K228" s="35">
        <f>IF('Log_working_2-way'!$D227="","",B228^('Log_working_2-way'!$D227))</f>
        <v>1.6892367269337625</v>
      </c>
      <c r="L228" s="41">
        <f t="shared" si="36"/>
        <v>0.41309823677581869</v>
      </c>
      <c r="M228" s="41">
        <f t="shared" si="37"/>
        <v>0.58690176322418142</v>
      </c>
      <c r="N228" s="42">
        <v>325</v>
      </c>
      <c r="O228" s="42">
        <f t="shared" si="38"/>
        <v>185.51502145922748</v>
      </c>
      <c r="P228" s="42">
        <f t="shared" si="39"/>
        <v>126.82926829268293</v>
      </c>
      <c r="Q228" s="42">
        <f t="shared" si="40"/>
        <v>198.17073170731706</v>
      </c>
      <c r="R228" s="42">
        <f t="shared" si="41"/>
        <v>139.48497854077254</v>
      </c>
      <c r="S228" s="43">
        <f t="shared" si="42"/>
        <v>-12.655710248089576</v>
      </c>
      <c r="T228" s="43">
        <f t="shared" si="43"/>
        <v>-12.655710248089619</v>
      </c>
      <c r="U228" t="s">
        <v>70</v>
      </c>
      <c r="V228" t="s">
        <v>68</v>
      </c>
      <c r="W228" t="s">
        <v>318</v>
      </c>
      <c r="X228" t="s">
        <v>473</v>
      </c>
      <c r="Y228" s="45"/>
    </row>
    <row r="229" spans="1:25" ht="15" x14ac:dyDescent="0.25">
      <c r="A229">
        <v>1.82</v>
      </c>
      <c r="B229">
        <v>2.0499999999999998</v>
      </c>
      <c r="C229" s="32">
        <f t="shared" si="35"/>
        <v>3.7255427499329974E-2</v>
      </c>
      <c r="D229" s="33">
        <f>IF(OR($A229="",$B229=""),"",A229*'MPTO_working_2-way'!$G228)</f>
        <v>1.8878048780487806</v>
      </c>
      <c r="E229" s="35">
        <f>IF(OR($A229="",$B229=""),"",B229*'MPTO_working_2-way'!$G228)</f>
        <v>2.1263736263736264</v>
      </c>
      <c r="F229" s="33">
        <f>IF(OR($A229="",$B229=""),"",'MPTO_working_2-way'!D228)</f>
        <v>1.8838677101741985</v>
      </c>
      <c r="G229" s="35">
        <f>IF(OR($A229="",$B229=""),"",'MPTO_working_2-way'!E228)</f>
        <v>2.1313910311339619</v>
      </c>
      <c r="H229" s="33">
        <f>IF(OR($A229="",$B229=""),"",'OddsRatio_working_2-way'!M228)</f>
        <v>1.883715101688537</v>
      </c>
      <c r="I229" s="33">
        <f>IF(OR($A229="",$B229=""),"",'OddsRatio_working_2-way'!N228)</f>
        <v>2.1315864106987359</v>
      </c>
      <c r="J229" s="33">
        <f>IF('Log_working_2-way'!$D228="","",A229^('Log_working_2-way'!$D228))</f>
        <v>1.8819217068707428</v>
      </c>
      <c r="K229" s="35">
        <f>IF('Log_working_2-way'!$D228="","",B229^('Log_working_2-way'!$D228))</f>
        <v>2.1338875006808986</v>
      </c>
      <c r="L229" s="41">
        <f t="shared" si="36"/>
        <v>0.52971576227390182</v>
      </c>
      <c r="M229" s="41">
        <f t="shared" si="37"/>
        <v>0.47028423772609818</v>
      </c>
      <c r="N229" s="42">
        <v>326</v>
      </c>
      <c r="O229" s="42">
        <f t="shared" si="38"/>
        <v>146.87912087912088</v>
      </c>
      <c r="P229" s="42">
        <f t="shared" si="39"/>
        <v>166.97560975609755</v>
      </c>
      <c r="Q229" s="42">
        <f t="shared" si="40"/>
        <v>159.02439024390245</v>
      </c>
      <c r="R229" s="42">
        <f t="shared" si="41"/>
        <v>179.1208791208791</v>
      </c>
      <c r="S229" s="43">
        <f t="shared" si="42"/>
        <v>-12.145269364781569</v>
      </c>
      <c r="T229" s="43">
        <f t="shared" si="43"/>
        <v>-12.145269364781541</v>
      </c>
      <c r="U229" t="s">
        <v>40</v>
      </c>
      <c r="V229" t="s">
        <v>74</v>
      </c>
      <c r="W229" t="s">
        <v>318</v>
      </c>
      <c r="X229" t="s">
        <v>473</v>
      </c>
      <c r="Y229" s="45"/>
    </row>
    <row r="230" spans="1:25" ht="15" x14ac:dyDescent="0.25">
      <c r="A230">
        <v>2.2200000000000002</v>
      </c>
      <c r="B230">
        <v>1.7</v>
      </c>
      <c r="C230" s="32">
        <f t="shared" si="35"/>
        <v>3.868574456809748E-2</v>
      </c>
      <c r="D230" s="33">
        <f>IF(OR($A230="",$B230=""),"",A230*'MPTO_working_2-way'!$G229)</f>
        <v>2.3058823529411767</v>
      </c>
      <c r="E230" s="35">
        <f>IF(OR($A230="",$B230=""),"",B230*'MPTO_working_2-way'!$G229)</f>
        <v>1.7657657657657657</v>
      </c>
      <c r="F230" s="33">
        <f>IF(OR($A230="",$B230=""),"",'MPTO_working_2-way'!D229)</f>
        <v>2.3196066379840201</v>
      </c>
      <c r="G230" s="35">
        <f>IF(OR($A230="",$B230=""),"",'MPTO_working_2-way'!E229)</f>
        <v>1.7578015836050302</v>
      </c>
      <c r="H230" s="33">
        <f>IF(OR($A230="",$B230=""),"",'OddsRatio_working_2-way'!M229)</f>
        <v>2.3201731488169055</v>
      </c>
      <c r="I230" s="33">
        <f>IF(OR($A230="",$B230=""),"",'OddsRatio_working_2-way'!N229)</f>
        <v>1.7574763968621581</v>
      </c>
      <c r="J230" s="33">
        <f>IF('Log_working_2-way'!$D229="","",A230^('Log_working_2-way'!$D229))</f>
        <v>2.3265255894258647</v>
      </c>
      <c r="K230" s="35">
        <f>IF('Log_working_2-way'!$D229="","",B230^('Log_working_2-way'!$D229))</f>
        <v>1.7538490082446418</v>
      </c>
      <c r="L230" s="41">
        <f t="shared" si="36"/>
        <v>0.43367346938775503</v>
      </c>
      <c r="M230" s="41">
        <f t="shared" si="37"/>
        <v>0.56632653061224492</v>
      </c>
      <c r="N230" s="42">
        <v>327</v>
      </c>
      <c r="O230" s="42">
        <f t="shared" si="38"/>
        <v>179.70270270270271</v>
      </c>
      <c r="P230" s="42">
        <f t="shared" si="39"/>
        <v>134.64705882352939</v>
      </c>
      <c r="Q230" s="42">
        <f t="shared" si="40"/>
        <v>192.35294117647061</v>
      </c>
      <c r="R230" s="42">
        <f t="shared" si="41"/>
        <v>147.29729729729729</v>
      </c>
      <c r="S230" s="43">
        <f t="shared" si="42"/>
        <v>-12.650238473767899</v>
      </c>
      <c r="T230" s="43">
        <f t="shared" si="43"/>
        <v>-12.650238473767899</v>
      </c>
      <c r="U230" t="s">
        <v>43</v>
      </c>
      <c r="V230" t="s">
        <v>71</v>
      </c>
      <c r="W230" t="s">
        <v>318</v>
      </c>
      <c r="X230" t="s">
        <v>473</v>
      </c>
      <c r="Y230" s="45"/>
    </row>
    <row r="231" spans="1:25" s="38" customFormat="1" ht="15" x14ac:dyDescent="0.25">
      <c r="A231">
        <v>2.2400000000000002</v>
      </c>
      <c r="B231">
        <v>1.69</v>
      </c>
      <c r="C231" s="32">
        <f t="shared" si="35"/>
        <v>3.8144547759932479E-2</v>
      </c>
      <c r="D231" s="33">
        <f>IF(OR($A231="",$B231=""),"",A231*'MPTO_working_2-way'!$G230)</f>
        <v>2.3254437869822491</v>
      </c>
      <c r="E231" s="35">
        <f>IF(OR($A231="",$B231=""),"",B231*'MPTO_working_2-way'!$G230)</f>
        <v>1.7544642857142858</v>
      </c>
      <c r="F231" s="33">
        <f>IF(OR($A231="",$B231=""),"",'MPTO_working_2-way'!D230)</f>
        <v>2.3399678575843743</v>
      </c>
      <c r="G231" s="35">
        <f>IF(OR($A231="",$B231=""),"",'MPTO_working_2-way'!E230)</f>
        <v>1.7462865578005351</v>
      </c>
      <c r="H231" s="33">
        <f>IF(OR($A231="",$B231=""),"",'OddsRatio_working_2-way'!M230)</f>
        <v>2.3405601251996737</v>
      </c>
      <c r="I231" s="33">
        <f>IF(OR($A231="",$B231=""),"",'OddsRatio_working_2-way'!N230)</f>
        <v>1.7459568438611086</v>
      </c>
      <c r="J231" s="33">
        <f>IF('Log_working_2-way'!$D230="","",A231^('Log_working_2-way'!$D230))</f>
        <v>2.347284961783934</v>
      </c>
      <c r="K231" s="35">
        <f>IF('Log_working_2-way'!$D230="","",B231^('Log_working_2-way'!$D230))</f>
        <v>1.7422334757420166</v>
      </c>
      <c r="L231" s="41">
        <f t="shared" si="36"/>
        <v>0.43002544529262077</v>
      </c>
      <c r="M231" s="41">
        <f t="shared" si="37"/>
        <v>0.56997455470737912</v>
      </c>
      <c r="N231" s="42">
        <v>328</v>
      </c>
      <c r="O231" s="42">
        <f t="shared" si="38"/>
        <v>181.57142857142858</v>
      </c>
      <c r="P231" s="42">
        <f t="shared" si="39"/>
        <v>133.91715976331358</v>
      </c>
      <c r="Q231" s="42">
        <f t="shared" si="40"/>
        <v>194.08284023668639</v>
      </c>
      <c r="R231" s="42">
        <f t="shared" si="41"/>
        <v>146.42857142857142</v>
      </c>
      <c r="S231" s="43">
        <f t="shared" si="42"/>
        <v>-12.51141166525781</v>
      </c>
      <c r="T231" s="43">
        <f t="shared" si="43"/>
        <v>-12.511411665257839</v>
      </c>
      <c r="U231" t="s">
        <v>78</v>
      </c>
      <c r="V231" t="s">
        <v>236</v>
      </c>
      <c r="W231" t="s">
        <v>318</v>
      </c>
      <c r="X231" t="s">
        <v>473</v>
      </c>
      <c r="Y231" s="45"/>
    </row>
    <row r="232" spans="1:25" ht="15" x14ac:dyDescent="0.25">
      <c r="A232">
        <v>2.13</v>
      </c>
      <c r="B232">
        <v>1.76</v>
      </c>
      <c r="C232" s="32">
        <f t="shared" si="35"/>
        <v>3.7665386256935607E-2</v>
      </c>
      <c r="D232" s="33">
        <f>IF(OR($A232="",$B232=""),"",A232*'MPTO_working_2-way'!$G231)</f>
        <v>2.2102272727272729</v>
      </c>
      <c r="E232" s="35">
        <f>IF(OR($A232="",$B232=""),"",B232*'MPTO_working_2-way'!$G231)</f>
        <v>1.8262910798122067</v>
      </c>
      <c r="F232" s="33">
        <f>IF(OR($A232="",$B232=""),"",'MPTO_working_2-way'!D231)</f>
        <v>2.2190126672191313</v>
      </c>
      <c r="G232" s="35">
        <f>IF(OR($A232="",$B232=""),"",'MPTO_working_2-way'!E231)</f>
        <v>1.8203360202000585</v>
      </c>
      <c r="H232" s="33">
        <f>IF(OR($A232="",$B232=""),"",'OddsRatio_working_2-way'!M231)</f>
        <v>2.2193613513897996</v>
      </c>
      <c r="I232" s="33">
        <f>IF(OR($A232="",$B232=""),"",'OddsRatio_working_2-way'!N231)</f>
        <v>1.8201014398727853</v>
      </c>
      <c r="J232" s="33">
        <f>IF('Log_working_2-way'!$D231="","",A232^('Log_working_2-way'!$D231))</f>
        <v>2.2234058151600675</v>
      </c>
      <c r="K232" s="35">
        <f>IF('Log_working_2-way'!$D231="","",B232^('Log_working_2-way'!$D231))</f>
        <v>1.8173902621748135</v>
      </c>
      <c r="L232" s="41">
        <f t="shared" si="36"/>
        <v>0.45244215938303339</v>
      </c>
      <c r="M232" s="41">
        <f t="shared" si="37"/>
        <v>0.54755784061696655</v>
      </c>
      <c r="N232" s="42">
        <v>329</v>
      </c>
      <c r="O232" s="42">
        <f t="shared" si="38"/>
        <v>174.53990610328637</v>
      </c>
      <c r="P232" s="42">
        <f t="shared" si="39"/>
        <v>142.06818181818181</v>
      </c>
      <c r="Q232" s="42">
        <f t="shared" si="40"/>
        <v>186.93181818181819</v>
      </c>
      <c r="R232" s="42">
        <f t="shared" si="41"/>
        <v>154.46009389671363</v>
      </c>
      <c r="S232" s="43">
        <f t="shared" si="42"/>
        <v>-12.391912078531817</v>
      </c>
      <c r="T232" s="43">
        <f t="shared" si="43"/>
        <v>-12.391912078531817</v>
      </c>
      <c r="U232" t="s">
        <v>61</v>
      </c>
      <c r="V232" t="s">
        <v>46</v>
      </c>
      <c r="W232" t="s">
        <v>318</v>
      </c>
      <c r="X232" t="s">
        <v>473</v>
      </c>
      <c r="Y232" s="45"/>
    </row>
    <row r="233" spans="1:25" ht="15" x14ac:dyDescent="0.25">
      <c r="A233">
        <v>2.37</v>
      </c>
      <c r="B233">
        <v>1.63</v>
      </c>
      <c r="C233" s="32">
        <f t="shared" si="35"/>
        <v>3.5437860785379582E-2</v>
      </c>
      <c r="D233" s="33">
        <f>IF(OR($A233="",$B233=""),"",A233*'MPTO_working_2-way'!$G232)</f>
        <v>2.4539877300613497</v>
      </c>
      <c r="E233" s="35">
        <f>IF(OR($A233="",$B233=""),"",B233*'MPTO_working_2-way'!$G232)</f>
        <v>1.6877637130801686</v>
      </c>
      <c r="F233" s="33">
        <f>IF(OR($A233="",$B233=""),"",'MPTO_working_2-way'!D232)</f>
        <v>2.4738881239793793</v>
      </c>
      <c r="G233" s="35">
        <f>IF(OR($A233="",$B233=""),"",'MPTO_working_2-way'!E232)</f>
        <v>1.6784775477395666</v>
      </c>
      <c r="H233" s="33">
        <f>IF(OR($A233="",$B233=""),"",'OddsRatio_working_2-way'!M232)</f>
        <v>2.4746535778287639</v>
      </c>
      <c r="I233" s="33">
        <f>IF(OR($A233="",$B233=""),"",'OddsRatio_working_2-way'!N232)</f>
        <v>1.6781253679066579</v>
      </c>
      <c r="J233" s="33">
        <f>IF('Log_working_2-way'!$D232="","",A233^('Log_working_2-way'!$D232))</f>
        <v>2.4838961866439853</v>
      </c>
      <c r="K233" s="35">
        <f>IF('Log_working_2-way'!$D232="","",B233^('Log_working_2-way'!$D232))</f>
        <v>1.6739015902867895</v>
      </c>
      <c r="L233" s="41">
        <f t="shared" si="36"/>
        <v>0.40749999999999997</v>
      </c>
      <c r="M233" s="41">
        <f t="shared" si="37"/>
        <v>0.59250000000000003</v>
      </c>
      <c r="N233" s="42">
        <v>330</v>
      </c>
      <c r="O233" s="42">
        <f t="shared" si="38"/>
        <v>190.75949367088606</v>
      </c>
      <c r="P233" s="42">
        <f t="shared" si="39"/>
        <v>127.54601226993864</v>
      </c>
      <c r="Q233" s="42">
        <f t="shared" si="40"/>
        <v>202.45398773006136</v>
      </c>
      <c r="R233" s="42">
        <f t="shared" si="41"/>
        <v>139.24050632911391</v>
      </c>
      <c r="S233" s="43">
        <f t="shared" si="42"/>
        <v>-11.694494059175298</v>
      </c>
      <c r="T233" s="43">
        <f t="shared" si="43"/>
        <v>-11.69449405917527</v>
      </c>
      <c r="U233" t="s">
        <v>108</v>
      </c>
      <c r="V233" t="s">
        <v>219</v>
      </c>
      <c r="W233" t="s">
        <v>318</v>
      </c>
      <c r="X233" t="s">
        <v>473</v>
      </c>
      <c r="Y233" s="45"/>
    </row>
    <row r="234" spans="1:25" ht="15" x14ac:dyDescent="0.25">
      <c r="A234">
        <v>2.44</v>
      </c>
      <c r="B234">
        <v>1.58</v>
      </c>
      <c r="C234" s="32">
        <f t="shared" si="35"/>
        <v>4.2747457978833836E-2</v>
      </c>
      <c r="D234" s="33">
        <f>IF(OR($A234="",$B234=""),"",A234*'MPTO_working_2-way'!$G233)</f>
        <v>2.5443037974683547</v>
      </c>
      <c r="E234" s="35">
        <f>IF(OR($A234="",$B234=""),"",B234*'MPTO_working_2-way'!$G233)</f>
        <v>1.6475409836065575</v>
      </c>
      <c r="F234" s="33">
        <f>IF(OR($A234="",$B234=""),"",'MPTO_working_2-way'!D233)</f>
        <v>2.5742521367521367</v>
      </c>
      <c r="G234" s="35">
        <f>IF(OR($A234="",$B234=""),"",'MPTO_working_2-way'!E233)</f>
        <v>1.6352222599253479</v>
      </c>
      <c r="H234" s="33">
        <f>IF(OR($A234="",$B234=""),"",'OddsRatio_working_2-way'!M233)</f>
        <v>2.5756771943166705</v>
      </c>
      <c r="I234" s="33">
        <f>IF(OR($A234="",$B234=""),"",'OddsRatio_working_2-way'!N233)</f>
        <v>1.6346477588219925</v>
      </c>
      <c r="J234" s="33">
        <f>IF('Log_working_2-way'!$D233="","",A234^('Log_working_2-way'!$D233))</f>
        <v>2.589784277589088</v>
      </c>
      <c r="K234" s="35">
        <f>IF('Log_working_2-way'!$D233="","",B234^('Log_working_2-way'!$D233))</f>
        <v>1.6290161590451022</v>
      </c>
      <c r="L234" s="41">
        <f t="shared" si="36"/>
        <v>0.39303482587064675</v>
      </c>
      <c r="M234" s="41">
        <f t="shared" si="37"/>
        <v>0.60696517412935314</v>
      </c>
      <c r="N234" s="42">
        <v>331</v>
      </c>
      <c r="O234" s="42">
        <f t="shared" si="38"/>
        <v>195.34426229508196</v>
      </c>
      <c r="P234" s="42">
        <f t="shared" si="39"/>
        <v>121.50632911392405</v>
      </c>
      <c r="Q234" s="42">
        <f t="shared" si="40"/>
        <v>209.49367088607593</v>
      </c>
      <c r="R234" s="42">
        <f t="shared" si="41"/>
        <v>135.65573770491804</v>
      </c>
      <c r="S234" s="43">
        <f t="shared" si="42"/>
        <v>-14.149408590993971</v>
      </c>
      <c r="T234" s="43">
        <f t="shared" si="43"/>
        <v>-14.149408590993986</v>
      </c>
      <c r="U234" t="s">
        <v>220</v>
      </c>
      <c r="V234" t="s">
        <v>77</v>
      </c>
      <c r="W234" t="s">
        <v>327</v>
      </c>
      <c r="X234" t="s">
        <v>473</v>
      </c>
      <c r="Y234" s="45"/>
    </row>
    <row r="235" spans="1:25" ht="15" x14ac:dyDescent="0.25">
      <c r="A235">
        <v>1.9</v>
      </c>
      <c r="B235">
        <v>1.95</v>
      </c>
      <c r="C235" s="32">
        <f t="shared" si="35"/>
        <v>3.9136302294197067E-2</v>
      </c>
      <c r="D235" s="33">
        <f>IF(OR($A235="",$B235=""),"",A235*'MPTO_working_2-way'!$G234)</f>
        <v>1.9743589743589742</v>
      </c>
      <c r="E235" s="35">
        <f>IF(OR($A235="",$B235=""),"",B235*'MPTO_working_2-way'!$G234)</f>
        <v>2.0263157894736841</v>
      </c>
      <c r="F235" s="33">
        <f>IF(OR($A235="",$B235=""),"",'MPTO_working_2-way'!D234)</f>
        <v>1.9733688415446073</v>
      </c>
      <c r="G235" s="35">
        <f>IF(OR($A235="",$B235=""),"",'MPTO_working_2-way'!E234)</f>
        <v>2.027359781121751</v>
      </c>
      <c r="H235" s="33">
        <f>IF(OR($A235="",$B235=""),"",'OddsRatio_working_2-way'!M234)</f>
        <v>1.9733285267845753</v>
      </c>
      <c r="I235" s="33">
        <f>IF(OR($A235="",$B235=""),"",'OddsRatio_working_2-way'!N234)</f>
        <v>2.0274023338281628</v>
      </c>
      <c r="J235" s="33">
        <f>IF('Log_working_2-way'!$D234="","",A235^('Log_working_2-way'!$D234))</f>
        <v>1.9728759519930477</v>
      </c>
      <c r="K235" s="35">
        <f>IF('Log_working_2-way'!$D234="","",B235^('Log_working_2-way'!$D234))</f>
        <v>2.02788027389437</v>
      </c>
      <c r="L235" s="41">
        <f t="shared" si="36"/>
        <v>0.50649350649350655</v>
      </c>
      <c r="M235" s="41">
        <f t="shared" si="37"/>
        <v>0.49350649350649356</v>
      </c>
      <c r="N235" s="42">
        <v>332</v>
      </c>
      <c r="O235" s="42">
        <f t="shared" si="38"/>
        <v>157.26315789473682</v>
      </c>
      <c r="P235" s="42">
        <f t="shared" si="39"/>
        <v>161.74358974358975</v>
      </c>
      <c r="Q235" s="42">
        <f t="shared" si="40"/>
        <v>170.25641025641028</v>
      </c>
      <c r="R235" s="42">
        <f t="shared" si="41"/>
        <v>174.73684210526315</v>
      </c>
      <c r="S235" s="43">
        <f t="shared" si="42"/>
        <v>-12.993252361673456</v>
      </c>
      <c r="T235" s="43">
        <f t="shared" si="43"/>
        <v>-12.993252361673399</v>
      </c>
      <c r="U235" t="s">
        <v>237</v>
      </c>
      <c r="V235" t="s">
        <v>339</v>
      </c>
      <c r="W235" t="s">
        <v>327</v>
      </c>
      <c r="X235" t="s">
        <v>473</v>
      </c>
      <c r="Y235" s="45"/>
    </row>
    <row r="236" spans="1:25" ht="15" x14ac:dyDescent="0.25">
      <c r="A236">
        <v>2.06</v>
      </c>
      <c r="B236">
        <v>1.79</v>
      </c>
      <c r="C236" s="32">
        <f t="shared" si="35"/>
        <v>4.4096111080978329E-2</v>
      </c>
      <c r="D236" s="33">
        <f>IF(OR($A236="",$B236=""),"",A236*'MPTO_working_2-way'!$G235)</f>
        <v>2.1508379888268152</v>
      </c>
      <c r="E236" s="35">
        <f>IF(OR($A236="",$B236=""),"",B236*'MPTO_working_2-way'!$G235)</f>
        <v>1.8689320388349513</v>
      </c>
      <c r="F236" s="33">
        <f>IF(OR($A236="",$B236=""),"",'MPTO_working_2-way'!D235)</f>
        <v>2.1580148651021243</v>
      </c>
      <c r="G236" s="35">
        <f>IF(OR($A236="",$B236=""),"",'MPTO_working_2-way'!E235)</f>
        <v>1.8635467731338755</v>
      </c>
      <c r="H236" s="33">
        <f>IF(OR($A236="",$B236=""),"",'OddsRatio_working_2-way'!M235)</f>
        <v>2.1583488904033761</v>
      </c>
      <c r="I236" s="33">
        <f>IF(OR($A236="",$B236=""),"",'OddsRatio_working_2-way'!N235)</f>
        <v>1.863297757942139</v>
      </c>
      <c r="J236" s="33">
        <f>IF('Log_working_2-way'!$D235="","",A236^('Log_working_2-way'!$D235))</f>
        <v>2.1616657579923269</v>
      </c>
      <c r="K236" s="35">
        <f>IF('Log_working_2-way'!$D235="","",B236^('Log_working_2-way'!$D235))</f>
        <v>1.8608328110900716</v>
      </c>
      <c r="L236" s="41">
        <f t="shared" si="36"/>
        <v>0.46493506493506503</v>
      </c>
      <c r="M236" s="41">
        <f t="shared" si="37"/>
        <v>0.53506493506493513</v>
      </c>
      <c r="N236" s="42">
        <v>333</v>
      </c>
      <c r="O236" s="42">
        <f t="shared" si="38"/>
        <v>171.34951456310679</v>
      </c>
      <c r="P236" s="42">
        <f t="shared" si="39"/>
        <v>146.96648044692739</v>
      </c>
      <c r="Q236" s="42">
        <f t="shared" si="40"/>
        <v>186.03351955307261</v>
      </c>
      <c r="R236" s="42">
        <f t="shared" si="41"/>
        <v>161.65048543689321</v>
      </c>
      <c r="S236" s="43">
        <f t="shared" si="42"/>
        <v>-14.684004989965814</v>
      </c>
      <c r="T236" s="43">
        <f t="shared" si="43"/>
        <v>-14.684004989965814</v>
      </c>
      <c r="U236" t="s">
        <v>239</v>
      </c>
      <c r="V236" t="s">
        <v>331</v>
      </c>
      <c r="W236" t="s">
        <v>327</v>
      </c>
      <c r="X236" t="s">
        <v>473</v>
      </c>
      <c r="Y236" s="45"/>
    </row>
    <row r="237" spans="1:25" ht="15" x14ac:dyDescent="0.25">
      <c r="A237">
        <v>2.0299999999999998</v>
      </c>
      <c r="B237">
        <v>1.83</v>
      </c>
      <c r="C237" s="32">
        <f t="shared" si="35"/>
        <v>3.9058924870117639E-2</v>
      </c>
      <c r="D237" s="33">
        <f>IF(OR($A237="",$B237=""),"",A237*'MPTO_working_2-way'!$G236)</f>
        <v>2.1092896174863385</v>
      </c>
      <c r="E237" s="35">
        <f>IF(OR($A237="",$B237=""),"",B237*'MPTO_working_2-way'!$G236)</f>
        <v>1.9014778325123154</v>
      </c>
      <c r="F237" s="33">
        <f>IF(OR($A237="",$B237=""),"",'MPTO_working_2-way'!D236)</f>
        <v>2.1138012461236451</v>
      </c>
      <c r="G237" s="35">
        <f>IF(OR($A237="",$B237=""),"",'MPTO_working_2-way'!E236)</f>
        <v>1.8978262535441519</v>
      </c>
      <c r="H237" s="33">
        <f>IF(OR($A237="",$B237=""),"",'OddsRatio_working_2-way'!M236)</f>
        <v>2.113985572357957</v>
      </c>
      <c r="I237" s="33">
        <f>IF(OR($A237="",$B237=""),"",'OddsRatio_working_2-way'!N236)</f>
        <v>1.8976776942301987</v>
      </c>
      <c r="J237" s="33">
        <f>IF('Log_working_2-way'!$D236="","",A237^('Log_working_2-way'!$D236))</f>
        <v>2.1160569234955591</v>
      </c>
      <c r="K237" s="35">
        <f>IF('Log_working_2-way'!$D236="","",B237^('Log_working_2-way'!$D236))</f>
        <v>1.8960116450582052</v>
      </c>
      <c r="L237" s="41">
        <f t="shared" si="36"/>
        <v>0.47409326424870474</v>
      </c>
      <c r="M237" s="41">
        <f t="shared" si="37"/>
        <v>0.52590673575129532</v>
      </c>
      <c r="N237" s="42">
        <v>334</v>
      </c>
      <c r="O237" s="42">
        <f t="shared" si="38"/>
        <v>169.46798029556652</v>
      </c>
      <c r="P237" s="42">
        <f t="shared" si="39"/>
        <v>151.4863387978142</v>
      </c>
      <c r="Q237" s="42">
        <f t="shared" si="40"/>
        <v>182.51366120218577</v>
      </c>
      <c r="R237" s="42">
        <f t="shared" si="41"/>
        <v>164.53201970443351</v>
      </c>
      <c r="S237" s="43">
        <f t="shared" si="42"/>
        <v>-13.045680906619253</v>
      </c>
      <c r="T237" s="43">
        <f t="shared" si="43"/>
        <v>-13.04568090661931</v>
      </c>
      <c r="U237" t="s">
        <v>42</v>
      </c>
      <c r="V237" t="s">
        <v>75</v>
      </c>
      <c r="W237" t="s">
        <v>327</v>
      </c>
      <c r="X237" t="s">
        <v>473</v>
      </c>
      <c r="Y237" s="45"/>
    </row>
    <row r="238" spans="1:25" ht="15" x14ac:dyDescent="0.25">
      <c r="A238">
        <v>1.94</v>
      </c>
      <c r="B238">
        <v>1.9</v>
      </c>
      <c r="C238" s="32">
        <f t="shared" si="35"/>
        <v>4.1779706999457433E-2</v>
      </c>
      <c r="D238" s="33">
        <f>IF(OR($A238="",$B238=""),"",A238*'MPTO_working_2-way'!$G237)</f>
        <v>2.0210526315789474</v>
      </c>
      <c r="E238" s="35">
        <f>IF(OR($A238="",$B238=""),"",B238*'MPTO_working_2-way'!$G237)</f>
        <v>1.9793814432989689</v>
      </c>
      <c r="F238" s="33">
        <f>IF(OR($A238="",$B238=""),"",'MPTO_working_2-way'!D237)</f>
        <v>2.0219418540866703</v>
      </c>
      <c r="G238" s="35">
        <f>IF(OR($A238="",$B238=""),"",'MPTO_working_2-way'!E237)</f>
        <v>1.9785292538915729</v>
      </c>
      <c r="H238" s="33">
        <f>IF(OR($A238="",$B238=""),"",'OddsRatio_working_2-way'!M237)</f>
        <v>2.0219806477837254</v>
      </c>
      <c r="I238" s="33">
        <f>IF(OR($A238="",$B238=""),"",'OddsRatio_working_2-way'!N237)</f>
        <v>1.9784921095801631</v>
      </c>
      <c r="J238" s="33">
        <f>IF('Log_working_2-way'!$D237="","",A238^('Log_working_2-way'!$D237))</f>
        <v>2.0223886123126102</v>
      </c>
      <c r="K238" s="35">
        <f>IF('Log_working_2-way'!$D237="","",B238^('Log_working_2-way'!$D237))</f>
        <v>1.9781016611069229</v>
      </c>
      <c r="L238" s="41">
        <f t="shared" si="36"/>
        <v>0.49479166666666663</v>
      </c>
      <c r="M238" s="41">
        <f t="shared" si="37"/>
        <v>0.50520833333333337</v>
      </c>
      <c r="N238" s="42">
        <v>335</v>
      </c>
      <c r="O238" s="42">
        <f t="shared" si="38"/>
        <v>162.31958762886597</v>
      </c>
      <c r="P238" s="42">
        <f t="shared" si="39"/>
        <v>158.68421052631578</v>
      </c>
      <c r="Q238" s="42">
        <f t="shared" si="40"/>
        <v>176.31578947368419</v>
      </c>
      <c r="R238" s="42">
        <f t="shared" si="41"/>
        <v>172.68041237113403</v>
      </c>
      <c r="S238" s="43">
        <f t="shared" si="42"/>
        <v>-13.996201844818216</v>
      </c>
      <c r="T238" s="43">
        <f t="shared" si="43"/>
        <v>-13.996201844818245</v>
      </c>
      <c r="U238" t="s">
        <v>340</v>
      </c>
      <c r="V238" t="s">
        <v>234</v>
      </c>
      <c r="W238" t="s">
        <v>327</v>
      </c>
      <c r="X238" t="s">
        <v>473</v>
      </c>
      <c r="Y238" s="45"/>
    </row>
    <row r="239" spans="1:25" ht="15" x14ac:dyDescent="0.25">
      <c r="A239">
        <v>2.1</v>
      </c>
      <c r="B239">
        <v>1.77</v>
      </c>
      <c r="C239" s="32">
        <f t="shared" si="35"/>
        <v>4.1162227602905554E-2</v>
      </c>
      <c r="D239" s="33">
        <f>IF(OR($A239="",$B239=""),"",A239*'MPTO_working_2-way'!$G238)</f>
        <v>2.1864406779661016</v>
      </c>
      <c r="E239" s="35">
        <f>IF(OR($A239="",$B239=""),"",B239*'MPTO_working_2-way'!$G238)</f>
        <v>1.8428571428571427</v>
      </c>
      <c r="F239" s="33">
        <f>IF(OR($A239="",$B239=""),"",'MPTO_working_2-way'!D238)</f>
        <v>2.1948627103631533</v>
      </c>
      <c r="G239" s="35">
        <f>IF(OR($A239="",$B239=""),"",'MPTO_working_2-way'!E238)</f>
        <v>1.8369162342475907</v>
      </c>
      <c r="H239" s="33">
        <f>IF(OR($A239="",$B239=""),"",'OddsRatio_working_2-way'!M238)</f>
        <v>2.1952286093343938</v>
      </c>
      <c r="I239" s="33">
        <f>IF(OR($A239="",$B239=""),"",'OddsRatio_working_2-way'!N238)</f>
        <v>1.8366600265340756</v>
      </c>
      <c r="J239" s="33">
        <f>IF('Log_working_2-way'!$D238="","",A239^('Log_working_2-way'!$D238))</f>
        <v>2.1991156611681375</v>
      </c>
      <c r="K239" s="35">
        <f>IF('Log_working_2-way'!$D238="","",B239^('Log_working_2-way'!$D238))</f>
        <v>1.8339479104339262</v>
      </c>
      <c r="L239" s="41">
        <f t="shared" si="36"/>
        <v>0.45736434108527135</v>
      </c>
      <c r="M239" s="41">
        <f t="shared" si="37"/>
        <v>0.54263565891472876</v>
      </c>
      <c r="N239" s="42">
        <v>336</v>
      </c>
      <c r="O239" s="42">
        <f t="shared" si="38"/>
        <v>176</v>
      </c>
      <c r="P239" s="42">
        <f t="shared" si="39"/>
        <v>146.16949152542375</v>
      </c>
      <c r="Q239" s="42">
        <f t="shared" si="40"/>
        <v>189.83050847457628</v>
      </c>
      <c r="R239" s="42">
        <f t="shared" si="41"/>
        <v>160</v>
      </c>
      <c r="S239" s="43">
        <f t="shared" si="42"/>
        <v>-13.830508474576277</v>
      </c>
      <c r="T239" s="43">
        <f t="shared" si="43"/>
        <v>-13.830508474576249</v>
      </c>
      <c r="U239" t="s">
        <v>230</v>
      </c>
      <c r="V239" t="s">
        <v>334</v>
      </c>
      <c r="W239" t="s">
        <v>327</v>
      </c>
      <c r="X239" t="s">
        <v>473</v>
      </c>
      <c r="Y239" s="45"/>
    </row>
    <row r="240" spans="1:25" ht="15" x14ac:dyDescent="0.25">
      <c r="A240">
        <v>2.42</v>
      </c>
      <c r="B240">
        <v>1.58</v>
      </c>
      <c r="C240" s="32">
        <f t="shared" si="35"/>
        <v>4.6134532900931058E-2</v>
      </c>
      <c r="D240" s="33">
        <f>IF(OR($A240="",$B240=""),"",A240*'MPTO_working_2-way'!$G239)</f>
        <v>2.5316455696202529</v>
      </c>
      <c r="E240" s="35">
        <f>IF(OR($A240="",$B240=""),"",B240*'MPTO_working_2-way'!$G239)</f>
        <v>1.6528925619834711</v>
      </c>
      <c r="F240" s="33">
        <f>IF(OR($A240="",$B240=""),"",'MPTO_working_2-way'!D239)</f>
        <v>2.563078160611342</v>
      </c>
      <c r="G240" s="35">
        <f>IF(OR($A240="",$B240=""),"",'MPTO_working_2-way'!E239)</f>
        <v>1.6397632730079768</v>
      </c>
      <c r="H240" s="33">
        <f>IF(OR($A240="",$B240=""),"",'OddsRatio_working_2-way'!M239)</f>
        <v>2.5646967316604727</v>
      </c>
      <c r="I240" s="33">
        <f>IF(OR($A240="",$B240=""),"",'OddsRatio_working_2-way'!N239)</f>
        <v>1.6391014819458274</v>
      </c>
      <c r="J240" s="33">
        <f>IF('Log_working_2-way'!$D239="","",A240^('Log_working_2-way'!$D239))</f>
        <v>2.5795581835986892</v>
      </c>
      <c r="K240" s="35">
        <f>IF('Log_working_2-way'!$D239="","",B240^('Log_working_2-way'!$D239))</f>
        <v>1.633088423321398</v>
      </c>
      <c r="L240" s="41">
        <f t="shared" si="36"/>
        <v>0.39500000000000002</v>
      </c>
      <c r="M240" s="41">
        <f t="shared" si="37"/>
        <v>0.60499999999999998</v>
      </c>
      <c r="N240" s="42">
        <v>337</v>
      </c>
      <c r="O240" s="42">
        <f t="shared" si="38"/>
        <v>197.74380165289256</v>
      </c>
      <c r="P240" s="42">
        <f t="shared" si="39"/>
        <v>123.70886075949367</v>
      </c>
      <c r="Q240" s="42">
        <f t="shared" si="40"/>
        <v>213.29113924050631</v>
      </c>
      <c r="R240" s="42">
        <f t="shared" si="41"/>
        <v>139.25619834710744</v>
      </c>
      <c r="S240" s="43">
        <f t="shared" si="42"/>
        <v>-15.547337587613754</v>
      </c>
      <c r="T240" s="43">
        <f t="shared" si="43"/>
        <v>-15.547337587613768</v>
      </c>
      <c r="U240" t="s">
        <v>232</v>
      </c>
      <c r="V240" t="s">
        <v>240</v>
      </c>
      <c r="W240" t="s">
        <v>327</v>
      </c>
      <c r="X240" t="s">
        <v>473</v>
      </c>
      <c r="Y240" s="45"/>
    </row>
    <row r="241" spans="1:25" ht="15" x14ac:dyDescent="0.25">
      <c r="A241">
        <v>2.0699999999999998</v>
      </c>
      <c r="B241">
        <v>1.79</v>
      </c>
      <c r="C241" s="32">
        <f t="shared" si="35"/>
        <v>4.17510053167085E-2</v>
      </c>
      <c r="D241" s="33">
        <f>IF(OR($A241="",$B241=""),"",A241*'MPTO_working_2-way'!$G240)</f>
        <v>2.1564245810055866</v>
      </c>
      <c r="E241" s="35">
        <f>IF(OR($A241="",$B241=""),"",B241*'MPTO_working_2-way'!$G240)</f>
        <v>1.8647342995169083</v>
      </c>
      <c r="F241" s="33">
        <f>IF(OR($A241="",$B241=""),"",'MPTO_working_2-way'!D240)</f>
        <v>2.1634893294018038</v>
      </c>
      <c r="G241" s="35">
        <f>IF(OR($A241="",$B241=""),"",'MPTO_working_2-way'!E240)</f>
        <v>1.8594836022382255</v>
      </c>
      <c r="H241" s="33">
        <f>IF(OR($A241="",$B241=""),"",'OddsRatio_working_2-way'!M240)</f>
        <v>2.1637999741136076</v>
      </c>
      <c r="I241" s="33">
        <f>IF(OR($A241="",$B241=""),"",'OddsRatio_working_2-way'!N240)</f>
        <v>1.8592541864950944</v>
      </c>
      <c r="J241" s="33">
        <f>IF('Log_working_2-way'!$D240="","",A241^('Log_working_2-way'!$D240))</f>
        <v>2.167058235858538</v>
      </c>
      <c r="K241" s="35">
        <f>IF('Log_working_2-way'!$D240="","",B241^('Log_working_2-way'!$D240))</f>
        <v>1.8568552701777588</v>
      </c>
      <c r="L241" s="41">
        <f t="shared" si="36"/>
        <v>0.46373056994818651</v>
      </c>
      <c r="M241" s="41">
        <f t="shared" si="37"/>
        <v>0.53626943005181349</v>
      </c>
      <c r="N241" s="42">
        <v>338</v>
      </c>
      <c r="O241" s="42">
        <f t="shared" si="38"/>
        <v>174.71497584541063</v>
      </c>
      <c r="P241" s="42">
        <f t="shared" si="39"/>
        <v>149.17318435754188</v>
      </c>
      <c r="Q241" s="42">
        <f t="shared" si="40"/>
        <v>188.82681564245809</v>
      </c>
      <c r="R241" s="42">
        <f t="shared" si="41"/>
        <v>163.28502415458939</v>
      </c>
      <c r="S241" s="43">
        <f t="shared" si="42"/>
        <v>-14.111839797047452</v>
      </c>
      <c r="T241" s="43">
        <f t="shared" si="43"/>
        <v>-14.111839797047509</v>
      </c>
      <c r="U241" t="s">
        <v>222</v>
      </c>
      <c r="V241" t="s">
        <v>242</v>
      </c>
      <c r="W241" t="s">
        <v>327</v>
      </c>
      <c r="X241" t="s">
        <v>473</v>
      </c>
      <c r="Y241" s="45"/>
    </row>
    <row r="242" spans="1:25" ht="15" x14ac:dyDescent="0.25">
      <c r="A242">
        <v>1.93</v>
      </c>
      <c r="B242">
        <v>1.93</v>
      </c>
      <c r="C242" s="32">
        <f t="shared" si="35"/>
        <v>3.62694300518136E-2</v>
      </c>
      <c r="D242" s="33">
        <f>IF(OR($A242="",$B242=""),"",A242*'MPTO_working_2-way'!$G241)</f>
        <v>2</v>
      </c>
      <c r="E242" s="35">
        <f>IF(OR($A242="",$B242=""),"",B242*'MPTO_working_2-way'!$G241)</f>
        <v>2</v>
      </c>
      <c r="F242" s="33">
        <f>IF(OR($A242="",$B242=""),"",'MPTO_working_2-way'!D241)</f>
        <v>2.0000000000000004</v>
      </c>
      <c r="G242" s="35">
        <f>IF(OR($A242="",$B242=""),"",'MPTO_working_2-way'!E241)</f>
        <v>2.0000000000000004</v>
      </c>
      <c r="H242" s="33">
        <f>IF(OR($A242="",$B242=""),"",'OddsRatio_working_2-way'!M241)</f>
        <v>2</v>
      </c>
      <c r="I242" s="33">
        <f>IF(OR($A242="",$B242=""),"",'OddsRatio_working_2-way'!N241)</f>
        <v>2</v>
      </c>
      <c r="J242" s="33">
        <f>IF('Log_working_2-way'!$D241="","",A242^('Log_working_2-way'!$D241))</f>
        <v>1.9999999999999618</v>
      </c>
      <c r="K242" s="35">
        <f>IF('Log_working_2-way'!$D241="","",B242^('Log_working_2-way'!$D241))</f>
        <v>1.9999999999999618</v>
      </c>
      <c r="L242" s="41">
        <f t="shared" si="36"/>
        <v>0.5</v>
      </c>
      <c r="M242" s="41">
        <f t="shared" si="37"/>
        <v>0.5</v>
      </c>
      <c r="N242" s="42">
        <v>339</v>
      </c>
      <c r="O242" s="42">
        <f t="shared" si="38"/>
        <v>163.35233160621763</v>
      </c>
      <c r="P242" s="42">
        <f t="shared" si="39"/>
        <v>163.35233160621763</v>
      </c>
      <c r="Q242" s="42">
        <f t="shared" si="40"/>
        <v>175.6476683937824</v>
      </c>
      <c r="R242" s="42">
        <f t="shared" si="41"/>
        <v>175.6476683937824</v>
      </c>
      <c r="S242" s="43">
        <f t="shared" si="42"/>
        <v>-12.295336787564764</v>
      </c>
      <c r="T242" s="43">
        <f t="shared" si="43"/>
        <v>-12.295336787564764</v>
      </c>
      <c r="U242" t="s">
        <v>227</v>
      </c>
      <c r="V242" t="s">
        <v>224</v>
      </c>
      <c r="W242" t="s">
        <v>327</v>
      </c>
      <c r="X242" t="s">
        <v>473</v>
      </c>
      <c r="Y242" s="45"/>
    </row>
    <row r="243" spans="1:25" ht="15" x14ac:dyDescent="0.25">
      <c r="A243">
        <v>2.19</v>
      </c>
      <c r="B243">
        <v>1.7</v>
      </c>
      <c r="C243" s="32">
        <f t="shared" si="35"/>
        <v>4.485629868385721E-2</v>
      </c>
      <c r="D243" s="33">
        <f>IF(OR($A243="",$B243=""),"",A243*'MPTO_working_2-way'!$G242)</f>
        <v>2.2882352941176474</v>
      </c>
      <c r="E243" s="35">
        <f>IF(OR($A243="",$B243=""),"",B243*'MPTO_working_2-way'!$G242)</f>
        <v>1.7762557077625571</v>
      </c>
      <c r="F243" s="33">
        <f>IF(OR($A243="",$B243=""),"",'MPTO_working_2-way'!D242)</f>
        <v>2.3031240334055059</v>
      </c>
      <c r="G243" s="35">
        <f>IF(OR($A243="",$B243=""),"",'MPTO_working_2-way'!E242)</f>
        <v>1.7673866603370521</v>
      </c>
      <c r="H243" s="33">
        <f>IF(OR($A243="",$B243=""),"",'OddsRatio_working_2-way'!M242)</f>
        <v>2.3038404810405297</v>
      </c>
      <c r="I243" s="33">
        <f>IF(OR($A243="",$B243=""),"",'OddsRatio_working_2-way'!N242)</f>
        <v>1.7669649888473706</v>
      </c>
      <c r="J243" s="33">
        <f>IF('Log_working_2-way'!$D242="","",A243^('Log_working_2-way'!$D242))</f>
        <v>2.3107731259333391</v>
      </c>
      <c r="K243" s="35">
        <f>IF('Log_working_2-way'!$D242="","",B243^('Log_working_2-way'!$D242))</f>
        <v>1.7629085310147883</v>
      </c>
      <c r="L243" s="41">
        <f t="shared" si="36"/>
        <v>0.43701799485861176</v>
      </c>
      <c r="M243" s="41">
        <f t="shared" si="37"/>
        <v>0.56298200514138819</v>
      </c>
      <c r="N243" s="42">
        <v>340</v>
      </c>
      <c r="O243" s="42">
        <f t="shared" si="38"/>
        <v>184.7488584474886</v>
      </c>
      <c r="P243" s="42">
        <f t="shared" si="39"/>
        <v>140</v>
      </c>
      <c r="Q243" s="42">
        <f t="shared" si="40"/>
        <v>200</v>
      </c>
      <c r="R243" s="42">
        <f t="shared" si="41"/>
        <v>155.25114155251143</v>
      </c>
      <c r="S243" s="43">
        <f t="shared" si="42"/>
        <v>-15.251141552511399</v>
      </c>
      <c r="T243" s="43">
        <f t="shared" si="43"/>
        <v>-15.251141552511427</v>
      </c>
      <c r="U243" t="s">
        <v>235</v>
      </c>
      <c r="V243" t="s">
        <v>233</v>
      </c>
      <c r="W243" t="s">
        <v>327</v>
      </c>
      <c r="X243" t="s">
        <v>473</v>
      </c>
      <c r="Y243" s="45"/>
    </row>
    <row r="244" spans="1:25" ht="15" x14ac:dyDescent="0.25">
      <c r="A244">
        <v>1.83</v>
      </c>
      <c r="B244">
        <v>2.0299999999999998</v>
      </c>
      <c r="C244" s="32">
        <f t="shared" si="35"/>
        <v>3.9058924870117639E-2</v>
      </c>
      <c r="D244" s="33">
        <f>IF(OR($A244="",$B244=""),"",A244*'MPTO_working_2-way'!$G243)</f>
        <v>1.9014778325123154</v>
      </c>
      <c r="E244" s="35">
        <f>IF(OR($A244="",$B244=""),"",B244*'MPTO_working_2-way'!$G243)</f>
        <v>2.1092896174863385</v>
      </c>
      <c r="F244" s="33">
        <f>IF(OR($A244="",$B244=""),"",'MPTO_working_2-way'!D243)</f>
        <v>1.8978262535441519</v>
      </c>
      <c r="G244" s="35">
        <f>IF(OR($A244="",$B244=""),"",'MPTO_working_2-way'!E243)</f>
        <v>2.1138012461236451</v>
      </c>
      <c r="H244" s="33">
        <f>IF(OR($A244="",$B244=""),"",'OddsRatio_working_2-way'!M243)</f>
        <v>1.8976776942301987</v>
      </c>
      <c r="I244" s="33">
        <f>IF(OR($A244="",$B244=""),"",'OddsRatio_working_2-way'!N243)</f>
        <v>2.113985572357957</v>
      </c>
      <c r="J244" s="33">
        <f>IF('Log_working_2-way'!$D243="","",A244^('Log_working_2-way'!$D243))</f>
        <v>1.8960116450582052</v>
      </c>
      <c r="K244" s="35">
        <f>IF('Log_working_2-way'!$D243="","",B244^('Log_working_2-way'!$D243))</f>
        <v>2.1160569234955591</v>
      </c>
      <c r="L244" s="41">
        <f t="shared" si="36"/>
        <v>0.52590673575129532</v>
      </c>
      <c r="M244" s="41">
        <f t="shared" si="37"/>
        <v>0.47409326424870474</v>
      </c>
      <c r="N244" s="42">
        <v>341</v>
      </c>
      <c r="O244" s="42">
        <f t="shared" si="38"/>
        <v>154.66120218579232</v>
      </c>
      <c r="P244" s="42">
        <f t="shared" si="39"/>
        <v>173.01970443349751</v>
      </c>
      <c r="Q244" s="42">
        <f t="shared" si="40"/>
        <v>167.98029556650249</v>
      </c>
      <c r="R244" s="42">
        <f t="shared" si="41"/>
        <v>186.33879781420762</v>
      </c>
      <c r="S244" s="43">
        <f t="shared" si="42"/>
        <v>-13.319093380710171</v>
      </c>
      <c r="T244" s="43">
        <f t="shared" si="43"/>
        <v>-13.319093380710115</v>
      </c>
      <c r="U244" t="s">
        <v>221</v>
      </c>
      <c r="V244" t="s">
        <v>223</v>
      </c>
      <c r="W244" t="s">
        <v>327</v>
      </c>
      <c r="X244" t="s">
        <v>473</v>
      </c>
      <c r="Y244" s="45"/>
    </row>
    <row r="245" spans="1:25" ht="15" x14ac:dyDescent="0.25">
      <c r="A245">
        <v>1.98</v>
      </c>
      <c r="B245">
        <v>1.88</v>
      </c>
      <c r="C245" s="32">
        <f t="shared" si="35"/>
        <v>3.6965398667526461E-2</v>
      </c>
      <c r="D245" s="33">
        <f>IF(OR($A245="",$B245=""),"",A245*'MPTO_working_2-way'!$G244)</f>
        <v>2.0531914893617023</v>
      </c>
      <c r="E245" s="35">
        <f>IF(OR($A245="",$B245=""),"",B245*'MPTO_working_2-way'!$G244)</f>
        <v>1.9494949494949496</v>
      </c>
      <c r="F245" s="33">
        <f>IF(OR($A245="",$B245=""),"",'MPTO_working_2-way'!D244)</f>
        <v>2.0552120141342756</v>
      </c>
      <c r="G245" s="35">
        <f>IF(OR($A245="",$B245=""),"",'MPTO_working_2-way'!E244)</f>
        <v>1.9476768522394308</v>
      </c>
      <c r="H245" s="33">
        <f>IF(OR($A245="",$B245=""),"",'OddsRatio_working_2-way'!M244)</f>
        <v>2.0552897060221729</v>
      </c>
      <c r="I245" s="33">
        <f>IF(OR($A245="",$B245=""),"",'OddsRatio_working_2-way'!N244)</f>
        <v>1.947607082958686</v>
      </c>
      <c r="J245" s="33">
        <f>IF('Log_working_2-way'!$D244="","",A245^('Log_working_2-way'!$D244))</f>
        <v>2.0562137224842738</v>
      </c>
      <c r="K245" s="35">
        <f>IF('Log_working_2-way'!$D244="","",B245^('Log_working_2-way'!$D244))</f>
        <v>1.9467780797695502</v>
      </c>
      <c r="L245" s="41">
        <f t="shared" si="36"/>
        <v>0.48704663212435229</v>
      </c>
      <c r="M245" s="41">
        <f t="shared" si="37"/>
        <v>0.5129533678756476</v>
      </c>
      <c r="N245" s="42">
        <v>342</v>
      </c>
      <c r="O245" s="42">
        <f t="shared" si="38"/>
        <v>169.27272727272728</v>
      </c>
      <c r="P245" s="42">
        <f t="shared" si="39"/>
        <v>160.08510638297867</v>
      </c>
      <c r="Q245" s="42">
        <f t="shared" si="40"/>
        <v>181.91489361702128</v>
      </c>
      <c r="R245" s="42">
        <f t="shared" si="41"/>
        <v>172.72727272727275</v>
      </c>
      <c r="S245" s="43">
        <f t="shared" si="42"/>
        <v>-12.642166344293997</v>
      </c>
      <c r="T245" s="43">
        <f t="shared" si="43"/>
        <v>-12.642166344294083</v>
      </c>
      <c r="U245" t="s">
        <v>218</v>
      </c>
      <c r="V245" t="s">
        <v>229</v>
      </c>
      <c r="W245" t="s">
        <v>327</v>
      </c>
      <c r="X245" t="s">
        <v>473</v>
      </c>
      <c r="Y245" s="45"/>
    </row>
    <row r="246" spans="1:25" ht="15" x14ac:dyDescent="0.25">
      <c r="A246">
        <v>2.06</v>
      </c>
      <c r="B246">
        <v>1.79</v>
      </c>
      <c r="C246" s="32">
        <f t="shared" si="35"/>
        <v>4.4096111080978329E-2</v>
      </c>
      <c r="D246" s="33">
        <f>IF(OR($A246="",$B246=""),"",A246*'MPTO_working_2-way'!$G245)</f>
        <v>2.1508379888268152</v>
      </c>
      <c r="E246" s="35">
        <f>IF(OR($A246="",$B246=""),"",B246*'MPTO_working_2-way'!$G245)</f>
        <v>1.8689320388349513</v>
      </c>
      <c r="F246" s="33">
        <f>IF(OR($A246="",$B246=""),"",'MPTO_working_2-way'!D245)</f>
        <v>2.1580148651021243</v>
      </c>
      <c r="G246" s="35">
        <f>IF(OR($A246="",$B246=""),"",'MPTO_working_2-way'!E245)</f>
        <v>1.8635467731338755</v>
      </c>
      <c r="H246" s="33">
        <f>IF(OR($A246="",$B246=""),"",'OddsRatio_working_2-way'!M245)</f>
        <v>2.1583488904033761</v>
      </c>
      <c r="I246" s="33">
        <f>IF(OR($A246="",$B246=""),"",'OddsRatio_working_2-way'!N245)</f>
        <v>1.863297757942139</v>
      </c>
      <c r="J246" s="33">
        <f>IF('Log_working_2-way'!$D245="","",A246^('Log_working_2-way'!$D245))</f>
        <v>2.1616657579923269</v>
      </c>
      <c r="K246" s="35">
        <f>IF('Log_working_2-way'!$D245="","",B246^('Log_working_2-way'!$D245))</f>
        <v>1.8608328110900716</v>
      </c>
      <c r="L246" s="41">
        <f t="shared" si="36"/>
        <v>0.46493506493506503</v>
      </c>
      <c r="M246" s="41">
        <f t="shared" si="37"/>
        <v>0.53506493506493513</v>
      </c>
      <c r="N246" s="42">
        <v>343</v>
      </c>
      <c r="O246" s="42">
        <f t="shared" si="38"/>
        <v>176.49514563106797</v>
      </c>
      <c r="P246" s="42">
        <f t="shared" si="39"/>
        <v>151.37988826815644</v>
      </c>
      <c r="Q246" s="42">
        <f t="shared" si="40"/>
        <v>191.62011173184356</v>
      </c>
      <c r="R246" s="42">
        <f t="shared" si="41"/>
        <v>166.50485436893203</v>
      </c>
      <c r="S246" s="43">
        <f t="shared" si="42"/>
        <v>-15.124966100775595</v>
      </c>
      <c r="T246" s="43">
        <f t="shared" si="43"/>
        <v>-15.124966100775595</v>
      </c>
      <c r="U246" t="s">
        <v>335</v>
      </c>
      <c r="V246" t="s">
        <v>341</v>
      </c>
      <c r="W246" t="s">
        <v>323</v>
      </c>
      <c r="X246" t="s">
        <v>473</v>
      </c>
      <c r="Y246" s="45"/>
    </row>
    <row r="247" spans="1:25" ht="15" x14ac:dyDescent="0.25">
      <c r="A247">
        <v>2.0699999999999998</v>
      </c>
      <c r="B247">
        <v>1.79</v>
      </c>
      <c r="C247" s="32">
        <f t="shared" si="35"/>
        <v>4.17510053167085E-2</v>
      </c>
      <c r="D247" s="33">
        <f>IF(OR($A247="",$B247=""),"",A247*'MPTO_working_2-way'!$G246)</f>
        <v>2.1564245810055866</v>
      </c>
      <c r="E247" s="35">
        <f>IF(OR($A247="",$B247=""),"",B247*'MPTO_working_2-way'!$G246)</f>
        <v>1.8647342995169083</v>
      </c>
      <c r="F247" s="33">
        <f>IF(OR($A247="",$B247=""),"",'MPTO_working_2-way'!D246)</f>
        <v>2.1634893294018038</v>
      </c>
      <c r="G247" s="35">
        <f>IF(OR($A247="",$B247=""),"",'MPTO_working_2-way'!E246)</f>
        <v>1.8594836022382255</v>
      </c>
      <c r="H247" s="33">
        <f>IF(OR($A247="",$B247=""),"",'OddsRatio_working_2-way'!M246)</f>
        <v>2.1637999741136076</v>
      </c>
      <c r="I247" s="33">
        <f>IF(OR($A247="",$B247=""),"",'OddsRatio_working_2-way'!N246)</f>
        <v>1.8592541864950944</v>
      </c>
      <c r="J247" s="33">
        <f>IF('Log_working_2-way'!$D246="","",A247^('Log_working_2-way'!$D246))</f>
        <v>2.167058235858538</v>
      </c>
      <c r="K247" s="35">
        <f>IF('Log_working_2-way'!$D246="","",B247^('Log_working_2-way'!$D246))</f>
        <v>1.8568552701777588</v>
      </c>
      <c r="L247" s="41">
        <f t="shared" si="36"/>
        <v>0.46373056994818651</v>
      </c>
      <c r="M247" s="41">
        <f t="shared" si="37"/>
        <v>0.53626943005181349</v>
      </c>
      <c r="N247" s="42">
        <v>344</v>
      </c>
      <c r="O247" s="42">
        <f t="shared" si="38"/>
        <v>177.81642512077292</v>
      </c>
      <c r="P247" s="42">
        <f t="shared" si="39"/>
        <v>151.82122905027933</v>
      </c>
      <c r="Q247" s="42">
        <f t="shared" si="40"/>
        <v>192.17877094972067</v>
      </c>
      <c r="R247" s="42">
        <f t="shared" si="41"/>
        <v>166.18357487922705</v>
      </c>
      <c r="S247" s="43">
        <f t="shared" si="42"/>
        <v>-14.362345828947753</v>
      </c>
      <c r="T247" s="43">
        <f t="shared" si="43"/>
        <v>-14.362345828947724</v>
      </c>
      <c r="U247" t="s">
        <v>337</v>
      </c>
      <c r="V247" t="s">
        <v>225</v>
      </c>
      <c r="W247" t="s">
        <v>323</v>
      </c>
      <c r="X247" t="s">
        <v>473</v>
      </c>
      <c r="Y247" s="45"/>
    </row>
    <row r="248" spans="1:25" s="38" customFormat="1" ht="15" x14ac:dyDescent="0.25">
      <c r="A248">
        <v>1.83</v>
      </c>
      <c r="B248">
        <v>2.04</v>
      </c>
      <c r="C248" s="32">
        <f t="shared" si="35"/>
        <v>3.6644165863066513E-2</v>
      </c>
      <c r="D248" s="33">
        <f>IF(OR($A248="",$B248=""),"",A248*'MPTO_working_2-way'!$G247)</f>
        <v>1.8970588235294117</v>
      </c>
      <c r="E248" s="35">
        <f>IF(OR($A248="",$B248=""),"",B248*'MPTO_working_2-way'!$G247)</f>
        <v>2.1147540983606556</v>
      </c>
      <c r="F248" s="33">
        <f>IF(OR($A248="",$B248=""),"",'MPTO_working_2-way'!D247)</f>
        <v>1.8934875228241022</v>
      </c>
      <c r="G248" s="35">
        <f>IF(OR($A248="",$B248=""),"",'MPTO_working_2-way'!E247)</f>
        <v>2.119209809264305</v>
      </c>
      <c r="H248" s="33">
        <f>IF(OR($A248="",$B248=""),"",'OddsRatio_working_2-way'!M247)</f>
        <v>1.8933515114874566</v>
      </c>
      <c r="I248" s="33">
        <f>IF(OR($A248="",$B248=""),"",'OddsRatio_working_2-way'!N247)</f>
        <v>2.1193802071650061</v>
      </c>
      <c r="J248" s="33">
        <f>IF('Log_working_2-way'!$D247="","",A248^('Log_working_2-way'!$D247))</f>
        <v>1.8917252749993179</v>
      </c>
      <c r="K248" s="35">
        <f>IF('Log_working_2-way'!$D247="","",B248^('Log_working_2-way'!$D247))</f>
        <v>2.1214216172135263</v>
      </c>
      <c r="L248" s="41">
        <f t="shared" si="36"/>
        <v>0.52713178294573648</v>
      </c>
      <c r="M248" s="41">
        <f t="shared" si="37"/>
        <v>0.47286821705426357</v>
      </c>
      <c r="N248" s="42">
        <v>345</v>
      </c>
      <c r="O248" s="42">
        <f t="shared" si="38"/>
        <v>156.47540983606558</v>
      </c>
      <c r="P248" s="42">
        <f t="shared" si="39"/>
        <v>175.88235294117649</v>
      </c>
      <c r="Q248" s="42">
        <f t="shared" si="40"/>
        <v>169.11764705882354</v>
      </c>
      <c r="R248" s="42">
        <f t="shared" si="41"/>
        <v>188.52459016393442</v>
      </c>
      <c r="S248" s="43">
        <f t="shared" si="42"/>
        <v>-12.642237222757956</v>
      </c>
      <c r="T248" s="43">
        <f t="shared" si="43"/>
        <v>-12.642237222757927</v>
      </c>
      <c r="U248" t="s">
        <v>332</v>
      </c>
      <c r="V248" t="s">
        <v>390</v>
      </c>
      <c r="W248" t="s">
        <v>323</v>
      </c>
      <c r="X248" t="s">
        <v>473</v>
      </c>
      <c r="Y248" s="45"/>
    </row>
    <row r="249" spans="1:25" ht="15" x14ac:dyDescent="0.25">
      <c r="A249">
        <v>1.96</v>
      </c>
      <c r="B249">
        <v>1.88</v>
      </c>
      <c r="C249" s="32">
        <f t="shared" si="35"/>
        <v>4.2118975249674229E-2</v>
      </c>
      <c r="D249" s="33">
        <f>IF(OR($A249="",$B249=""),"",A249*'MPTO_working_2-way'!$G248)</f>
        <v>2.0425531914893615</v>
      </c>
      <c r="E249" s="35">
        <f>IF(OR($A249="",$B249=""),"",B249*'MPTO_working_2-way'!$G248)</f>
        <v>1.9591836734693875</v>
      </c>
      <c r="F249" s="33">
        <f>IF(OR($A249="",$B249=""),"",'MPTO_working_2-way'!D248)</f>
        <v>2.044385264092321</v>
      </c>
      <c r="G249" s="35">
        <f>IF(OR($A249="",$B249=""),"",'MPTO_working_2-way'!E248)</f>
        <v>1.9575010624734379</v>
      </c>
      <c r="H249" s="33">
        <f>IF(OR($A249="",$B249=""),"",'OddsRatio_working_2-way'!M248)</f>
        <v>2.0444659357341863</v>
      </c>
      <c r="I249" s="33">
        <f>IF(OR($A249="",$B249=""),"",'OddsRatio_working_2-way'!N248)</f>
        <v>1.9574271077563381</v>
      </c>
      <c r="J249" s="33">
        <f>IF('Log_working_2-way'!$D248="","",A249^('Log_working_2-way'!$D248))</f>
        <v>2.0453073562984208</v>
      </c>
      <c r="K249" s="35">
        <f>IF('Log_working_2-way'!$D248="","",B249^('Log_working_2-way'!$D248))</f>
        <v>1.9566564264322122</v>
      </c>
      <c r="L249" s="41">
        <f t="shared" si="36"/>
        <v>0.48958333333333337</v>
      </c>
      <c r="M249" s="41">
        <f t="shared" si="37"/>
        <v>0.51041666666666674</v>
      </c>
      <c r="N249" s="42">
        <v>346</v>
      </c>
      <c r="O249" s="42">
        <f t="shared" si="38"/>
        <v>169.46938775510202</v>
      </c>
      <c r="P249" s="42">
        <f t="shared" si="39"/>
        <v>161.95744680851064</v>
      </c>
      <c r="Q249" s="42">
        <f t="shared" si="40"/>
        <v>184.04255319148936</v>
      </c>
      <c r="R249" s="42">
        <f t="shared" si="41"/>
        <v>176.53061224489795</v>
      </c>
      <c r="S249" s="43">
        <f t="shared" si="42"/>
        <v>-14.573165436387342</v>
      </c>
      <c r="T249" s="43">
        <f t="shared" si="43"/>
        <v>-14.573165436387313</v>
      </c>
      <c r="U249" t="s">
        <v>395</v>
      </c>
      <c r="V249" t="s">
        <v>338</v>
      </c>
      <c r="W249" t="s">
        <v>323</v>
      </c>
      <c r="X249" t="s">
        <v>473</v>
      </c>
      <c r="Y249" s="45"/>
    </row>
    <row r="250" spans="1:25" ht="15" x14ac:dyDescent="0.25">
      <c r="A250">
        <v>2.23</v>
      </c>
      <c r="B250">
        <v>1.68</v>
      </c>
      <c r="C250" s="32">
        <f t="shared" si="35"/>
        <v>4.3668588511637907E-2</v>
      </c>
      <c r="D250" s="33">
        <f>IF(OR($A250="",$B250=""),"",A250*'MPTO_working_2-way'!$G249)</f>
        <v>2.3273809523809526</v>
      </c>
      <c r="E250" s="35">
        <f>IF(OR($A250="",$B250=""),"",B250*'MPTO_working_2-way'!$G249)</f>
        <v>1.7533632286995515</v>
      </c>
      <c r="F250" s="33">
        <f>IF(OR($A250="",$B250=""),"",'MPTO_working_2-way'!D249)</f>
        <v>2.3441371542985863</v>
      </c>
      <c r="G250" s="35">
        <f>IF(OR($A250="",$B250=""),"",'MPTO_working_2-way'!E249)</f>
        <v>1.7439716972348942</v>
      </c>
      <c r="H250" s="33">
        <f>IF(OR($A250="",$B250=""),"",'OddsRatio_working_2-way'!M249)</f>
        <v>2.3449251017851385</v>
      </c>
      <c r="I250" s="33">
        <f>IF(OR($A250="",$B250=""),"",'OddsRatio_working_2-way'!N249)</f>
        <v>1.743535828629182</v>
      </c>
      <c r="J250" s="33">
        <f>IF('Log_working_2-way'!$D249="","",A250^('Log_working_2-way'!$D249))</f>
        <v>2.3527328444015367</v>
      </c>
      <c r="K250" s="35">
        <f>IF('Log_working_2-way'!$D249="","",B250^('Log_working_2-way'!$D249))</f>
        <v>1.7392442669948964</v>
      </c>
      <c r="L250" s="41">
        <f t="shared" si="36"/>
        <v>0.42966751918158563</v>
      </c>
      <c r="M250" s="41">
        <f t="shared" si="37"/>
        <v>0.57033248081841437</v>
      </c>
      <c r="N250" s="42">
        <v>347</v>
      </c>
      <c r="O250" s="42">
        <f t="shared" si="38"/>
        <v>191.39461883408069</v>
      </c>
      <c r="P250" s="42">
        <f t="shared" si="39"/>
        <v>140.45238095238091</v>
      </c>
      <c r="Q250" s="42">
        <f t="shared" si="40"/>
        <v>206.54761904761904</v>
      </c>
      <c r="R250" s="42">
        <f t="shared" si="41"/>
        <v>155.60538116591928</v>
      </c>
      <c r="S250" s="43">
        <f t="shared" si="42"/>
        <v>-15.153000213538348</v>
      </c>
      <c r="T250" s="43">
        <f t="shared" si="43"/>
        <v>-15.153000213538377</v>
      </c>
      <c r="U250" t="s">
        <v>247</v>
      </c>
      <c r="V250" t="s">
        <v>245</v>
      </c>
      <c r="W250" t="s">
        <v>323</v>
      </c>
      <c r="X250" t="s">
        <v>473</v>
      </c>
      <c r="Y250" s="45"/>
    </row>
    <row r="251" spans="1:25" ht="15" x14ac:dyDescent="0.25">
      <c r="A251">
        <v>2.11</v>
      </c>
      <c r="B251">
        <v>1.76</v>
      </c>
      <c r="C251" s="32">
        <f t="shared" si="35"/>
        <v>4.2115467470917878E-2</v>
      </c>
      <c r="D251" s="33">
        <f>IF(OR($A251="",$B251=""),"",A251*'MPTO_working_2-way'!$G250)</f>
        <v>2.1988636363636367</v>
      </c>
      <c r="E251" s="35">
        <f>IF(OR($A251="",$B251=""),"",B251*'MPTO_working_2-way'!$G250)</f>
        <v>1.8341232227488156</v>
      </c>
      <c r="F251" s="33">
        <f>IF(OR($A251="",$B251=""),"",'MPTO_working_2-way'!D250)</f>
        <v>2.208110357949816</v>
      </c>
      <c r="G251" s="35">
        <f>IF(OR($A251="",$B251=""),"",'MPTO_working_2-way'!E250)</f>
        <v>1.8277389506841228</v>
      </c>
      <c r="H251" s="33">
        <f>IF(OR($A251="",$B251=""),"",'OddsRatio_working_2-way'!M250)</f>
        <v>2.208522368758425</v>
      </c>
      <c r="I251" s="33">
        <f>IF(OR($A251="",$B251=""),"",'OddsRatio_working_2-way'!N250)</f>
        <v>1.82745675698775</v>
      </c>
      <c r="J251" s="33">
        <f>IF('Log_working_2-way'!$D250="","",A251^('Log_working_2-way'!$D250))</f>
        <v>2.2127965940954506</v>
      </c>
      <c r="K251" s="35">
        <f>IF('Log_working_2-way'!$D250="","",B251^('Log_working_2-way'!$D250))</f>
        <v>1.8245405741311078</v>
      </c>
      <c r="L251" s="41">
        <f t="shared" si="36"/>
        <v>0.4547803617571059</v>
      </c>
      <c r="M251" s="41">
        <f t="shared" si="37"/>
        <v>0.54521963824289399</v>
      </c>
      <c r="N251" s="42">
        <v>348</v>
      </c>
      <c r="O251" s="42">
        <f t="shared" si="38"/>
        <v>183.07109004739337</v>
      </c>
      <c r="P251" s="42">
        <f t="shared" si="39"/>
        <v>150.27272727272731</v>
      </c>
      <c r="Q251" s="42">
        <f t="shared" si="40"/>
        <v>197.72727272727275</v>
      </c>
      <c r="R251" s="42">
        <f t="shared" si="41"/>
        <v>164.92890995260663</v>
      </c>
      <c r="S251" s="43">
        <f t="shared" si="42"/>
        <v>-14.656182679879379</v>
      </c>
      <c r="T251" s="43">
        <f t="shared" si="43"/>
        <v>-14.656182679879322</v>
      </c>
      <c r="U251" t="s">
        <v>246</v>
      </c>
      <c r="V251" t="s">
        <v>238</v>
      </c>
      <c r="W251" t="s">
        <v>323</v>
      </c>
      <c r="X251" t="s">
        <v>473</v>
      </c>
      <c r="Y251" s="45"/>
    </row>
    <row r="252" spans="1:25" ht="15" x14ac:dyDescent="0.25">
      <c r="A252">
        <v>1.95</v>
      </c>
      <c r="B252">
        <v>1.9</v>
      </c>
      <c r="C252" s="32">
        <f t="shared" si="35"/>
        <v>3.9136302294197067E-2</v>
      </c>
      <c r="D252" s="33">
        <f>IF(OR($A252="",$B252=""),"",A252*'MPTO_working_2-way'!$G251)</f>
        <v>2.0263157894736841</v>
      </c>
      <c r="E252" s="35">
        <f>IF(OR($A252="",$B252=""),"",B252*'MPTO_working_2-way'!$G251)</f>
        <v>1.9743589743589742</v>
      </c>
      <c r="F252" s="33">
        <f>IF(OR($A252="",$B252=""),"",'MPTO_working_2-way'!D251)</f>
        <v>2.027359781121751</v>
      </c>
      <c r="G252" s="35">
        <f>IF(OR($A252="",$B252=""),"",'MPTO_working_2-way'!E251)</f>
        <v>1.9733688415446073</v>
      </c>
      <c r="H252" s="33">
        <f>IF(OR($A252="",$B252=""),"",'OddsRatio_working_2-way'!M251)</f>
        <v>2.0274023338281628</v>
      </c>
      <c r="I252" s="33">
        <f>IF(OR($A252="",$B252=""),"",'OddsRatio_working_2-way'!N251)</f>
        <v>1.9733285267845753</v>
      </c>
      <c r="J252" s="33">
        <f>IF('Log_working_2-way'!$D251="","",A252^('Log_working_2-way'!$D251))</f>
        <v>2.02788027389437</v>
      </c>
      <c r="K252" s="35">
        <f>IF('Log_working_2-way'!$D251="","",B252^('Log_working_2-way'!$D251))</f>
        <v>1.9728759519930477</v>
      </c>
      <c r="L252" s="41">
        <f t="shared" si="36"/>
        <v>0.49350649350649356</v>
      </c>
      <c r="M252" s="41">
        <f t="shared" si="37"/>
        <v>0.50649350649350655</v>
      </c>
      <c r="N252" s="42">
        <v>349</v>
      </c>
      <c r="O252" s="42">
        <f t="shared" si="38"/>
        <v>170.02564102564102</v>
      </c>
      <c r="P252" s="42">
        <f t="shared" si="39"/>
        <v>165.31578947368422</v>
      </c>
      <c r="Q252" s="42">
        <f t="shared" si="40"/>
        <v>183.68421052631578</v>
      </c>
      <c r="R252" s="42">
        <f t="shared" si="41"/>
        <v>178.97435897435901</v>
      </c>
      <c r="S252" s="43">
        <f t="shared" si="42"/>
        <v>-13.658569500674759</v>
      </c>
      <c r="T252" s="43">
        <f t="shared" si="43"/>
        <v>-13.658569500674787</v>
      </c>
      <c r="U252" t="s">
        <v>231</v>
      </c>
      <c r="V252" t="s">
        <v>226</v>
      </c>
      <c r="W252" t="s">
        <v>323</v>
      </c>
      <c r="X252" t="s">
        <v>473</v>
      </c>
      <c r="Y252" s="45"/>
    </row>
    <row r="253" spans="1:25" ht="15" x14ac:dyDescent="0.25">
      <c r="A253">
        <v>1.96</v>
      </c>
      <c r="B253">
        <v>1.89</v>
      </c>
      <c r="C253" s="32">
        <f t="shared" ref="C253:C316" si="44">IF(OR($A253="",$B253=""),"",(1/A253)+(1/B253)-1)</f>
        <v>3.9304610733182255E-2</v>
      </c>
      <c r="D253" s="33">
        <f>IF(OR($A253="",$B253=""),"",A253*'MPTO_working_2-way'!$G252)</f>
        <v>2.0370370370370372</v>
      </c>
      <c r="E253" s="35">
        <f>IF(OR($A253="",$B253=""),"",B253*'MPTO_working_2-way'!$G252)</f>
        <v>1.9642857142857144</v>
      </c>
      <c r="F253" s="33">
        <f>IF(OR($A253="",$B253=""),"",'MPTO_working_2-way'!D252)</f>
        <v>2.0385208012326657</v>
      </c>
      <c r="G253" s="35">
        <f>IF(OR($A253="",$B253=""),"",'MPTO_working_2-way'!E252)</f>
        <v>1.9629080118694364</v>
      </c>
      <c r="H253" s="33">
        <f>IF(OR($A253="",$B253=""),"",'OddsRatio_working_2-way'!M252)</f>
        <v>2.0385815737789974</v>
      </c>
      <c r="I253" s="33">
        <f>IF(OR($A253="",$B253=""),"",'OddsRatio_working_2-way'!N252)</f>
        <v>1.9628516673576117</v>
      </c>
      <c r="J253" s="33">
        <f>IF('Log_working_2-way'!$D252="","",A253^('Log_working_2-way'!$D252))</f>
        <v>2.0392611823308071</v>
      </c>
      <c r="K253" s="35">
        <f>IF('Log_working_2-way'!$D252="","",B253^('Log_working_2-way'!$D252))</f>
        <v>1.9622220256096747</v>
      </c>
      <c r="L253" s="41">
        <f t="shared" ref="L253:L316" si="45">(1/D253)</f>
        <v>0.49090909090909085</v>
      </c>
      <c r="M253" s="41">
        <f t="shared" ref="M253:M316" si="46">(1/E253)</f>
        <v>0.50909090909090904</v>
      </c>
      <c r="N253" s="42">
        <v>350</v>
      </c>
      <c r="O253" s="42">
        <f t="shared" ref="O253:O316" si="47">(1/A253)*((N253*A253)-N253)</f>
        <v>171.42857142857144</v>
      </c>
      <c r="P253" s="42">
        <f t="shared" ref="P253:P316" si="48">(1/B253)*((N253*B253)-N253)</f>
        <v>164.81481481481484</v>
      </c>
      <c r="Q253" s="42">
        <f t="shared" ref="Q253:Q316" si="49">(1/B253)*N253</f>
        <v>185.18518518518522</v>
      </c>
      <c r="R253" s="42">
        <f t="shared" ref="R253:R316" si="50">(1/A253)*N253</f>
        <v>178.57142857142858</v>
      </c>
      <c r="S253" s="43">
        <f t="shared" ref="S253:S316" si="51">O253-Q253</f>
        <v>-13.756613756613774</v>
      </c>
      <c r="T253" s="43">
        <f t="shared" ref="T253:T316" si="52">P253-R253</f>
        <v>-13.756613756613746</v>
      </c>
      <c r="U253" t="s">
        <v>333</v>
      </c>
      <c r="V253" t="s">
        <v>190</v>
      </c>
      <c r="W253" t="s">
        <v>323</v>
      </c>
      <c r="X253" t="s">
        <v>473</v>
      </c>
      <c r="Y253" s="45"/>
    </row>
    <row r="254" spans="1:25" ht="15" x14ac:dyDescent="0.25">
      <c r="A254">
        <v>2.21</v>
      </c>
      <c r="B254">
        <v>1.69</v>
      </c>
      <c r="C254" s="32">
        <f t="shared" si="44"/>
        <v>4.4204664114166459E-2</v>
      </c>
      <c r="D254" s="33">
        <f>IF(OR($A254="",$B254=""),"",A254*'MPTO_working_2-way'!$G253)</f>
        <v>2.3076923076923079</v>
      </c>
      <c r="E254" s="35">
        <f>IF(OR($A254="",$B254=""),"",B254*'MPTO_working_2-way'!$G253)</f>
        <v>1.7647058823529413</v>
      </c>
      <c r="F254" s="33">
        <f>IF(OR($A254="",$B254=""),"",'MPTO_working_2-way'!D253)</f>
        <v>2.3234937323089366</v>
      </c>
      <c r="G254" s="35">
        <f>IF(OR($A254="",$B254=""),"",'MPTO_working_2-way'!E253)</f>
        <v>1.7555759242285367</v>
      </c>
      <c r="H254" s="33">
        <f>IF(OR($A254="",$B254=""),"",'OddsRatio_working_2-way'!M253)</f>
        <v>2.3242443839434617</v>
      </c>
      <c r="I254" s="33">
        <f>IF(OR($A254="",$B254=""),"",'OddsRatio_working_2-way'!N253)</f>
        <v>1.7551476239016437</v>
      </c>
      <c r="J254" s="33">
        <f>IF('Log_working_2-way'!$D253="","",A254^('Log_working_2-way'!$D253))</f>
        <v>2.3316041139779355</v>
      </c>
      <c r="K254" s="35">
        <f>IF('Log_working_2-way'!$D253="","",B254^('Log_working_2-way'!$D253))</f>
        <v>1.7509739490156586</v>
      </c>
      <c r="L254" s="41">
        <f t="shared" si="45"/>
        <v>0.43333333333333329</v>
      </c>
      <c r="M254" s="41">
        <f t="shared" si="46"/>
        <v>0.56666666666666665</v>
      </c>
      <c r="N254" s="42">
        <v>351</v>
      </c>
      <c r="O254" s="42">
        <f t="shared" si="47"/>
        <v>192.1764705882353</v>
      </c>
      <c r="P254" s="42">
        <f t="shared" si="48"/>
        <v>143.30769230769229</v>
      </c>
      <c r="Q254" s="42">
        <f t="shared" si="49"/>
        <v>207.69230769230771</v>
      </c>
      <c r="R254" s="42">
        <f t="shared" si="50"/>
        <v>158.8235294117647</v>
      </c>
      <c r="S254" s="43">
        <f t="shared" si="51"/>
        <v>-15.515837104072403</v>
      </c>
      <c r="T254" s="43">
        <f t="shared" si="52"/>
        <v>-15.515837104072403</v>
      </c>
      <c r="U254" t="s">
        <v>244</v>
      </c>
      <c r="V254" t="s">
        <v>228</v>
      </c>
      <c r="W254" t="s">
        <v>323</v>
      </c>
      <c r="X254" t="s">
        <v>473</v>
      </c>
      <c r="Y254" s="45"/>
    </row>
    <row r="255" spans="1:25" ht="15" x14ac:dyDescent="0.25">
      <c r="A255">
        <v>2.3199999999999998</v>
      </c>
      <c r="B255">
        <v>1.63</v>
      </c>
      <c r="C255" s="32">
        <f t="shared" si="44"/>
        <v>4.4531415273958208E-2</v>
      </c>
      <c r="D255" s="33">
        <f>IF(OR($A255="",$B255=""),"",A255*'MPTO_working_2-way'!$G254)</f>
        <v>2.423312883435583</v>
      </c>
      <c r="E255" s="35">
        <f>IF(OR($A255="",$B255=""),"",B255*'MPTO_working_2-way'!$G254)</f>
        <v>1.7025862068965518</v>
      </c>
      <c r="F255" s="33">
        <f>IF(OR($A255="",$B255=""),"",'MPTO_working_2-way'!D254)</f>
        <v>2.4463708112304308</v>
      </c>
      <c r="G255" s="35">
        <f>IF(OR($A255="",$B255=""),"",'MPTO_working_2-way'!E254)</f>
        <v>1.6913856337776187</v>
      </c>
      <c r="H255" s="33">
        <f>IF(OR($A255="",$B255=""),"",'OddsRatio_working_2-way'!M254)</f>
        <v>2.4474937289114918</v>
      </c>
      <c r="I255" s="33">
        <f>IF(OR($A255="",$B255=""),"",'OddsRatio_working_2-way'!N254)</f>
        <v>1.6908492797077574</v>
      </c>
      <c r="J255" s="33">
        <f>IF('Log_working_2-way'!$D254="","",A255^('Log_working_2-way'!$D254))</f>
        <v>2.4583050322184126</v>
      </c>
      <c r="K255" s="35">
        <f>IF('Log_working_2-way'!$D254="","",B255^('Log_working_2-way'!$D254))</f>
        <v>1.6857275932718412</v>
      </c>
      <c r="L255" s="41">
        <f t="shared" si="45"/>
        <v>0.41265822784810124</v>
      </c>
      <c r="M255" s="41">
        <f t="shared" si="46"/>
        <v>0.58734177215189864</v>
      </c>
      <c r="N255" s="42">
        <v>352</v>
      </c>
      <c r="O255" s="42">
        <f t="shared" si="47"/>
        <v>200.27586206896552</v>
      </c>
      <c r="P255" s="42">
        <f t="shared" si="48"/>
        <v>136.04907975460122</v>
      </c>
      <c r="Q255" s="42">
        <f t="shared" si="49"/>
        <v>215.95092024539878</v>
      </c>
      <c r="R255" s="42">
        <f t="shared" si="50"/>
        <v>151.72413793103451</v>
      </c>
      <c r="S255" s="43">
        <f t="shared" si="51"/>
        <v>-15.675058176433254</v>
      </c>
      <c r="T255" s="43">
        <f t="shared" si="52"/>
        <v>-15.675058176433282</v>
      </c>
      <c r="U255" t="s">
        <v>191</v>
      </c>
      <c r="V255" t="s">
        <v>367</v>
      </c>
      <c r="W255" t="s">
        <v>323</v>
      </c>
      <c r="X255" t="s">
        <v>473</v>
      </c>
      <c r="Y255" s="45"/>
    </row>
    <row r="256" spans="1:25" ht="15" x14ac:dyDescent="0.25">
      <c r="A256">
        <v>2.37</v>
      </c>
      <c r="B256">
        <v>1.61</v>
      </c>
      <c r="C256" s="32">
        <f t="shared" si="44"/>
        <v>4.3058940692402459E-2</v>
      </c>
      <c r="D256" s="33">
        <f>IF(OR($A256="",$B256=""),"",A256*'MPTO_working_2-way'!$G255)</f>
        <v>2.4720496894409938</v>
      </c>
      <c r="E256" s="35">
        <f>IF(OR($A256="",$B256=""),"",B256*'MPTO_working_2-way'!$G255)</f>
        <v>1.6793248945147681</v>
      </c>
      <c r="F256" s="33">
        <f>IF(OR($A256="",$B256=""),"",'MPTO_working_2-way'!D255)</f>
        <v>2.4974310305331024</v>
      </c>
      <c r="G256" s="35">
        <f>IF(OR($A256="",$B256=""),"",'MPTO_working_2-way'!E255)</f>
        <v>1.667810389667155</v>
      </c>
      <c r="H256" s="33">
        <f>IF(OR($A256="",$B256=""),"",'OddsRatio_working_2-way'!M255)</f>
        <v>2.4986332571193874</v>
      </c>
      <c r="I256" s="33">
        <f>IF(OR($A256="",$B256=""),"",'OddsRatio_working_2-way'!N255)</f>
        <v>1.6672746619290704</v>
      </c>
      <c r="J256" s="33">
        <f>IF('Log_working_2-way'!$D255="","",A256^('Log_working_2-way'!$D255))</f>
        <v>2.510544822348487</v>
      </c>
      <c r="K256" s="35">
        <f>IF('Log_working_2-way'!$D255="","",B256^('Log_working_2-way'!$D255))</f>
        <v>1.6620127951216401</v>
      </c>
      <c r="L256" s="41">
        <f t="shared" si="45"/>
        <v>0.40452261306532661</v>
      </c>
      <c r="M256" s="41">
        <f t="shared" si="46"/>
        <v>0.59547738693467334</v>
      </c>
      <c r="N256" s="42">
        <v>353</v>
      </c>
      <c r="O256" s="42">
        <f t="shared" si="47"/>
        <v>204.05485232067508</v>
      </c>
      <c r="P256" s="42">
        <f t="shared" si="48"/>
        <v>133.74534161490683</v>
      </c>
      <c r="Q256" s="42">
        <f t="shared" si="49"/>
        <v>219.25465838509314</v>
      </c>
      <c r="R256" s="42">
        <f t="shared" si="50"/>
        <v>148.94514767932489</v>
      </c>
      <c r="S256" s="43">
        <f t="shared" si="51"/>
        <v>-15.199806064418055</v>
      </c>
      <c r="T256" s="43">
        <f t="shared" si="52"/>
        <v>-15.199806064418055</v>
      </c>
      <c r="U256" t="s">
        <v>241</v>
      </c>
      <c r="V256" t="s">
        <v>342</v>
      </c>
      <c r="W256" t="s">
        <v>323</v>
      </c>
      <c r="X256" t="s">
        <v>473</v>
      </c>
      <c r="Y256" s="45"/>
    </row>
    <row r="257" spans="1:25" ht="15" x14ac:dyDescent="0.25">
      <c r="A257">
        <v>2.42</v>
      </c>
      <c r="B257">
        <v>1.59</v>
      </c>
      <c r="C257" s="32">
        <f t="shared" si="44"/>
        <v>4.21539581059307E-2</v>
      </c>
      <c r="D257" s="33">
        <f>IF(OR($A257="",$B257=""),"",A257*'MPTO_working_2-way'!$G256)</f>
        <v>2.5220125786163523</v>
      </c>
      <c r="E257" s="35">
        <f>IF(OR($A257="",$B257=""),"",B257*'MPTO_working_2-way'!$G256)</f>
        <v>1.6570247933884299</v>
      </c>
      <c r="F257" s="33">
        <f>IF(OR($A257="",$B257=""),"",'MPTO_working_2-way'!D256)</f>
        <v>2.5500695871164427</v>
      </c>
      <c r="G257" s="35">
        <f>IF(OR($A257="",$B257=""),"",'MPTO_working_2-way'!E256)</f>
        <v>1.6451323271623415</v>
      </c>
      <c r="H257" s="33">
        <f>IF(OR($A257="",$B257=""),"",'OddsRatio_working_2-way'!M256)</f>
        <v>2.5513799215591741</v>
      </c>
      <c r="I257" s="33">
        <f>IF(OR($A257="",$B257=""),"",'OddsRatio_working_2-way'!N256)</f>
        <v>1.6445874321971223</v>
      </c>
      <c r="J257" s="33">
        <f>IF('Log_working_2-way'!$D256="","",A257^('Log_working_2-way'!$D256))</f>
        <v>2.5645690601012014</v>
      </c>
      <c r="K257" s="35">
        <f>IF('Log_working_2-way'!$D256="","",B257^('Log_working_2-way'!$D256))</f>
        <v>1.6391536337391139</v>
      </c>
      <c r="L257" s="41">
        <f t="shared" si="45"/>
        <v>0.39650872817955113</v>
      </c>
      <c r="M257" s="41">
        <f t="shared" si="46"/>
        <v>0.60349127182044882</v>
      </c>
      <c r="N257" s="42">
        <v>354</v>
      </c>
      <c r="O257" s="42">
        <f t="shared" si="47"/>
        <v>207.71900826446279</v>
      </c>
      <c r="P257" s="42">
        <f t="shared" si="48"/>
        <v>131.35849056603774</v>
      </c>
      <c r="Q257" s="42">
        <f t="shared" si="49"/>
        <v>222.64150943396226</v>
      </c>
      <c r="R257" s="42">
        <f t="shared" si="50"/>
        <v>146.28099173553719</v>
      </c>
      <c r="S257" s="43">
        <f t="shared" si="51"/>
        <v>-14.922501169499469</v>
      </c>
      <c r="T257" s="43">
        <f t="shared" si="52"/>
        <v>-14.922501169499441</v>
      </c>
      <c r="U257" t="s">
        <v>243</v>
      </c>
      <c r="V257" t="s">
        <v>336</v>
      </c>
      <c r="W257" t="s">
        <v>323</v>
      </c>
      <c r="X257" t="s">
        <v>473</v>
      </c>
      <c r="Y257" s="45"/>
    </row>
    <row r="258" spans="1:25" ht="15" x14ac:dyDescent="0.25">
      <c r="A258">
        <v>1.78</v>
      </c>
      <c r="B258">
        <v>2.04</v>
      </c>
      <c r="C258" s="32">
        <f t="shared" si="44"/>
        <v>5.1993831240361388E-2</v>
      </c>
      <c r="D258" s="33">
        <f>IF(OR($A258="",$B258=""),"",A258*'MPTO_working_2-way'!$G257)</f>
        <v>1.8725490196078434</v>
      </c>
      <c r="E258" s="35">
        <f>IF(OR($A258="",$B258=""),"",B258*'MPTO_working_2-way'!$G257)</f>
        <v>2.1460674157303372</v>
      </c>
      <c r="F258" s="33">
        <f>IF(OR($A258="",$B258=""),"",'MPTO_working_2-way'!D257)</f>
        <v>1.8663651315789476</v>
      </c>
      <c r="G258" s="35">
        <f>IF(OR($A258="",$B258=""),"",'MPTO_working_2-way'!E257)</f>
        <v>2.1542477456098719</v>
      </c>
      <c r="H258" s="33">
        <f>IF(OR($A258="",$B258=""),"",'OddsRatio_working_2-way'!M257)</f>
        <v>1.8660254037844388</v>
      </c>
      <c r="I258" s="33">
        <f>IF(OR($A258="",$B258=""),"",'OddsRatio_working_2-way'!N257)</f>
        <v>2.1547005383792519</v>
      </c>
      <c r="J258" s="33">
        <f>IF('Log_working_2-way'!$D257="","",A258^('Log_working_2-way'!$D257))</f>
        <v>1.8631775904092678</v>
      </c>
      <c r="K258" s="35">
        <f>IF('Log_working_2-way'!$D257="","",B258^('Log_working_2-way'!$D257))</f>
        <v>2.1585101502976682</v>
      </c>
      <c r="L258" s="41">
        <f t="shared" si="45"/>
        <v>0.53403141361256534</v>
      </c>
      <c r="M258" s="41">
        <f t="shared" si="46"/>
        <v>0.46596858638743455</v>
      </c>
      <c r="N258" s="42">
        <v>355</v>
      </c>
      <c r="O258" s="42">
        <f t="shared" si="47"/>
        <v>155.56179775280899</v>
      </c>
      <c r="P258" s="42">
        <f t="shared" si="48"/>
        <v>180.98039215686276</v>
      </c>
      <c r="Q258" s="42">
        <f t="shared" si="49"/>
        <v>174.01960784313724</v>
      </c>
      <c r="R258" s="42">
        <f t="shared" si="50"/>
        <v>199.43820224719101</v>
      </c>
      <c r="S258" s="43">
        <f t="shared" si="51"/>
        <v>-18.457810090328252</v>
      </c>
      <c r="T258" s="43">
        <f t="shared" si="52"/>
        <v>-18.457810090328252</v>
      </c>
      <c r="U258" t="s">
        <v>396</v>
      </c>
      <c r="V258" t="s">
        <v>397</v>
      </c>
      <c r="W258" t="s">
        <v>478</v>
      </c>
      <c r="X258" t="s">
        <v>473</v>
      </c>
      <c r="Y258" s="45"/>
    </row>
    <row r="259" spans="1:25" ht="15" x14ac:dyDescent="0.25">
      <c r="A259">
        <v>1.72</v>
      </c>
      <c r="B259">
        <v>2.11</v>
      </c>
      <c r="C259" s="32">
        <f t="shared" si="44"/>
        <v>5.5328998126308981E-2</v>
      </c>
      <c r="D259" s="33">
        <f>IF(OR($A259="",$B259=""),"",A259*'MPTO_working_2-way'!$G258)</f>
        <v>1.8151658767772514</v>
      </c>
      <c r="E259" s="35">
        <f>IF(OR($A259="",$B259=""),"",B259*'MPTO_working_2-way'!$G258)</f>
        <v>2.226744186046512</v>
      </c>
      <c r="F259" s="33">
        <f>IF(OR($A259="",$B259=""),"",'MPTO_working_2-way'!D258)</f>
        <v>1.8059315286624205</v>
      </c>
      <c r="G259" s="35">
        <f>IF(OR($A259="",$B259=""),"",'MPTO_working_2-way'!E258)</f>
        <v>2.2408001975796497</v>
      </c>
      <c r="H259" s="33">
        <f>IF(OR($A259="",$B259=""),"",'OddsRatio_working_2-way'!M258)</f>
        <v>1.8053872662568289</v>
      </c>
      <c r="I259" s="33">
        <f>IF(OR($A259="",$B259=""),"",'OddsRatio_working_2-way'!N258)</f>
        <v>2.2416387021459454</v>
      </c>
      <c r="J259" s="33">
        <f>IF('Log_working_2-way'!$D258="","",A259^('Log_working_2-way'!$D258))</f>
        <v>1.8011302388288697</v>
      </c>
      <c r="K259" s="35">
        <f>IF('Log_working_2-way'!$D258="","",B259^('Log_working_2-way'!$D258))</f>
        <v>2.2482364933064694</v>
      </c>
      <c r="L259" s="41">
        <f t="shared" si="45"/>
        <v>0.55091383812010442</v>
      </c>
      <c r="M259" s="41">
        <f t="shared" si="46"/>
        <v>0.44908616187989547</v>
      </c>
      <c r="N259" s="42">
        <v>356</v>
      </c>
      <c r="O259" s="42">
        <f t="shared" si="47"/>
        <v>149.02325581395345</v>
      </c>
      <c r="P259" s="42">
        <f t="shared" si="48"/>
        <v>187.27962085308056</v>
      </c>
      <c r="Q259" s="42">
        <f t="shared" si="49"/>
        <v>168.72037914691944</v>
      </c>
      <c r="R259" s="42">
        <f t="shared" si="50"/>
        <v>206.97674418604652</v>
      </c>
      <c r="S259" s="43">
        <f t="shared" si="51"/>
        <v>-19.697123332965987</v>
      </c>
      <c r="T259" s="43">
        <f t="shared" si="52"/>
        <v>-19.697123332965958</v>
      </c>
      <c r="U259" t="s">
        <v>398</v>
      </c>
      <c r="V259" t="s">
        <v>399</v>
      </c>
      <c r="W259" t="s">
        <v>478</v>
      </c>
      <c r="X259" t="s">
        <v>473</v>
      </c>
      <c r="Y259" s="45"/>
    </row>
    <row r="260" spans="1:25" ht="15" x14ac:dyDescent="0.25">
      <c r="A260">
        <v>1.82</v>
      </c>
      <c r="B260">
        <v>2.0099999999999998</v>
      </c>
      <c r="C260" s="32">
        <f t="shared" si="44"/>
        <v>4.6962987261494726E-2</v>
      </c>
      <c r="D260" s="33">
        <f>IF(OR($A260="",$B260=""),"",A260*'MPTO_working_2-way'!$G259)</f>
        <v>1.9054726368159205</v>
      </c>
      <c r="E260" s="35">
        <f>IF(OR($A260="",$B260=""),"",B260*'MPTO_working_2-way'!$G259)</f>
        <v>2.104395604395604</v>
      </c>
      <c r="F260" s="33">
        <f>IF(OR($A260="",$B260=""),"",'MPTO_working_2-way'!D259)</f>
        <v>1.9012525336520971</v>
      </c>
      <c r="G260" s="35">
        <f>IF(OR($A260="",$B260=""),"",'MPTO_working_2-way'!E259)</f>
        <v>2.1095669223228186</v>
      </c>
      <c r="H260" s="33">
        <f>IF(OR($A260="",$B260=""),"",'OddsRatio_working_2-way'!M259)</f>
        <v>1.9010444984121553</v>
      </c>
      <c r="I260" s="33">
        <f>IF(OR($A260="",$B260=""),"",'OddsRatio_working_2-way'!N259)</f>
        <v>2.109823101702776</v>
      </c>
      <c r="J260" s="33">
        <f>IF('Log_working_2-way'!$D259="","",A260^('Log_working_2-way'!$D259))</f>
        <v>1.8991069004823022</v>
      </c>
      <c r="K260" s="35">
        <f>IF('Log_working_2-way'!$D259="","",B260^('Log_working_2-way'!$D259))</f>
        <v>2.112214798332626</v>
      </c>
      <c r="L260" s="41">
        <f t="shared" si="45"/>
        <v>0.52480417754569186</v>
      </c>
      <c r="M260" s="41">
        <f t="shared" si="46"/>
        <v>0.47519582245430819</v>
      </c>
      <c r="N260" s="42">
        <v>357</v>
      </c>
      <c r="O260" s="42">
        <f t="shared" si="47"/>
        <v>160.84615384615384</v>
      </c>
      <c r="P260" s="42">
        <f t="shared" si="48"/>
        <v>179.38805970149252</v>
      </c>
      <c r="Q260" s="42">
        <f t="shared" si="49"/>
        <v>177.61194029850748</v>
      </c>
      <c r="R260" s="42">
        <f t="shared" si="50"/>
        <v>196.15384615384613</v>
      </c>
      <c r="S260" s="43">
        <f t="shared" si="51"/>
        <v>-16.765786452353638</v>
      </c>
      <c r="T260" s="43">
        <f t="shared" si="52"/>
        <v>-16.765786452353609</v>
      </c>
      <c r="U260" t="s">
        <v>400</v>
      </c>
      <c r="V260" t="s">
        <v>401</v>
      </c>
      <c r="W260" t="s">
        <v>478</v>
      </c>
      <c r="X260" t="s">
        <v>473</v>
      </c>
      <c r="Y260" s="45"/>
    </row>
    <row r="261" spans="1:25" ht="15" x14ac:dyDescent="0.25">
      <c r="A261">
        <v>1.74</v>
      </c>
      <c r="B261">
        <v>2.0299999999999998</v>
      </c>
      <c r="C261" s="32">
        <f t="shared" si="44"/>
        <v>6.7323481116584594E-2</v>
      </c>
      <c r="D261" s="33">
        <f>IF(OR($A261="",$B261=""),"",A261*'MPTO_working_2-way'!$G260)</f>
        <v>1.8571428571428572</v>
      </c>
      <c r="E261" s="35">
        <f>IF(OR($A261="",$B261=""),"",B261*'MPTO_working_2-way'!$G260)</f>
        <v>2.1666666666666665</v>
      </c>
      <c r="F261" s="33">
        <f>IF(OR($A261="",$B261=""),"",'MPTO_working_2-way'!D260)</f>
        <v>1.8482549317147194</v>
      </c>
      <c r="G261" s="35">
        <f>IF(OR($A261="",$B261=""),"",'MPTO_working_2-way'!E260)</f>
        <v>2.178890876565295</v>
      </c>
      <c r="H261" s="33">
        <f>IF(OR($A261="",$B261=""),"",'OddsRatio_working_2-way'!M260)</f>
        <v>1.847612294590957</v>
      </c>
      <c r="I261" s="33">
        <f>IF(OR($A261="",$B261=""),"",'OddsRatio_working_2-way'!N260)</f>
        <v>2.1797846803090346</v>
      </c>
      <c r="J261" s="33">
        <f>IF('Log_working_2-way'!$D260="","",A261^('Log_working_2-way'!$D260))</f>
        <v>1.8434729364503195</v>
      </c>
      <c r="K261" s="35">
        <f>IF('Log_working_2-way'!$D260="","",B261^('Log_working_2-way'!$D260))</f>
        <v>2.1855744941835811</v>
      </c>
      <c r="L261" s="41">
        <f t="shared" si="45"/>
        <v>0.53846153846153844</v>
      </c>
      <c r="M261" s="41">
        <f t="shared" si="46"/>
        <v>0.46153846153846156</v>
      </c>
      <c r="N261" s="42">
        <v>358</v>
      </c>
      <c r="O261" s="42">
        <f t="shared" si="47"/>
        <v>152.25287356321834</v>
      </c>
      <c r="P261" s="42">
        <f t="shared" si="48"/>
        <v>181.6453201970443</v>
      </c>
      <c r="Q261" s="42">
        <f t="shared" si="49"/>
        <v>176.3546798029557</v>
      </c>
      <c r="R261" s="42">
        <f t="shared" si="50"/>
        <v>205.7471264367816</v>
      </c>
      <c r="S261" s="43">
        <f t="shared" si="51"/>
        <v>-24.101806239737357</v>
      </c>
      <c r="T261" s="43">
        <f t="shared" si="52"/>
        <v>-24.1018062397373</v>
      </c>
      <c r="U261" t="s">
        <v>402</v>
      </c>
      <c r="V261" t="s">
        <v>403</v>
      </c>
      <c r="W261" t="s">
        <v>478</v>
      </c>
      <c r="X261" t="s">
        <v>473</v>
      </c>
      <c r="Y261" s="45"/>
    </row>
    <row r="262" spans="1:25" ht="15" x14ac:dyDescent="0.25">
      <c r="A262">
        <v>1.89</v>
      </c>
      <c r="B262">
        <v>1.93</v>
      </c>
      <c r="C262" s="32">
        <f t="shared" si="44"/>
        <v>4.7235244126436093E-2</v>
      </c>
      <c r="D262" s="33">
        <f>IF(OR($A262="",$B262=""),"",A262*'MPTO_working_2-way'!$G261)</f>
        <v>1.9792746113989641</v>
      </c>
      <c r="E262" s="35">
        <f>IF(OR($A262="",$B262=""),"",B262*'MPTO_working_2-way'!$G261)</f>
        <v>2.0211640211640214</v>
      </c>
      <c r="F262" s="33">
        <f>IF(OR($A262="",$B262=""),"",'MPTO_working_2-way'!D261)</f>
        <v>1.9783062613553166</v>
      </c>
      <c r="G262" s="35">
        <f>IF(OR($A262="",$B262=""),"",'MPTO_working_2-way'!E261)</f>
        <v>2.0221747928042801</v>
      </c>
      <c r="H262" s="33">
        <f>IF(OR($A262="",$B262=""),"",'OddsRatio_working_2-way'!M261)</f>
        <v>1.9782582722940953</v>
      </c>
      <c r="I262" s="33">
        <f>IF(OR($A262="",$B262=""),"",'OddsRatio_working_2-way'!N261)</f>
        <v>2.0222249362174249</v>
      </c>
      <c r="J262" s="33">
        <f>IF('Log_working_2-way'!$D261="","",A262^('Log_working_2-way'!$D261))</f>
        <v>1.9778125435355127</v>
      </c>
      <c r="K262" s="35">
        <f>IF('Log_working_2-way'!$D261="","",B262^('Log_working_2-way'!$D261))</f>
        <v>2.0226909100425914</v>
      </c>
      <c r="L262" s="41">
        <f t="shared" si="45"/>
        <v>0.50523560209424079</v>
      </c>
      <c r="M262" s="41">
        <f t="shared" si="46"/>
        <v>0.4947643979057591</v>
      </c>
      <c r="N262" s="42">
        <v>359</v>
      </c>
      <c r="O262" s="42">
        <f t="shared" si="47"/>
        <v>169.05291005291008</v>
      </c>
      <c r="P262" s="42">
        <f t="shared" si="48"/>
        <v>172.98963730569952</v>
      </c>
      <c r="Q262" s="42">
        <f t="shared" si="49"/>
        <v>186.01036269430054</v>
      </c>
      <c r="R262" s="42">
        <f t="shared" si="50"/>
        <v>189.94708994708998</v>
      </c>
      <c r="S262" s="43">
        <f t="shared" si="51"/>
        <v>-16.957452641390461</v>
      </c>
      <c r="T262" s="43">
        <f t="shared" si="52"/>
        <v>-16.957452641390461</v>
      </c>
      <c r="U262" t="s">
        <v>404</v>
      </c>
      <c r="V262" t="s">
        <v>405</v>
      </c>
      <c r="W262" t="s">
        <v>478</v>
      </c>
      <c r="X262" t="s">
        <v>473</v>
      </c>
      <c r="Y262" s="45"/>
    </row>
    <row r="263" spans="1:25" ht="15" x14ac:dyDescent="0.25">
      <c r="A263">
        <v>1.82</v>
      </c>
      <c r="B263">
        <v>2.0099999999999998</v>
      </c>
      <c r="C263" s="32">
        <f t="shared" si="44"/>
        <v>4.6962987261494726E-2</v>
      </c>
      <c r="D263" s="33">
        <f>IF(OR($A263="",$B263=""),"",A263*'MPTO_working_2-way'!$G262)</f>
        <v>1.9054726368159205</v>
      </c>
      <c r="E263" s="35">
        <f>IF(OR($A263="",$B263=""),"",B263*'MPTO_working_2-way'!$G262)</f>
        <v>2.104395604395604</v>
      </c>
      <c r="F263" s="33">
        <f>IF(OR($A263="",$B263=""),"",'MPTO_working_2-way'!D262)</f>
        <v>1.9012525336520971</v>
      </c>
      <c r="G263" s="35">
        <f>IF(OR($A263="",$B263=""),"",'MPTO_working_2-way'!E262)</f>
        <v>2.1095669223228186</v>
      </c>
      <c r="H263" s="33">
        <f>IF(OR($A263="",$B263=""),"",'OddsRatio_working_2-way'!M262)</f>
        <v>1.9010444984121553</v>
      </c>
      <c r="I263" s="33">
        <f>IF(OR($A263="",$B263=""),"",'OddsRatio_working_2-way'!N262)</f>
        <v>2.109823101702776</v>
      </c>
      <c r="J263" s="33">
        <f>IF('Log_working_2-way'!$D262="","",A263^('Log_working_2-way'!$D262))</f>
        <v>1.8991069004823022</v>
      </c>
      <c r="K263" s="35">
        <f>IF('Log_working_2-way'!$D262="","",B263^('Log_working_2-way'!$D262))</f>
        <v>2.112214798332626</v>
      </c>
      <c r="L263" s="41">
        <f t="shared" si="45"/>
        <v>0.52480417754569186</v>
      </c>
      <c r="M263" s="41">
        <f t="shared" si="46"/>
        <v>0.47519582245430819</v>
      </c>
      <c r="N263" s="42">
        <v>360</v>
      </c>
      <c r="O263" s="42">
        <f t="shared" si="47"/>
        <v>162.19780219780219</v>
      </c>
      <c r="P263" s="42">
        <f t="shared" si="48"/>
        <v>180.89552238805967</v>
      </c>
      <c r="Q263" s="42">
        <f t="shared" si="49"/>
        <v>179.10447761194033</v>
      </c>
      <c r="R263" s="42">
        <f t="shared" si="50"/>
        <v>197.80219780219778</v>
      </c>
      <c r="S263" s="43">
        <f t="shared" si="51"/>
        <v>-16.906675414138135</v>
      </c>
      <c r="T263" s="43">
        <f t="shared" si="52"/>
        <v>-16.906675414138107</v>
      </c>
      <c r="U263" t="s">
        <v>406</v>
      </c>
      <c r="V263" t="s">
        <v>407</v>
      </c>
      <c r="W263" t="s">
        <v>478</v>
      </c>
      <c r="X263" t="s">
        <v>473</v>
      </c>
      <c r="Y263" s="45"/>
    </row>
    <row r="264" spans="1:25" ht="15" x14ac:dyDescent="0.25">
      <c r="A264">
        <v>1.77</v>
      </c>
      <c r="B264">
        <v>1.99</v>
      </c>
      <c r="C264" s="32">
        <f t="shared" si="44"/>
        <v>6.7484314226499809E-2</v>
      </c>
      <c r="D264" s="33">
        <f>IF(OR($A264="",$B264=""),"",A264*'MPTO_working_2-way'!$G263)</f>
        <v>1.8894472361809047</v>
      </c>
      <c r="E264" s="35">
        <f>IF(OR($A264="",$B264=""),"",B264*'MPTO_working_2-way'!$G263)</f>
        <v>2.1242937853107344</v>
      </c>
      <c r="F264" s="33">
        <f>IF(OR($A264="",$B264=""),"",'MPTO_working_2-way'!D263)</f>
        <v>1.8824252465061595</v>
      </c>
      <c r="G264" s="35">
        <f>IF(OR($A264="",$B264=""),"",'MPTO_working_2-way'!E263)</f>
        <v>2.1332404687641948</v>
      </c>
      <c r="H264" s="33">
        <f>IF(OR($A264="",$B264=""),"",'OddsRatio_working_2-way'!M263)</f>
        <v>1.8819171036881963</v>
      </c>
      <c r="I264" s="33">
        <f>IF(OR($A264="",$B264=""),"",'OddsRatio_working_2-way'!N263)</f>
        <v>2.1338934190276815</v>
      </c>
      <c r="J264" s="33">
        <f>IF('Log_working_2-way'!$D263="","",A264^('Log_working_2-way'!$D263))</f>
        <v>1.8786419994013928</v>
      </c>
      <c r="K264" s="35">
        <f>IF('Log_working_2-way'!$D263="","",B264^('Log_working_2-way'!$D263))</f>
        <v>2.1381199631604222</v>
      </c>
      <c r="L264" s="41">
        <f t="shared" si="45"/>
        <v>0.52925531914893609</v>
      </c>
      <c r="M264" s="41">
        <f t="shared" si="46"/>
        <v>0.47074468085106386</v>
      </c>
      <c r="N264" s="42">
        <v>361</v>
      </c>
      <c r="O264" s="42">
        <f t="shared" si="47"/>
        <v>157.04519774011303</v>
      </c>
      <c r="P264" s="42">
        <f t="shared" si="48"/>
        <v>179.59296482412057</v>
      </c>
      <c r="Q264" s="42">
        <f t="shared" si="49"/>
        <v>181.40703517587937</v>
      </c>
      <c r="R264" s="42">
        <f t="shared" si="50"/>
        <v>203.954802259887</v>
      </c>
      <c r="S264" s="43">
        <f t="shared" si="51"/>
        <v>-24.361837435766347</v>
      </c>
      <c r="T264" s="43">
        <f t="shared" si="52"/>
        <v>-24.361837435766432</v>
      </c>
      <c r="U264" t="s">
        <v>408</v>
      </c>
      <c r="V264" t="s">
        <v>409</v>
      </c>
      <c r="W264" t="s">
        <v>478</v>
      </c>
      <c r="X264" t="s">
        <v>473</v>
      </c>
      <c r="Y264" s="45"/>
    </row>
    <row r="265" spans="1:25" ht="15" x14ac:dyDescent="0.25">
      <c r="A265">
        <v>1.79</v>
      </c>
      <c r="B265">
        <v>2.0299999999999998</v>
      </c>
      <c r="C265" s="32">
        <f t="shared" si="44"/>
        <v>5.1270055315518537E-2</v>
      </c>
      <c r="D265" s="33">
        <f>IF(OR($A265="",$B265=""),"",A265*'MPTO_working_2-way'!$G264)</f>
        <v>1.8817733990147782</v>
      </c>
      <c r="E265" s="35">
        <f>IF(OR($A265="",$B265=""),"",B265*'MPTO_working_2-way'!$G264)</f>
        <v>2.1340782122905022</v>
      </c>
      <c r="F265" s="33">
        <f>IF(OR($A265="",$B265=""),"",'MPTO_working_2-way'!D264)</f>
        <v>1.8760874616000205</v>
      </c>
      <c r="G265" s="35">
        <f>IF(OR($A265="",$B265=""),"",'MPTO_working_2-way'!E264)</f>
        <v>2.1414385478975744</v>
      </c>
      <c r="H265" s="33">
        <f>IF(OR($A265="",$B265=""),"",'OddsRatio_working_2-way'!M264)</f>
        <v>1.8757798189397472</v>
      </c>
      <c r="I265" s="33">
        <f>IF(OR($A265="",$B265=""),"",'OddsRatio_working_2-way'!N264)</f>
        <v>2.1418395107695432</v>
      </c>
      <c r="J265" s="33">
        <f>IF('Log_working_2-way'!$D264="","",A265^('Log_working_2-way'!$D264))</f>
        <v>1.8731621113375483</v>
      </c>
      <c r="K265" s="35">
        <f>IF('Log_working_2-way'!$D264="","",B265^('Log_working_2-way'!$D264))</f>
        <v>2.1452627032418197</v>
      </c>
      <c r="L265" s="41">
        <f t="shared" si="45"/>
        <v>0.53141361256544506</v>
      </c>
      <c r="M265" s="41">
        <f t="shared" si="46"/>
        <v>0.46858638743455511</v>
      </c>
      <c r="N265" s="42">
        <v>362</v>
      </c>
      <c r="O265" s="42">
        <f t="shared" si="47"/>
        <v>159.76536312849163</v>
      </c>
      <c r="P265" s="42">
        <f t="shared" si="48"/>
        <v>183.67487684729062</v>
      </c>
      <c r="Q265" s="42">
        <f t="shared" si="49"/>
        <v>178.32512315270938</v>
      </c>
      <c r="R265" s="42">
        <f t="shared" si="50"/>
        <v>202.23463687150837</v>
      </c>
      <c r="S265" s="43">
        <f t="shared" si="51"/>
        <v>-18.559760024217752</v>
      </c>
      <c r="T265" s="43">
        <f t="shared" si="52"/>
        <v>-18.559760024217752</v>
      </c>
      <c r="U265" t="s">
        <v>410</v>
      </c>
      <c r="V265" t="s">
        <v>411</v>
      </c>
      <c r="W265" t="s">
        <v>478</v>
      </c>
      <c r="X265" t="s">
        <v>473</v>
      </c>
      <c r="Y265" s="45"/>
    </row>
    <row r="266" spans="1:25" ht="15" x14ac:dyDescent="0.25">
      <c r="A266">
        <v>1.77</v>
      </c>
      <c r="B266">
        <v>2.06</v>
      </c>
      <c r="C266" s="32">
        <f t="shared" si="44"/>
        <v>5.0408644616312781E-2</v>
      </c>
      <c r="D266" s="33">
        <f>IF(OR($A266="",$B266=""),"",A266*'MPTO_working_2-way'!$G265)</f>
        <v>1.8592233009708736</v>
      </c>
      <c r="E266" s="35">
        <f>IF(OR($A266="",$B266=""),"",B266*'MPTO_working_2-way'!$G265)</f>
        <v>2.1638418079096042</v>
      </c>
      <c r="F266" s="33">
        <f>IF(OR($A266="",$B266=""),"",'MPTO_working_2-way'!D265)</f>
        <v>1.8526497637315176</v>
      </c>
      <c r="G266" s="35">
        <f>IF(OR($A266="",$B266=""),"",'MPTO_working_2-way'!E265)</f>
        <v>2.172814492580895</v>
      </c>
      <c r="H266" s="33">
        <f>IF(OR($A266="",$B266=""),"",'OddsRatio_working_2-way'!M265)</f>
        <v>1.8522998852162438</v>
      </c>
      <c r="I266" s="33">
        <f>IF(OR($A266="",$B266=""),"",'OddsRatio_working_2-way'!N265)</f>
        <v>2.1732959458821015</v>
      </c>
      <c r="J266" s="33">
        <f>IF('Log_working_2-way'!$D265="","",A266^('Log_working_2-way'!$D265))</f>
        <v>1.849277322288444</v>
      </c>
      <c r="K266" s="35">
        <f>IF('Log_working_2-way'!$D265="","",B266^('Log_working_2-way'!$D265))</f>
        <v>2.1774716853433858</v>
      </c>
      <c r="L266" s="41">
        <f t="shared" si="45"/>
        <v>0.53785900783289819</v>
      </c>
      <c r="M266" s="41">
        <f t="shared" si="46"/>
        <v>0.46214099216710192</v>
      </c>
      <c r="N266" s="42">
        <v>363</v>
      </c>
      <c r="O266" s="42">
        <f t="shared" si="47"/>
        <v>157.91525423728814</v>
      </c>
      <c r="P266" s="42">
        <f t="shared" si="48"/>
        <v>186.78640776699029</v>
      </c>
      <c r="Q266" s="42">
        <f t="shared" si="49"/>
        <v>176.21359223300971</v>
      </c>
      <c r="R266" s="42">
        <f t="shared" si="50"/>
        <v>205.08474576271186</v>
      </c>
      <c r="S266" s="43">
        <f t="shared" si="51"/>
        <v>-18.298337995721567</v>
      </c>
      <c r="T266" s="43">
        <f t="shared" si="52"/>
        <v>-18.298337995721567</v>
      </c>
      <c r="U266" t="s">
        <v>412</v>
      </c>
      <c r="V266" t="s">
        <v>413</v>
      </c>
      <c r="W266" t="s">
        <v>478</v>
      </c>
      <c r="X266" t="s">
        <v>473</v>
      </c>
      <c r="Y266" s="45"/>
    </row>
    <row r="267" spans="1:25" ht="15" x14ac:dyDescent="0.25">
      <c r="A267">
        <v>1.85</v>
      </c>
      <c r="B267">
        <v>2.0699999999999998</v>
      </c>
      <c r="C267" s="32">
        <f t="shared" si="44"/>
        <v>2.3632327980154022E-2</v>
      </c>
      <c r="D267" s="33">
        <f>IF(OR($A267="",$B267=""),"",A267*'MPTO_working_2-way'!$G266)</f>
        <v>1.893719806763285</v>
      </c>
      <c r="E267" s="35">
        <f>IF(OR($A267="",$B267=""),"",B267*'MPTO_working_2-way'!$G266)</f>
        <v>2.1189189189189186</v>
      </c>
      <c r="F267" s="33">
        <f>IF(OR($A267="",$B267=""),"",'MPTO_working_2-way'!D266)</f>
        <v>1.8913446104457341</v>
      </c>
      <c r="G267" s="35">
        <f>IF(OR($A267="",$B267=""),"",'MPTO_working_2-way'!E266)</f>
        <v>2.1219005402410303</v>
      </c>
      <c r="H267" s="33">
        <f>IF(OR($A267="",$B267=""),"",'OddsRatio_working_2-way'!M266)</f>
        <v>1.8912870039243732</v>
      </c>
      <c r="I267" s="33">
        <f>IF(OR($A267="",$B267=""),"",'OddsRatio_working_2-way'!N266)</f>
        <v>2.1219730519989164</v>
      </c>
      <c r="J267" s="33">
        <f>IF('Log_working_2-way'!$D266="","",A267^('Log_working_2-way'!$D266))</f>
        <v>1.8902161893692622</v>
      </c>
      <c r="K267" s="35">
        <f>IF('Log_working_2-way'!$D266="","",B267^('Log_working_2-way'!$D266))</f>
        <v>2.1233226399853709</v>
      </c>
      <c r="L267" s="41">
        <f t="shared" si="45"/>
        <v>0.52806122448979598</v>
      </c>
      <c r="M267" s="41">
        <f t="shared" si="46"/>
        <v>0.47193877551020413</v>
      </c>
      <c r="N267" s="42">
        <v>364</v>
      </c>
      <c r="O267" s="42">
        <f t="shared" si="47"/>
        <v>167.2432432432432</v>
      </c>
      <c r="P267" s="42">
        <f t="shared" si="48"/>
        <v>188.15458937198065</v>
      </c>
      <c r="Q267" s="42">
        <f t="shared" si="49"/>
        <v>175.84541062801932</v>
      </c>
      <c r="R267" s="42">
        <f t="shared" si="50"/>
        <v>196.75675675675672</v>
      </c>
      <c r="S267" s="43">
        <f t="shared" si="51"/>
        <v>-8.6021673847761235</v>
      </c>
      <c r="T267" s="43">
        <f t="shared" si="52"/>
        <v>-8.6021673847760667</v>
      </c>
      <c r="U267" t="s">
        <v>307</v>
      </c>
      <c r="V267" t="s">
        <v>249</v>
      </c>
      <c r="W267" t="s">
        <v>324</v>
      </c>
      <c r="X267" t="s">
        <v>473</v>
      </c>
      <c r="Y267" s="45"/>
    </row>
    <row r="268" spans="1:25" ht="15" x14ac:dyDescent="0.25">
      <c r="A268">
        <v>2.25</v>
      </c>
      <c r="B268">
        <v>1.71</v>
      </c>
      <c r="C268" s="32">
        <f t="shared" si="44"/>
        <v>2.9239766081871288E-2</v>
      </c>
      <c r="D268" s="33">
        <f>IF(OR($A268="",$B268=""),"",A268*'MPTO_working_2-way'!$G267)</f>
        <v>2.3157894736842106</v>
      </c>
      <c r="E268" s="35">
        <f>IF(OR($A268="",$B268=""),"",B268*'MPTO_working_2-way'!$G267)</f>
        <v>1.7599999999999998</v>
      </c>
      <c r="F268" s="33">
        <f>IF(OR($A268="",$B268=""),"",'MPTO_working_2-way'!D267)</f>
        <v>2.3265306122448979</v>
      </c>
      <c r="G268" s="35">
        <f>IF(OR($A268="",$B268=""),"",'MPTO_working_2-way'!E267)</f>
        <v>1.7538461538461536</v>
      </c>
      <c r="H268" s="33">
        <f>IF(OR($A268="",$B268=""),"",'OddsRatio_working_2-way'!M267)</f>
        <v>2.3268622310856886</v>
      </c>
      <c r="I268" s="33">
        <f>IF(OR($A268="",$B268=""),"",'OddsRatio_working_2-way'!N267)</f>
        <v>1.753657747256671</v>
      </c>
      <c r="J268" s="33">
        <f>IF('Log_working_2-way'!$D267="","",A268^('Log_working_2-way'!$D267))</f>
        <v>2.331784466562643</v>
      </c>
      <c r="K268" s="35">
        <f>IF('Log_working_2-way'!$D267="","",B268^('Log_working_2-way'!$D267))</f>
        <v>1.7508722508087184</v>
      </c>
      <c r="L268" s="41">
        <f t="shared" si="45"/>
        <v>0.43181818181818182</v>
      </c>
      <c r="M268" s="41">
        <f t="shared" si="46"/>
        <v>0.56818181818181823</v>
      </c>
      <c r="N268" s="42">
        <v>365</v>
      </c>
      <c r="O268" s="42">
        <f t="shared" si="47"/>
        <v>202.77777777777777</v>
      </c>
      <c r="P268" s="42">
        <f t="shared" si="48"/>
        <v>151.54970760233917</v>
      </c>
      <c r="Q268" s="42">
        <f t="shared" si="49"/>
        <v>213.4502923976608</v>
      </c>
      <c r="R268" s="42">
        <f t="shared" si="50"/>
        <v>162.2222222222222</v>
      </c>
      <c r="S268" s="43">
        <f t="shared" si="51"/>
        <v>-10.672514619883032</v>
      </c>
      <c r="T268" s="43">
        <f t="shared" si="52"/>
        <v>-10.672514619883032</v>
      </c>
      <c r="U268" t="s">
        <v>295</v>
      </c>
      <c r="V268" t="s">
        <v>304</v>
      </c>
      <c r="W268" t="s">
        <v>324</v>
      </c>
      <c r="X268" t="s">
        <v>473</v>
      </c>
      <c r="Y268" s="45"/>
    </row>
    <row r="269" spans="1:25" ht="15" x14ac:dyDescent="0.25">
      <c r="A269">
        <v>2.04</v>
      </c>
      <c r="B269">
        <v>1.83</v>
      </c>
      <c r="C269" s="32">
        <f t="shared" si="44"/>
        <v>3.6644165863066513E-2</v>
      </c>
      <c r="D269" s="33">
        <f>IF(OR($A269="",$B269=""),"",A269*'MPTO_working_2-way'!$G268)</f>
        <v>2.1147540983606556</v>
      </c>
      <c r="E269" s="35">
        <f>IF(OR($A269="",$B269=""),"",B269*'MPTO_working_2-way'!$G268)</f>
        <v>1.8970588235294117</v>
      </c>
      <c r="F269" s="33">
        <f>IF(OR($A269="",$B269=""),"",'MPTO_working_2-way'!D268)</f>
        <v>2.119209809264305</v>
      </c>
      <c r="G269" s="35">
        <f>IF(OR($A269="",$B269=""),"",'MPTO_working_2-way'!E268)</f>
        <v>1.8934875228241022</v>
      </c>
      <c r="H269" s="33">
        <f>IF(OR($A269="",$B269=""),"",'OddsRatio_working_2-way'!M268)</f>
        <v>2.1193802071650061</v>
      </c>
      <c r="I269" s="33">
        <f>IF(OR($A269="",$B269=""),"",'OddsRatio_working_2-way'!N268)</f>
        <v>1.8933515114874566</v>
      </c>
      <c r="J269" s="33">
        <f>IF('Log_working_2-way'!$D268="","",A269^('Log_working_2-way'!$D268))</f>
        <v>2.1214216172135263</v>
      </c>
      <c r="K269" s="35">
        <f>IF('Log_working_2-way'!$D268="","",B269^('Log_working_2-way'!$D268))</f>
        <v>1.8917252749993179</v>
      </c>
      <c r="L269" s="41">
        <f t="shared" si="45"/>
        <v>0.47286821705426357</v>
      </c>
      <c r="M269" s="41">
        <f t="shared" si="46"/>
        <v>0.52713178294573648</v>
      </c>
      <c r="N269" s="42">
        <v>366</v>
      </c>
      <c r="O269" s="42">
        <f t="shared" si="47"/>
        <v>186.58823529411762</v>
      </c>
      <c r="P269" s="42">
        <f t="shared" si="48"/>
        <v>165.99999999999997</v>
      </c>
      <c r="Q269" s="42">
        <f t="shared" si="49"/>
        <v>199.99999999999997</v>
      </c>
      <c r="R269" s="42">
        <f t="shared" si="50"/>
        <v>179.41176470588235</v>
      </c>
      <c r="S269" s="43">
        <f t="shared" si="51"/>
        <v>-13.411764705882348</v>
      </c>
      <c r="T269" s="43">
        <f t="shared" si="52"/>
        <v>-13.411764705882376</v>
      </c>
      <c r="U269" t="s">
        <v>305</v>
      </c>
      <c r="V269" t="s">
        <v>252</v>
      </c>
      <c r="W269" t="s">
        <v>328</v>
      </c>
      <c r="X269" t="s">
        <v>473</v>
      </c>
      <c r="Y269" s="45"/>
    </row>
    <row r="270" spans="1:25" ht="15" x14ac:dyDescent="0.25">
      <c r="A270">
        <v>2.41</v>
      </c>
      <c r="B270">
        <v>1.59</v>
      </c>
      <c r="C270" s="32">
        <f t="shared" si="44"/>
        <v>4.3868576946162419E-2</v>
      </c>
      <c r="D270" s="33">
        <f>IF(OR($A270="",$B270=""),"",A270*'MPTO_working_2-way'!$G269)</f>
        <v>2.5157232704402515</v>
      </c>
      <c r="E270" s="35">
        <f>IF(OR($A270="",$B270=""),"",B270*'MPTO_working_2-way'!$G269)</f>
        <v>1.6597510373443984</v>
      </c>
      <c r="F270" s="33">
        <f>IF(OR($A270="",$B270=""),"",'MPTO_working_2-way'!D269)</f>
        <v>2.5445067897340552</v>
      </c>
      <c r="G270" s="35">
        <f>IF(OR($A270="",$B270=""),"",'MPTO_working_2-way'!E269)</f>
        <v>1.6474558782432986</v>
      </c>
      <c r="H270" s="33">
        <f>IF(OR($A270="",$B270=""),"",'OddsRatio_working_2-way'!M269)</f>
        <v>2.5459076649252292</v>
      </c>
      <c r="I270" s="33">
        <f>IF(OR($A270="",$B270=""),"",'OddsRatio_working_2-way'!N269)</f>
        <v>1.6468691647559472</v>
      </c>
      <c r="J270" s="33">
        <f>IF('Log_working_2-way'!$D269="","",A270^('Log_working_2-way'!$D269))</f>
        <v>2.5594636004021871</v>
      </c>
      <c r="K270" s="35">
        <f>IF('Log_working_2-way'!$D269="","",B270^('Log_working_2-way'!$D269))</f>
        <v>1.6412461308756345</v>
      </c>
      <c r="L270" s="41">
        <f t="shared" si="45"/>
        <v>0.39750000000000002</v>
      </c>
      <c r="M270" s="41">
        <f t="shared" si="46"/>
        <v>0.60249999999999992</v>
      </c>
      <c r="N270" s="42">
        <v>367</v>
      </c>
      <c r="O270" s="42">
        <f t="shared" si="47"/>
        <v>214.71784232365144</v>
      </c>
      <c r="P270" s="42">
        <f t="shared" si="48"/>
        <v>136.1823899371069</v>
      </c>
      <c r="Q270" s="42">
        <f t="shared" si="49"/>
        <v>230.81761006289307</v>
      </c>
      <c r="R270" s="42">
        <f t="shared" si="50"/>
        <v>152.28215767634853</v>
      </c>
      <c r="S270" s="43">
        <f t="shared" si="51"/>
        <v>-16.099767739241628</v>
      </c>
      <c r="T270" s="43">
        <f t="shared" si="52"/>
        <v>-16.099767739241628</v>
      </c>
      <c r="U270" t="s">
        <v>258</v>
      </c>
      <c r="V270" t="s">
        <v>267</v>
      </c>
      <c r="W270" t="s">
        <v>328</v>
      </c>
      <c r="X270" t="s">
        <v>473</v>
      </c>
      <c r="Y270" s="45"/>
    </row>
    <row r="271" spans="1:25" ht="15" x14ac:dyDescent="0.25">
      <c r="A271">
        <v>2.2000000000000002</v>
      </c>
      <c r="B271">
        <v>1.7</v>
      </c>
      <c r="C271" s="32">
        <f t="shared" si="44"/>
        <v>4.2780748663101553E-2</v>
      </c>
      <c r="D271" s="33">
        <f>IF(OR($A271="",$B271=""),"",A271*'MPTO_working_2-way'!$G270)</f>
        <v>2.2941176470588238</v>
      </c>
      <c r="E271" s="35">
        <f>IF(OR($A271="",$B271=""),"",B271*'MPTO_working_2-way'!$G270)</f>
        <v>1.7727272727272725</v>
      </c>
      <c r="F271" s="33">
        <f>IF(OR($A271="",$B271=""),"",'MPTO_working_2-way'!D270)</f>
        <v>2.308641975308642</v>
      </c>
      <c r="G271" s="35">
        <f>IF(OR($A271="",$B271=""),"",'MPTO_working_2-way'!E270)</f>
        <v>1.7641509433962264</v>
      </c>
      <c r="H271" s="33">
        <f>IF(OR($A271="",$B271=""),"",'OddsRatio_working_2-way'!M270)</f>
        <v>2.3093073414159546</v>
      </c>
      <c r="I271" s="33">
        <f>IF(OR($A271="",$B271=""),"",'OddsRatio_working_2-way'!N270)</f>
        <v>1.7637626158259732</v>
      </c>
      <c r="J271" s="33">
        <f>IF('Log_working_2-way'!$D270="","",A271^('Log_working_2-way'!$D270))</f>
        <v>2.3160568010337612</v>
      </c>
      <c r="K271" s="35">
        <f>IF('Log_working_2-way'!$D270="","",B271^('Log_working_2-way'!$D270))</f>
        <v>1.7598456230871857</v>
      </c>
      <c r="L271" s="41">
        <f t="shared" si="45"/>
        <v>0.43589743589743585</v>
      </c>
      <c r="M271" s="41">
        <f t="shared" si="46"/>
        <v>0.56410256410256421</v>
      </c>
      <c r="N271" s="42">
        <v>368</v>
      </c>
      <c r="O271" s="42">
        <f t="shared" si="47"/>
        <v>200.72727272727272</v>
      </c>
      <c r="P271" s="42">
        <f t="shared" si="48"/>
        <v>151.52941176470591</v>
      </c>
      <c r="Q271" s="42">
        <f t="shared" si="49"/>
        <v>216.47058823529412</v>
      </c>
      <c r="R271" s="42">
        <f t="shared" si="50"/>
        <v>167.27272727272728</v>
      </c>
      <c r="S271" s="43">
        <f t="shared" si="51"/>
        <v>-15.743315508021396</v>
      </c>
      <c r="T271" s="43">
        <f t="shared" si="52"/>
        <v>-15.743315508021368</v>
      </c>
      <c r="U271" t="s">
        <v>259</v>
      </c>
      <c r="V271" t="s">
        <v>262</v>
      </c>
      <c r="W271" t="s">
        <v>328</v>
      </c>
      <c r="X271" t="s">
        <v>473</v>
      </c>
      <c r="Y271" s="45"/>
    </row>
    <row r="272" spans="1:25" ht="15" x14ac:dyDescent="0.25">
      <c r="A272">
        <v>2.4300000000000002</v>
      </c>
      <c r="B272">
        <v>1.58</v>
      </c>
      <c r="C272" s="32">
        <f t="shared" si="44"/>
        <v>4.4434026149919204E-2</v>
      </c>
      <c r="D272" s="33">
        <f>IF(OR($A272="",$B272=""),"",A272*'MPTO_working_2-way'!$G271)</f>
        <v>2.537974683544304</v>
      </c>
      <c r="E272" s="35">
        <f>IF(OR($A272="",$B272=""),"",B272*'MPTO_working_2-way'!$G271)</f>
        <v>1.6502057613168724</v>
      </c>
      <c r="F272" s="33">
        <f>IF(OR($A272="",$B272=""),"",'MPTO_working_2-way'!D271)</f>
        <v>2.5686759884926742</v>
      </c>
      <c r="G272" s="35">
        <f>IF(OR($A272="",$B272=""),"",'MPTO_working_2-way'!E271)</f>
        <v>1.6374802746620036</v>
      </c>
      <c r="H272" s="33">
        <f>IF(OR($A272="",$B272=""),"",'OddsRatio_working_2-way'!M271)</f>
        <v>2.5701965613830993</v>
      </c>
      <c r="I272" s="33">
        <f>IF(OR($A272="",$B272=""),"",'OddsRatio_working_2-way'!N271)</f>
        <v>1.636862940980558</v>
      </c>
      <c r="J272" s="33">
        <f>IF('Log_working_2-way'!$D271="","",A272^('Log_working_2-way'!$D271))</f>
        <v>2.5846851995954396</v>
      </c>
      <c r="K272" s="35">
        <f>IF('Log_working_2-way'!$D271="","",B272^('Log_working_2-way'!$D271))</f>
        <v>1.6310401587990264</v>
      </c>
      <c r="L272" s="41">
        <f t="shared" si="45"/>
        <v>0.3940149625935162</v>
      </c>
      <c r="M272" s="41">
        <f t="shared" si="46"/>
        <v>0.6059850374064838</v>
      </c>
      <c r="N272" s="42">
        <v>369</v>
      </c>
      <c r="O272" s="42">
        <f t="shared" si="47"/>
        <v>217.14814814814815</v>
      </c>
      <c r="P272" s="42">
        <f t="shared" si="48"/>
        <v>135.45569620253161</v>
      </c>
      <c r="Q272" s="42">
        <f t="shared" si="49"/>
        <v>233.54430379746833</v>
      </c>
      <c r="R272" s="42">
        <f t="shared" si="50"/>
        <v>151.85185185185185</v>
      </c>
      <c r="S272" s="43">
        <f t="shared" si="51"/>
        <v>-16.396155649320178</v>
      </c>
      <c r="T272" s="43">
        <f t="shared" si="52"/>
        <v>-16.396155649320235</v>
      </c>
      <c r="U272" t="s">
        <v>269</v>
      </c>
      <c r="V272" t="s">
        <v>297</v>
      </c>
      <c r="W272" t="s">
        <v>328</v>
      </c>
      <c r="X272" t="s">
        <v>473</v>
      </c>
      <c r="Y272" s="45"/>
    </row>
    <row r="273" spans="1:25" s="38" customFormat="1" ht="15" x14ac:dyDescent="0.25">
      <c r="A273">
        <v>2.15</v>
      </c>
      <c r="B273">
        <v>1.73</v>
      </c>
      <c r="C273" s="32">
        <f t="shared" si="44"/>
        <v>4.3150961150692391E-2</v>
      </c>
      <c r="D273" s="33">
        <f>IF(OR($A273="",$B273=""),"",A273*'MPTO_working_2-way'!$G272)</f>
        <v>2.2427745664739884</v>
      </c>
      <c r="E273" s="35">
        <f>IF(OR($A273="",$B273=""),"",B273*'MPTO_working_2-way'!$G272)</f>
        <v>1.8046511627906978</v>
      </c>
      <c r="F273" s="33">
        <f>IF(OR($A273="",$B273=""),"",'MPTO_working_2-way'!D272)</f>
        <v>2.2545840278830127</v>
      </c>
      <c r="G273" s="35">
        <f>IF(OR($A273="",$B273=""),"",'MPTO_working_2-way'!E272)</f>
        <v>1.7970769416596208</v>
      </c>
      <c r="H273" s="33">
        <f>IF(OR($A273="",$B273=""),"",'OddsRatio_working_2-way'!M272)</f>
        <v>2.2551264740070716</v>
      </c>
      <c r="I273" s="33">
        <f>IF(OR($A273="",$B273=""),"",'OddsRatio_working_2-way'!N272)</f>
        <v>1.7967324574131842</v>
      </c>
      <c r="J273" s="33">
        <f>IF('Log_working_2-way'!$D272="","",A273^('Log_working_2-way'!$D272))</f>
        <v>2.2606025771636125</v>
      </c>
      <c r="K273" s="35">
        <f>IF('Log_working_2-way'!$D272="","",B273^('Log_working_2-way'!$D272))</f>
        <v>1.7932714228219797</v>
      </c>
      <c r="L273" s="41">
        <f t="shared" si="45"/>
        <v>0.44587628865979384</v>
      </c>
      <c r="M273" s="41">
        <f t="shared" si="46"/>
        <v>0.5541237113402061</v>
      </c>
      <c r="N273" s="42">
        <v>370</v>
      </c>
      <c r="O273" s="42">
        <f t="shared" si="47"/>
        <v>197.90697674418604</v>
      </c>
      <c r="P273" s="42">
        <f t="shared" si="48"/>
        <v>156.12716763005784</v>
      </c>
      <c r="Q273" s="42">
        <f t="shared" si="49"/>
        <v>213.87283236994222</v>
      </c>
      <c r="R273" s="42">
        <f t="shared" si="50"/>
        <v>172.09302325581396</v>
      </c>
      <c r="S273" s="43">
        <f t="shared" si="51"/>
        <v>-15.965855625756177</v>
      </c>
      <c r="T273" s="43">
        <f t="shared" si="52"/>
        <v>-15.96585562575612</v>
      </c>
      <c r="U273" t="s">
        <v>257</v>
      </c>
      <c r="V273" t="s">
        <v>368</v>
      </c>
      <c r="W273" t="s">
        <v>328</v>
      </c>
      <c r="X273" t="s">
        <v>473</v>
      </c>
      <c r="Y273" s="45"/>
    </row>
    <row r="274" spans="1:25" ht="15" x14ac:dyDescent="0.25">
      <c r="A274">
        <v>2.2000000000000002</v>
      </c>
      <c r="B274">
        <v>1.7</v>
      </c>
      <c r="C274" s="32">
        <f t="shared" si="44"/>
        <v>4.2780748663101553E-2</v>
      </c>
      <c r="D274" s="33">
        <f>IF(OR($A274="",$B274=""),"",A274*'MPTO_working_2-way'!$G273)</f>
        <v>2.2941176470588238</v>
      </c>
      <c r="E274" s="35">
        <f>IF(OR($A274="",$B274=""),"",B274*'MPTO_working_2-way'!$G273)</f>
        <v>1.7727272727272725</v>
      </c>
      <c r="F274" s="33">
        <f>IF(OR($A274="",$B274=""),"",'MPTO_working_2-way'!D273)</f>
        <v>2.308641975308642</v>
      </c>
      <c r="G274" s="35">
        <f>IF(OR($A274="",$B274=""),"",'MPTO_working_2-way'!E273)</f>
        <v>1.7641509433962264</v>
      </c>
      <c r="H274" s="33">
        <f>IF(OR($A274="",$B274=""),"",'OddsRatio_working_2-way'!M273)</f>
        <v>2.3093073414159546</v>
      </c>
      <c r="I274" s="33">
        <f>IF(OR($A274="",$B274=""),"",'OddsRatio_working_2-way'!N273)</f>
        <v>1.7637626158259732</v>
      </c>
      <c r="J274" s="33">
        <f>IF('Log_working_2-way'!$D273="","",A274^('Log_working_2-way'!$D273))</f>
        <v>2.3160568010337612</v>
      </c>
      <c r="K274" s="35">
        <f>IF('Log_working_2-way'!$D273="","",B274^('Log_working_2-way'!$D273))</f>
        <v>1.7598456230871857</v>
      </c>
      <c r="L274" s="41">
        <f t="shared" si="45"/>
        <v>0.43589743589743585</v>
      </c>
      <c r="M274" s="41">
        <f t="shared" si="46"/>
        <v>0.56410256410256421</v>
      </c>
      <c r="N274" s="42">
        <v>371</v>
      </c>
      <c r="O274" s="42">
        <f t="shared" si="47"/>
        <v>202.36363636363637</v>
      </c>
      <c r="P274" s="42">
        <f t="shared" si="48"/>
        <v>152.7647058823529</v>
      </c>
      <c r="Q274" s="42">
        <f t="shared" si="49"/>
        <v>218.23529411764707</v>
      </c>
      <c r="R274" s="42">
        <f t="shared" si="50"/>
        <v>168.63636363636363</v>
      </c>
      <c r="S274" s="43">
        <f t="shared" si="51"/>
        <v>-15.871657754010698</v>
      </c>
      <c r="T274" s="43">
        <f t="shared" si="52"/>
        <v>-15.871657754010727</v>
      </c>
      <c r="U274" t="s">
        <v>265</v>
      </c>
      <c r="V274" t="s">
        <v>264</v>
      </c>
      <c r="W274" t="s">
        <v>328</v>
      </c>
      <c r="X274" t="s">
        <v>473</v>
      </c>
      <c r="Y274" s="45"/>
    </row>
    <row r="275" spans="1:25" ht="15" x14ac:dyDescent="0.25">
      <c r="A275">
        <v>2.21</v>
      </c>
      <c r="B275">
        <v>1.69</v>
      </c>
      <c r="C275" s="32">
        <f t="shared" si="44"/>
        <v>4.4204664114166459E-2</v>
      </c>
      <c r="D275" s="33">
        <f>IF(OR($A275="",$B275=""),"",A275*'MPTO_working_2-way'!$G274)</f>
        <v>2.3076923076923079</v>
      </c>
      <c r="E275" s="35">
        <f>IF(OR($A275="",$B275=""),"",B275*'MPTO_working_2-way'!$G274)</f>
        <v>1.7647058823529413</v>
      </c>
      <c r="F275" s="33">
        <f>IF(OR($A275="",$B275=""),"",'MPTO_working_2-way'!D274)</f>
        <v>2.3234937323089366</v>
      </c>
      <c r="G275" s="35">
        <f>IF(OR($A275="",$B275=""),"",'MPTO_working_2-way'!E274)</f>
        <v>1.7555759242285367</v>
      </c>
      <c r="H275" s="33">
        <f>IF(OR($A275="",$B275=""),"",'OddsRatio_working_2-way'!M274)</f>
        <v>2.3242443839434617</v>
      </c>
      <c r="I275" s="33">
        <f>IF(OR($A275="",$B275=""),"",'OddsRatio_working_2-way'!N274)</f>
        <v>1.7551476239016437</v>
      </c>
      <c r="J275" s="33">
        <f>IF('Log_working_2-way'!$D274="","",A275^('Log_working_2-way'!$D274))</f>
        <v>2.3316041139779355</v>
      </c>
      <c r="K275" s="35">
        <f>IF('Log_working_2-way'!$D274="","",B275^('Log_working_2-way'!$D274))</f>
        <v>1.7509739490156586</v>
      </c>
      <c r="L275" s="41">
        <f t="shared" si="45"/>
        <v>0.43333333333333329</v>
      </c>
      <c r="M275" s="41">
        <f t="shared" si="46"/>
        <v>0.56666666666666665</v>
      </c>
      <c r="N275" s="42">
        <v>372</v>
      </c>
      <c r="O275" s="42">
        <f t="shared" si="47"/>
        <v>203.67420814479638</v>
      </c>
      <c r="P275" s="42">
        <f t="shared" si="48"/>
        <v>151.88165680473369</v>
      </c>
      <c r="Q275" s="42">
        <f t="shared" si="49"/>
        <v>220.11834319526628</v>
      </c>
      <c r="R275" s="42">
        <f t="shared" si="50"/>
        <v>168.32579185520362</v>
      </c>
      <c r="S275" s="43">
        <f t="shared" si="51"/>
        <v>-16.444135050469896</v>
      </c>
      <c r="T275" s="43">
        <f t="shared" si="52"/>
        <v>-16.444135050469924</v>
      </c>
      <c r="U275" t="s">
        <v>261</v>
      </c>
      <c r="V275" t="s">
        <v>371</v>
      </c>
      <c r="W275" t="s">
        <v>328</v>
      </c>
      <c r="X275" t="s">
        <v>473</v>
      </c>
      <c r="Y275" s="45"/>
    </row>
    <row r="276" spans="1:25" ht="15" x14ac:dyDescent="0.25">
      <c r="A276">
        <v>2.2200000000000002</v>
      </c>
      <c r="B276">
        <v>1.69</v>
      </c>
      <c r="C276" s="32">
        <f t="shared" si="44"/>
        <v>4.2166426781811372E-2</v>
      </c>
      <c r="D276" s="33">
        <f>IF(OR($A276="",$B276=""),"",A276*'MPTO_working_2-way'!$G275)</f>
        <v>2.3136094674556213</v>
      </c>
      <c r="E276" s="35">
        <f>IF(OR($A276="",$B276=""),"",B276*'MPTO_working_2-way'!$G275)</f>
        <v>1.7612612612612613</v>
      </c>
      <c r="F276" s="33">
        <f>IF(OR($A276="",$B276=""),"",'MPTO_working_2-way'!D275)</f>
        <v>2.3290086287168665</v>
      </c>
      <c r="G276" s="35">
        <f>IF(OR($A276="",$B276=""),"",'MPTO_working_2-way'!E275)</f>
        <v>1.7524405623803074</v>
      </c>
      <c r="H276" s="33">
        <f>IF(OR($A276="",$B276=""),"",'OddsRatio_working_2-way'!M275)</f>
        <v>2.3297052086943877</v>
      </c>
      <c r="I276" s="33">
        <f>IF(OR($A276="",$B276=""),"",'OddsRatio_working_2-way'!N275)</f>
        <v>1.7520463885238748</v>
      </c>
      <c r="J276" s="33">
        <f>IF('Log_working_2-way'!$D275="","",A276^('Log_working_2-way'!$D275))</f>
        <v>2.3368633562786214</v>
      </c>
      <c r="K276" s="35">
        <f>IF('Log_working_2-way'!$D275="","",B276^('Log_working_2-way'!$D275))</f>
        <v>1.7480196052222718</v>
      </c>
      <c r="L276" s="41">
        <f t="shared" si="45"/>
        <v>0.43222506393861893</v>
      </c>
      <c r="M276" s="41">
        <f t="shared" si="46"/>
        <v>0.56777493606138107</v>
      </c>
      <c r="N276" s="42">
        <v>373</v>
      </c>
      <c r="O276" s="42">
        <f t="shared" si="47"/>
        <v>204.98198198198199</v>
      </c>
      <c r="P276" s="42">
        <f t="shared" si="48"/>
        <v>152.28994082840237</v>
      </c>
      <c r="Q276" s="42">
        <f t="shared" si="49"/>
        <v>220.71005917159763</v>
      </c>
      <c r="R276" s="42">
        <f t="shared" si="50"/>
        <v>168.01801801801801</v>
      </c>
      <c r="S276" s="43">
        <f t="shared" si="51"/>
        <v>-15.728077189615647</v>
      </c>
      <c r="T276" s="43">
        <f t="shared" si="52"/>
        <v>-15.728077189615647</v>
      </c>
      <c r="U276" t="s">
        <v>268</v>
      </c>
      <c r="V276" t="s">
        <v>266</v>
      </c>
      <c r="W276" t="s">
        <v>328</v>
      </c>
      <c r="X276" t="s">
        <v>473</v>
      </c>
      <c r="Y276" s="45"/>
    </row>
    <row r="277" spans="1:25" ht="15" x14ac:dyDescent="0.25">
      <c r="A277">
        <v>1.67</v>
      </c>
      <c r="B277">
        <v>2.33</v>
      </c>
      <c r="C277" s="32">
        <f t="shared" si="44"/>
        <v>2.7986944565804084E-2</v>
      </c>
      <c r="D277" s="33">
        <f>IF(OR($A277="",$B277=""),"",A277*'MPTO_working_2-way'!$G276)</f>
        <v>1.7167381974248928</v>
      </c>
      <c r="E277" s="35">
        <f>IF(OR($A277="",$B277=""),"",B277*'MPTO_working_2-way'!$G276)</f>
        <v>2.3952095808383236</v>
      </c>
      <c r="F277" s="33">
        <f>IF(OR($A277="",$B277=""),"",'MPTO_working_2-way'!D276)</f>
        <v>1.7099602293950913</v>
      </c>
      <c r="G277" s="35">
        <f>IF(OR($A277="",$B277=""),"",'MPTO_working_2-way'!E276)</f>
        <v>2.4085296029216061</v>
      </c>
      <c r="H277" s="33">
        <f>IF(OR($A277="",$B277=""),"",'OddsRatio_working_2-way'!M276)</f>
        <v>1.7097600992562489</v>
      </c>
      <c r="I277" s="33">
        <f>IF(OR($A277="",$B277=""),"",'OddsRatio_working_2-way'!N276)</f>
        <v>2.408926764195241</v>
      </c>
      <c r="J277" s="33">
        <f>IF('Log_working_2-way'!$D276="","",A277^('Log_working_2-way'!$D276))</f>
        <v>1.7066927473832643</v>
      </c>
      <c r="K277" s="35">
        <f>IF('Log_working_2-way'!$D276="","",B277^('Log_working_2-way'!$D276))</f>
        <v>2.4150421151239718</v>
      </c>
      <c r="L277" s="41">
        <f t="shared" si="45"/>
        <v>0.58250000000000002</v>
      </c>
      <c r="M277" s="41">
        <f t="shared" si="46"/>
        <v>0.41749999999999998</v>
      </c>
      <c r="N277" s="42">
        <v>374</v>
      </c>
      <c r="O277" s="42">
        <f t="shared" si="47"/>
        <v>150.04790419161674</v>
      </c>
      <c r="P277" s="42">
        <f t="shared" si="48"/>
        <v>213.48497854077257</v>
      </c>
      <c r="Q277" s="42">
        <f t="shared" si="49"/>
        <v>160.51502145922748</v>
      </c>
      <c r="R277" s="42">
        <f t="shared" si="50"/>
        <v>223.95209580838326</v>
      </c>
      <c r="S277" s="43">
        <f t="shared" si="51"/>
        <v>-10.467117267610746</v>
      </c>
      <c r="T277" s="43">
        <f t="shared" si="52"/>
        <v>-10.467117267610689</v>
      </c>
      <c r="U277" t="s">
        <v>414</v>
      </c>
      <c r="V277" t="s">
        <v>415</v>
      </c>
      <c r="W277" t="s">
        <v>479</v>
      </c>
      <c r="X277" t="s">
        <v>473</v>
      </c>
      <c r="Y277" s="45"/>
    </row>
    <row r="278" spans="1:25" ht="15" x14ac:dyDescent="0.25">
      <c r="A278">
        <v>1.87</v>
      </c>
      <c r="B278">
        <v>2.04</v>
      </c>
      <c r="C278" s="32">
        <f t="shared" si="44"/>
        <v>2.4955436720142554E-2</v>
      </c>
      <c r="D278" s="33">
        <f>IF(OR($A278="",$B278=""),"",A278*'MPTO_working_2-way'!$G277)</f>
        <v>1.9166666666666667</v>
      </c>
      <c r="E278" s="35">
        <f>IF(OR($A278="",$B278=""),"",B278*'MPTO_working_2-way'!$G277)</f>
        <v>2.0909090909090908</v>
      </c>
      <c r="F278" s="33">
        <f>IF(OR($A278="",$B278=""),"",'MPTO_working_2-way'!D277)</f>
        <v>1.9146757679180888</v>
      </c>
      <c r="G278" s="35">
        <f>IF(OR($A278="",$B278=""),"",'MPTO_working_2-way'!E277)</f>
        <v>2.0932835820895521</v>
      </c>
      <c r="H278" s="33">
        <f>IF(OR($A278="",$B278=""),"",'OddsRatio_working_2-way'!M277)</f>
        <v>1.9146247654303168</v>
      </c>
      <c r="I278" s="33">
        <f>IF(OR($A278="",$B278=""),"",'OddsRatio_working_2-way'!N277)</f>
        <v>2.0933445471810685</v>
      </c>
      <c r="J278" s="33">
        <f>IF('Log_working_2-way'!$D277="","",A278^('Log_working_2-way'!$D277))</f>
        <v>1.9137261145840778</v>
      </c>
      <c r="K278" s="35">
        <f>IF('Log_working_2-way'!$D277="","",B278^('Log_working_2-way'!$D277))</f>
        <v>2.0944198529941209</v>
      </c>
      <c r="L278" s="41">
        <f t="shared" si="45"/>
        <v>0.52173913043478259</v>
      </c>
      <c r="M278" s="41">
        <f t="shared" si="46"/>
        <v>0.47826086956521741</v>
      </c>
      <c r="N278" s="42">
        <v>375</v>
      </c>
      <c r="O278" s="42">
        <f t="shared" si="47"/>
        <v>174.4652406417112</v>
      </c>
      <c r="P278" s="42">
        <f t="shared" si="48"/>
        <v>191.17647058823528</v>
      </c>
      <c r="Q278" s="42">
        <f t="shared" si="49"/>
        <v>183.8235294117647</v>
      </c>
      <c r="R278" s="42">
        <f t="shared" si="50"/>
        <v>200.53475935828874</v>
      </c>
      <c r="S278" s="43">
        <f t="shared" si="51"/>
        <v>-9.3582887700534911</v>
      </c>
      <c r="T278" s="43">
        <f t="shared" si="52"/>
        <v>-9.3582887700534627</v>
      </c>
      <c r="U278" t="s">
        <v>416</v>
      </c>
      <c r="V278" t="s">
        <v>417</v>
      </c>
      <c r="W278" t="s">
        <v>479</v>
      </c>
      <c r="X278" t="s">
        <v>473</v>
      </c>
      <c r="Y278" s="45"/>
    </row>
    <row r="279" spans="1:25" ht="15" x14ac:dyDescent="0.25">
      <c r="A279">
        <v>1.75</v>
      </c>
      <c r="B279">
        <v>2.19</v>
      </c>
      <c r="C279" s="32">
        <f t="shared" si="44"/>
        <v>2.8049575994781417E-2</v>
      </c>
      <c r="D279" s="33">
        <f>IF(OR($A279="",$B279=""),"",A279*'MPTO_working_2-way'!$G278)</f>
        <v>1.7990867579908674</v>
      </c>
      <c r="E279" s="35">
        <f>IF(OR($A279="",$B279=""),"",B279*'MPTO_working_2-way'!$G278)</f>
        <v>2.2514285714285713</v>
      </c>
      <c r="F279" s="33">
        <f>IF(OR($A279="",$B279=""),"",'MPTO_working_2-way'!D278)</f>
        <v>1.7940315974253949</v>
      </c>
      <c r="G279" s="35">
        <f>IF(OR($A279="",$B279=""),"",'MPTO_working_2-way'!E278)</f>
        <v>2.2593957258658803</v>
      </c>
      <c r="H279" s="33">
        <f>IF(OR($A279="",$B279=""),"",'OddsRatio_working_2-way'!M278)</f>
        <v>1.7938841860374448</v>
      </c>
      <c r="I279" s="33">
        <f>IF(OR($A279="",$B279=""),"",'OddsRatio_working_2-way'!N278)</f>
        <v>2.2596295751794115</v>
      </c>
      <c r="J279" s="33">
        <f>IF('Log_working_2-way'!$D278="","",A279^('Log_working_2-way'!$D278))</f>
        <v>1.7915983497890287</v>
      </c>
      <c r="K279" s="35">
        <f>IF('Log_working_2-way'!$D278="","",B279^('Log_working_2-way'!$D278))</f>
        <v>2.2632669083588914</v>
      </c>
      <c r="L279" s="41">
        <f t="shared" si="45"/>
        <v>0.55583756345177671</v>
      </c>
      <c r="M279" s="41">
        <f t="shared" si="46"/>
        <v>0.44416243654822335</v>
      </c>
      <c r="N279" s="42">
        <v>376</v>
      </c>
      <c r="O279" s="42">
        <f t="shared" si="47"/>
        <v>161.14285714285714</v>
      </c>
      <c r="P279" s="42">
        <f t="shared" si="48"/>
        <v>204.31050228310502</v>
      </c>
      <c r="Q279" s="42">
        <f t="shared" si="49"/>
        <v>171.68949771689498</v>
      </c>
      <c r="R279" s="42">
        <f t="shared" si="50"/>
        <v>214.85714285714283</v>
      </c>
      <c r="S279" s="43">
        <f t="shared" si="51"/>
        <v>-10.546640574037838</v>
      </c>
      <c r="T279" s="43">
        <f t="shared" si="52"/>
        <v>-10.546640574037809</v>
      </c>
      <c r="U279" t="s">
        <v>418</v>
      </c>
      <c r="V279" t="s">
        <v>419</v>
      </c>
      <c r="W279" t="s">
        <v>479</v>
      </c>
      <c r="X279" t="s">
        <v>473</v>
      </c>
      <c r="Y279" s="45"/>
    </row>
    <row r="280" spans="1:25" ht="15" x14ac:dyDescent="0.25">
      <c r="A280">
        <v>1.61</v>
      </c>
      <c r="B280">
        <v>2.46</v>
      </c>
      <c r="C280" s="32">
        <f t="shared" si="44"/>
        <v>2.7622077463010708E-2</v>
      </c>
      <c r="D280" s="33">
        <f>IF(OR($A280="",$B280=""),"",A280*'MPTO_working_2-way'!$G279)</f>
        <v>1.6544715447154474</v>
      </c>
      <c r="E280" s="35">
        <f>IF(OR($A280="",$B280=""),"",B280*'MPTO_working_2-way'!$G279)</f>
        <v>2.5279503105590062</v>
      </c>
      <c r="F280" s="33">
        <f>IF(OR($A280="",$B280=""),"",'MPTO_working_2-way'!D279)</f>
        <v>1.6466137280172954</v>
      </c>
      <c r="G280" s="35">
        <f>IF(OR($A280="",$B280=""),"",'MPTO_working_2-way'!E279)</f>
        <v>2.5465183565871534</v>
      </c>
      <c r="H280" s="33">
        <f>IF(OR($A280="",$B280=""),"",'OddsRatio_working_2-way'!M279)</f>
        <v>1.646380862323509</v>
      </c>
      <c r="I280" s="33">
        <f>IF(OR($A280="",$B280=""),"",'OddsRatio_working_2-way'!N279)</f>
        <v>2.5470755065447905</v>
      </c>
      <c r="J280" s="33">
        <f>IF('Log_working_2-way'!$D279="","",A280^('Log_working_2-way'!$D279))</f>
        <v>1.6428198742239617</v>
      </c>
      <c r="K280" s="35">
        <f>IF('Log_working_2-way'!$D279="","",B280^('Log_working_2-way'!$D279))</f>
        <v>2.5556457416740908</v>
      </c>
      <c r="L280" s="41">
        <f t="shared" si="45"/>
        <v>0.60442260442260431</v>
      </c>
      <c r="M280" s="41">
        <f t="shared" si="46"/>
        <v>0.39557739557739557</v>
      </c>
      <c r="N280" s="42">
        <v>377</v>
      </c>
      <c r="O280" s="42">
        <f t="shared" si="47"/>
        <v>142.8385093167702</v>
      </c>
      <c r="P280" s="42">
        <f t="shared" si="48"/>
        <v>223.74796747967477</v>
      </c>
      <c r="Q280" s="42">
        <f t="shared" si="49"/>
        <v>153.2520325203252</v>
      </c>
      <c r="R280" s="42">
        <f t="shared" si="50"/>
        <v>234.1614906832298</v>
      </c>
      <c r="S280" s="43">
        <f t="shared" si="51"/>
        <v>-10.413523203555002</v>
      </c>
      <c r="T280" s="43">
        <f t="shared" si="52"/>
        <v>-10.41352320355503</v>
      </c>
      <c r="U280" t="s">
        <v>420</v>
      </c>
      <c r="V280" t="s">
        <v>421</v>
      </c>
      <c r="W280" t="s">
        <v>479</v>
      </c>
      <c r="X280" t="s">
        <v>473</v>
      </c>
      <c r="Y280" s="45"/>
    </row>
    <row r="281" spans="1:25" ht="15" x14ac:dyDescent="0.25">
      <c r="A281">
        <v>2.2799999999999998</v>
      </c>
      <c r="B281">
        <v>1.67</v>
      </c>
      <c r="C281" s="32">
        <f t="shared" si="44"/>
        <v>3.7398886437651102E-2</v>
      </c>
      <c r="D281" s="33">
        <f>IF(OR($A281="",$B281=""),"",A281*'MPTO_working_2-way'!$G280)</f>
        <v>2.3652694610778444</v>
      </c>
      <c r="E281" s="35">
        <f>IF(OR($A281="",$B281=""),"",B281*'MPTO_working_2-way'!$G280)</f>
        <v>1.7324561403508774</v>
      </c>
      <c r="F281" s="33">
        <f>IF(OR($A281="",$B281=""),"",'MPTO_working_2-way'!D280)</f>
        <v>2.3815361521140859</v>
      </c>
      <c r="G281" s="35">
        <f>IF(OR($A281="",$B281=""),"",'MPTO_working_2-way'!E280)</f>
        <v>1.723831944947483</v>
      </c>
      <c r="H281" s="33">
        <f>IF(OR($A281="",$B281=""),"",'OddsRatio_working_2-way'!M280)</f>
        <v>2.382189480930176</v>
      </c>
      <c r="I281" s="33">
        <f>IF(OR($A281="",$B281=""),"",'OddsRatio_working_2-way'!N280)</f>
        <v>1.7234898064243891</v>
      </c>
      <c r="J281" s="33">
        <f>IF('Log_working_2-way'!$D280="","",A281^('Log_working_2-way'!$D280))</f>
        <v>2.3897292266228689</v>
      </c>
      <c r="K281" s="35">
        <f>IF('Log_working_2-way'!$D280="","",B281^('Log_working_2-way'!$D280))</f>
        <v>1.7195646323348297</v>
      </c>
      <c r="L281" s="41">
        <f t="shared" si="45"/>
        <v>0.42278481012658226</v>
      </c>
      <c r="M281" s="41">
        <f t="shared" si="46"/>
        <v>0.57721518987341769</v>
      </c>
      <c r="N281" s="42">
        <v>378</v>
      </c>
      <c r="O281" s="42">
        <f t="shared" si="47"/>
        <v>212.21052631578945</v>
      </c>
      <c r="P281" s="42">
        <f t="shared" si="48"/>
        <v>151.65269461077844</v>
      </c>
      <c r="Q281" s="42">
        <f t="shared" si="49"/>
        <v>226.34730538922159</v>
      </c>
      <c r="R281" s="42">
        <f t="shared" si="50"/>
        <v>165.78947368421055</v>
      </c>
      <c r="S281" s="43">
        <f t="shared" si="51"/>
        <v>-14.136779073432137</v>
      </c>
      <c r="T281" s="43">
        <f t="shared" si="52"/>
        <v>-14.136779073432109</v>
      </c>
      <c r="U281" t="s">
        <v>422</v>
      </c>
      <c r="V281" t="s">
        <v>423</v>
      </c>
      <c r="W281" t="s">
        <v>476</v>
      </c>
      <c r="X281" t="s">
        <v>473</v>
      </c>
      <c r="Y281" s="45"/>
    </row>
    <row r="282" spans="1:25" ht="15" x14ac:dyDescent="0.25">
      <c r="A282">
        <v>2.16</v>
      </c>
      <c r="B282">
        <v>1.74</v>
      </c>
      <c r="C282" s="32">
        <f t="shared" si="44"/>
        <v>3.7675606641123682E-2</v>
      </c>
      <c r="D282" s="33">
        <f>IF(OR($A282="",$B282=""),"",A282*'MPTO_working_2-way'!$G281)</f>
        <v>2.2413793103448274</v>
      </c>
      <c r="E282" s="35">
        <f>IF(OR($A282="",$B282=""),"",B282*'MPTO_working_2-way'!$G281)</f>
        <v>1.8055555555555551</v>
      </c>
      <c r="F282" s="33">
        <f>IF(OR($A282="",$B282=""),"",'MPTO_working_2-way'!D281)</f>
        <v>2.2516175413371671</v>
      </c>
      <c r="G282" s="35">
        <f>IF(OR($A282="",$B282=""),"",'MPTO_working_2-way'!E281)</f>
        <v>1.7989661114302122</v>
      </c>
      <c r="H282" s="33">
        <f>IF(OR($A282="",$B282=""),"",'OddsRatio_working_2-way'!M281)</f>
        <v>2.2520253861514017</v>
      </c>
      <c r="I282" s="33">
        <f>IF(OR($A282="",$B282=""),"",'OddsRatio_working_2-way'!N281)</f>
        <v>1.7987058497862392</v>
      </c>
      <c r="J282" s="33">
        <f>IF('Log_working_2-way'!$D281="","",A282^('Log_working_2-way'!$D281))</f>
        <v>2.2567451068476951</v>
      </c>
      <c r="K282" s="35">
        <f>IF('Log_working_2-way'!$D281="","",B282^('Log_working_2-way'!$D281))</f>
        <v>1.7957063007853538</v>
      </c>
      <c r="L282" s="41">
        <f t="shared" si="45"/>
        <v>0.44615384615384618</v>
      </c>
      <c r="M282" s="41">
        <f t="shared" si="46"/>
        <v>0.55384615384615399</v>
      </c>
      <c r="N282" s="42">
        <v>379</v>
      </c>
      <c r="O282" s="42">
        <f t="shared" si="47"/>
        <v>203.53703703703707</v>
      </c>
      <c r="P282" s="42">
        <f t="shared" si="48"/>
        <v>161.18390804597703</v>
      </c>
      <c r="Q282" s="42">
        <f t="shared" si="49"/>
        <v>217.81609195402297</v>
      </c>
      <c r="R282" s="42">
        <f t="shared" si="50"/>
        <v>175.46296296296293</v>
      </c>
      <c r="S282" s="43">
        <f t="shared" si="51"/>
        <v>-14.279054916985899</v>
      </c>
      <c r="T282" s="43">
        <f t="shared" si="52"/>
        <v>-14.279054916985899</v>
      </c>
      <c r="U282" t="s">
        <v>424</v>
      </c>
      <c r="V282" t="s">
        <v>425</v>
      </c>
      <c r="W282" t="s">
        <v>476</v>
      </c>
      <c r="X282" t="s">
        <v>473</v>
      </c>
      <c r="Y282" s="45"/>
    </row>
    <row r="283" spans="1:25" ht="15" x14ac:dyDescent="0.25">
      <c r="A283">
        <v>1.61</v>
      </c>
      <c r="B283">
        <v>2.39</v>
      </c>
      <c r="C283" s="32">
        <f t="shared" si="44"/>
        <v>3.9528054263364254E-2</v>
      </c>
      <c r="D283" s="33">
        <f>IF(OR($A283="",$B283=""),"",A283*'MPTO_working_2-way'!$G282)</f>
        <v>1.6736401673640164</v>
      </c>
      <c r="E283" s="35">
        <f>IF(OR($A283="",$B283=""),"",B283*'MPTO_working_2-way'!$G282)</f>
        <v>2.4844720496894408</v>
      </c>
      <c r="F283" s="33">
        <f>IF(OR($A283="",$B283=""),"",'MPTO_working_2-way'!D282)</f>
        <v>1.6629140646945697</v>
      </c>
      <c r="G283" s="35">
        <f>IF(OR($A283="",$B283=""),"",'MPTO_working_2-way'!E282)</f>
        <v>2.5084911502982492</v>
      </c>
      <c r="H283" s="33">
        <f>IF(OR($A283="",$B283=""),"",'OddsRatio_working_2-way'!M282)</f>
        <v>1.6624567313140606</v>
      </c>
      <c r="I283" s="33">
        <f>IF(OR($A283="",$B283=""),"",'OddsRatio_working_2-way'!N282)</f>
        <v>2.5095325516828586</v>
      </c>
      <c r="J283" s="33">
        <f>IF('Log_working_2-way'!$D282="","",A283^('Log_working_2-way'!$D282))</f>
        <v>1.6575648919074468</v>
      </c>
      <c r="K283" s="35">
        <f>IF('Log_working_2-way'!$D282="","",B283^('Log_working_2-way'!$D282))</f>
        <v>2.5207624560048121</v>
      </c>
      <c r="L283" s="41">
        <f t="shared" si="45"/>
        <v>0.59750000000000014</v>
      </c>
      <c r="M283" s="41">
        <f t="shared" si="46"/>
        <v>0.40250000000000002</v>
      </c>
      <c r="N283" s="42">
        <v>380</v>
      </c>
      <c r="O283" s="42">
        <f t="shared" si="47"/>
        <v>143.97515527950313</v>
      </c>
      <c r="P283" s="42">
        <f t="shared" si="48"/>
        <v>221.00418410041843</v>
      </c>
      <c r="Q283" s="42">
        <f t="shared" si="49"/>
        <v>158.99581589958157</v>
      </c>
      <c r="R283" s="42">
        <f t="shared" si="50"/>
        <v>236.02484472049687</v>
      </c>
      <c r="S283" s="43">
        <f t="shared" si="51"/>
        <v>-15.020660620078445</v>
      </c>
      <c r="T283" s="43">
        <f t="shared" si="52"/>
        <v>-15.020660620078445</v>
      </c>
      <c r="U283" t="s">
        <v>309</v>
      </c>
      <c r="V283" t="s">
        <v>276</v>
      </c>
      <c r="W283" t="s">
        <v>329</v>
      </c>
      <c r="X283" t="s">
        <v>473</v>
      </c>
      <c r="Y283" s="45"/>
    </row>
    <row r="284" spans="1:25" ht="15" x14ac:dyDescent="0.25">
      <c r="A284">
        <v>1.41</v>
      </c>
      <c r="B284">
        <v>2.96</v>
      </c>
      <c r="C284" s="32">
        <f t="shared" si="44"/>
        <v>4.7057695993866222E-2</v>
      </c>
      <c r="D284" s="33">
        <f>IF(OR($A284="",$B284=""),"",A284*'MPTO_working_2-way'!$G283)</f>
        <v>1.4763513513513513</v>
      </c>
      <c r="E284" s="35">
        <f>IF(OR($A284="",$B284=""),"",B284*'MPTO_working_2-way'!$G283)</f>
        <v>3.0992907801418439</v>
      </c>
      <c r="F284" s="33">
        <f>IF(OR($A284="",$B284=""),"",'MPTO_working_2-way'!D283)</f>
        <v>1.458382835977357</v>
      </c>
      <c r="G284" s="35">
        <f>IF(OR($A284="",$B284=""),"",'MPTO_working_2-way'!E283)</f>
        <v>3.1815825583168165</v>
      </c>
      <c r="H284" s="33">
        <f>IF(OR($A284="",$B284=""),"",'OddsRatio_working_2-way'!M283)</f>
        <v>1.4573660169594891</v>
      </c>
      <c r="I284" s="33">
        <f>IF(OR($A284="",$B284=""),"",'OddsRatio_working_2-way'!N283)</f>
        <v>3.1864326664404854</v>
      </c>
      <c r="J284" s="33">
        <f>IF('Log_working_2-way'!$D283="","",A284^('Log_working_2-way'!$D283))</f>
        <v>1.4490655135224593</v>
      </c>
      <c r="K284" s="35">
        <f>IF('Log_working_2-way'!$D283="","",B284^('Log_working_2-way'!$D283))</f>
        <v>3.2268465733439986</v>
      </c>
      <c r="L284" s="41">
        <f t="shared" si="45"/>
        <v>0.67734553775743711</v>
      </c>
      <c r="M284" s="41">
        <f t="shared" si="46"/>
        <v>0.32265446224256294</v>
      </c>
      <c r="N284" s="42">
        <v>381</v>
      </c>
      <c r="O284" s="42">
        <f t="shared" si="47"/>
        <v>110.78723404255314</v>
      </c>
      <c r="P284" s="42">
        <f t="shared" si="48"/>
        <v>252.28378378378378</v>
      </c>
      <c r="Q284" s="42">
        <f t="shared" si="49"/>
        <v>128.71621621621622</v>
      </c>
      <c r="R284" s="42">
        <f t="shared" si="50"/>
        <v>270.21276595744683</v>
      </c>
      <c r="S284" s="43">
        <f t="shared" si="51"/>
        <v>-17.928982173663087</v>
      </c>
      <c r="T284" s="43">
        <f t="shared" si="52"/>
        <v>-17.928982173663059</v>
      </c>
      <c r="U284" t="s">
        <v>311</v>
      </c>
      <c r="V284" t="s">
        <v>382</v>
      </c>
      <c r="W284" t="s">
        <v>329</v>
      </c>
      <c r="X284" t="s">
        <v>473</v>
      </c>
      <c r="Y284" s="45"/>
    </row>
    <row r="285" spans="1:25" ht="15" x14ac:dyDescent="0.25">
      <c r="A285">
        <v>1.91</v>
      </c>
      <c r="B285">
        <v>1.96</v>
      </c>
      <c r="C285" s="32">
        <f t="shared" si="44"/>
        <v>3.3764291056736839E-2</v>
      </c>
      <c r="D285" s="33">
        <f>IF(OR($A285="",$B285=""),"",A285*'MPTO_working_2-way'!$G284)</f>
        <v>1.9744897959183674</v>
      </c>
      <c r="E285" s="35">
        <f>IF(OR($A285="",$B285=""),"",B285*'MPTO_working_2-way'!$G284)</f>
        <v>2.0261780104712042</v>
      </c>
      <c r="F285" s="33">
        <f>IF(OR($A285="",$B285=""),"",'MPTO_working_2-way'!D284)</f>
        <v>1.9736398144242935</v>
      </c>
      <c r="G285" s="35">
        <f>IF(OR($A285="",$B285=""),"",'MPTO_working_2-way'!E284)</f>
        <v>2.0270738574832143</v>
      </c>
      <c r="H285" s="33">
        <f>IF(OR($A285="",$B285=""),"",'OddsRatio_working_2-way'!M284)</f>
        <v>1.9736101204623264</v>
      </c>
      <c r="I285" s="33">
        <f>IF(OR($A285="",$B285=""),"",'OddsRatio_working_2-way'!N284)</f>
        <v>2.0271051820261912</v>
      </c>
      <c r="J285" s="33">
        <f>IF('Log_working_2-way'!$D284="","",A285^('Log_working_2-way'!$D284))</f>
        <v>1.9732233459331785</v>
      </c>
      <c r="K285" s="35">
        <f>IF('Log_working_2-way'!$D284="","",B285^('Log_working_2-way'!$D284))</f>
        <v>2.0275133700590602</v>
      </c>
      <c r="L285" s="41">
        <f t="shared" si="45"/>
        <v>0.50645994832041341</v>
      </c>
      <c r="M285" s="41">
        <f t="shared" si="46"/>
        <v>0.49354005167958659</v>
      </c>
      <c r="N285" s="42">
        <v>382</v>
      </c>
      <c r="O285" s="42">
        <f t="shared" si="47"/>
        <v>182</v>
      </c>
      <c r="P285" s="42">
        <f t="shared" si="48"/>
        <v>187.10204081632654</v>
      </c>
      <c r="Q285" s="42">
        <f t="shared" si="49"/>
        <v>194.89795918367346</v>
      </c>
      <c r="R285" s="42">
        <f t="shared" si="50"/>
        <v>200</v>
      </c>
      <c r="S285" s="43">
        <f t="shared" si="51"/>
        <v>-12.897959183673464</v>
      </c>
      <c r="T285" s="43">
        <f t="shared" si="52"/>
        <v>-12.897959183673464</v>
      </c>
      <c r="U285" t="s">
        <v>315</v>
      </c>
      <c r="V285" t="s">
        <v>270</v>
      </c>
      <c r="W285" t="s">
        <v>329</v>
      </c>
      <c r="X285" t="s">
        <v>473</v>
      </c>
      <c r="Y285" s="45"/>
    </row>
    <row r="286" spans="1:25" ht="15" x14ac:dyDescent="0.25">
      <c r="A286">
        <v>1.89</v>
      </c>
      <c r="B286">
        <v>1.98</v>
      </c>
      <c r="C286" s="32">
        <f t="shared" si="44"/>
        <v>3.4151034151034265E-2</v>
      </c>
      <c r="D286" s="33">
        <f>IF(OR($A286="",$B286=""),"",A286*'MPTO_working_2-way'!$G285)</f>
        <v>1.9545454545454546</v>
      </c>
      <c r="E286" s="35">
        <f>IF(OR($A286="",$B286=""),"",B286*'MPTO_working_2-way'!$G285)</f>
        <v>2.0476190476190479</v>
      </c>
      <c r="F286" s="33">
        <f>IF(OR($A286="",$B286=""),"",'MPTO_working_2-way'!D285)</f>
        <v>1.9530295913574449</v>
      </c>
      <c r="G286" s="35">
        <f>IF(OR($A286="",$B286=""),"",'MPTO_working_2-way'!E285)</f>
        <v>2.0492853622474128</v>
      </c>
      <c r="H286" s="33">
        <f>IF(OR($A286="",$B286=""),"",'OddsRatio_working_2-way'!M285)</f>
        <v>1.9529760045804527</v>
      </c>
      <c r="I286" s="33">
        <f>IF(OR($A286="",$B286=""),"",'OddsRatio_working_2-way'!N285)</f>
        <v>2.0493443645942064</v>
      </c>
      <c r="J286" s="33">
        <f>IF('Log_working_2-way'!$D285="","",A286^('Log_working_2-way'!$D285))</f>
        <v>1.9522863194945297</v>
      </c>
      <c r="K286" s="35">
        <f>IF('Log_working_2-way'!$D285="","",B286^('Log_working_2-way'!$D285))</f>
        <v>2.0501043431252364</v>
      </c>
      <c r="L286" s="41">
        <f t="shared" si="45"/>
        <v>0.51162790697674421</v>
      </c>
      <c r="M286" s="41">
        <f t="shared" si="46"/>
        <v>0.48837209302325574</v>
      </c>
      <c r="N286" s="42">
        <v>383</v>
      </c>
      <c r="O286" s="42">
        <f t="shared" si="47"/>
        <v>180.3544973544974</v>
      </c>
      <c r="P286" s="42">
        <f t="shared" si="48"/>
        <v>189.56565656565658</v>
      </c>
      <c r="Q286" s="42">
        <f t="shared" si="49"/>
        <v>193.43434343434345</v>
      </c>
      <c r="R286" s="42">
        <f t="shared" si="50"/>
        <v>202.64550264550269</v>
      </c>
      <c r="S286" s="43">
        <f t="shared" si="51"/>
        <v>-13.07984607984605</v>
      </c>
      <c r="T286" s="43">
        <f t="shared" si="52"/>
        <v>-13.079846079846106</v>
      </c>
      <c r="U286" t="s">
        <v>271</v>
      </c>
      <c r="V286" t="s">
        <v>272</v>
      </c>
      <c r="W286" t="s">
        <v>329</v>
      </c>
      <c r="X286" t="s">
        <v>473</v>
      </c>
      <c r="Y286" s="45"/>
    </row>
    <row r="287" spans="1:25" ht="15" x14ac:dyDescent="0.25">
      <c r="A287">
        <v>1.89</v>
      </c>
      <c r="B287">
        <v>1.98</v>
      </c>
      <c r="C287" s="32">
        <f t="shared" si="44"/>
        <v>3.4151034151034265E-2</v>
      </c>
      <c r="D287" s="33">
        <f>IF(OR($A287="",$B287=""),"",A287*'MPTO_working_2-way'!$G286)</f>
        <v>1.9545454545454546</v>
      </c>
      <c r="E287" s="35">
        <f>IF(OR($A287="",$B287=""),"",B287*'MPTO_working_2-way'!$G286)</f>
        <v>2.0476190476190479</v>
      </c>
      <c r="F287" s="33">
        <f>IF(OR($A287="",$B287=""),"",'MPTO_working_2-way'!D286)</f>
        <v>1.9530295913574449</v>
      </c>
      <c r="G287" s="35">
        <f>IF(OR($A287="",$B287=""),"",'MPTO_working_2-way'!E286)</f>
        <v>2.0492853622474128</v>
      </c>
      <c r="H287" s="33">
        <f>IF(OR($A287="",$B287=""),"",'OddsRatio_working_2-way'!M286)</f>
        <v>1.9529760045804527</v>
      </c>
      <c r="I287" s="33">
        <f>IF(OR($A287="",$B287=""),"",'OddsRatio_working_2-way'!N286)</f>
        <v>2.0493443645942064</v>
      </c>
      <c r="J287" s="33">
        <f>IF('Log_working_2-way'!$D286="","",A287^('Log_working_2-way'!$D286))</f>
        <v>1.9522863194945297</v>
      </c>
      <c r="K287" s="35">
        <f>IF('Log_working_2-way'!$D286="","",B287^('Log_working_2-way'!$D286))</f>
        <v>2.0501043431252364</v>
      </c>
      <c r="L287" s="41">
        <f t="shared" si="45"/>
        <v>0.51162790697674421</v>
      </c>
      <c r="M287" s="41">
        <f t="shared" si="46"/>
        <v>0.48837209302325574</v>
      </c>
      <c r="N287" s="42">
        <v>384</v>
      </c>
      <c r="O287" s="42">
        <f t="shared" si="47"/>
        <v>180.82539682539684</v>
      </c>
      <c r="P287" s="42">
        <f t="shared" si="48"/>
        <v>190.06060606060603</v>
      </c>
      <c r="Q287" s="42">
        <f t="shared" si="49"/>
        <v>193.93939393939394</v>
      </c>
      <c r="R287" s="42">
        <f t="shared" si="50"/>
        <v>203.17460317460319</v>
      </c>
      <c r="S287" s="43">
        <f t="shared" si="51"/>
        <v>-13.113997113997101</v>
      </c>
      <c r="T287" s="43">
        <f t="shared" si="52"/>
        <v>-13.113997113997158</v>
      </c>
      <c r="U287" t="s">
        <v>132</v>
      </c>
      <c r="V287" t="s">
        <v>113</v>
      </c>
      <c r="W287" t="s">
        <v>319</v>
      </c>
      <c r="X287" t="s">
        <v>473</v>
      </c>
      <c r="Y287" s="45"/>
    </row>
    <row r="288" spans="1:25" ht="15" x14ac:dyDescent="0.25">
      <c r="A288">
        <v>1.69</v>
      </c>
      <c r="B288">
        <v>2.21</v>
      </c>
      <c r="C288" s="32">
        <f t="shared" si="44"/>
        <v>4.4204664114166459E-2</v>
      </c>
      <c r="D288" s="33">
        <f>IF(OR($A288="",$B288=""),"",A288*'MPTO_working_2-way'!$G287)</f>
        <v>1.7647058823529413</v>
      </c>
      <c r="E288" s="35">
        <f>IF(OR($A288="",$B288=""),"",B288*'MPTO_working_2-way'!$G287)</f>
        <v>2.3076923076923079</v>
      </c>
      <c r="F288" s="33">
        <f>IF(OR($A288="",$B288=""),"",'MPTO_working_2-way'!D287)</f>
        <v>1.7555759242285367</v>
      </c>
      <c r="G288" s="35">
        <f>IF(OR($A288="",$B288=""),"",'MPTO_working_2-way'!E287)</f>
        <v>2.3234937323089366</v>
      </c>
      <c r="H288" s="33">
        <f>IF(OR($A288="",$B288=""),"",'OddsRatio_working_2-way'!M287)</f>
        <v>1.7551476239016437</v>
      </c>
      <c r="I288" s="33">
        <f>IF(OR($A288="",$B288=""),"",'OddsRatio_working_2-way'!N287)</f>
        <v>2.3242443839434617</v>
      </c>
      <c r="J288" s="33">
        <f>IF('Log_working_2-way'!$D287="","",A288^('Log_working_2-way'!$D287))</f>
        <v>1.7509739490156586</v>
      </c>
      <c r="K288" s="35">
        <f>IF('Log_working_2-way'!$D287="","",B288^('Log_working_2-way'!$D287))</f>
        <v>2.3316041139779355</v>
      </c>
      <c r="L288" s="41">
        <f t="shared" si="45"/>
        <v>0.56666666666666665</v>
      </c>
      <c r="M288" s="41">
        <f t="shared" si="46"/>
        <v>0.43333333333333329</v>
      </c>
      <c r="N288" s="42">
        <v>385</v>
      </c>
      <c r="O288" s="42">
        <f t="shared" si="47"/>
        <v>157.18934911242602</v>
      </c>
      <c r="P288" s="42">
        <f t="shared" si="48"/>
        <v>210.79185520361992</v>
      </c>
      <c r="Q288" s="42">
        <f t="shared" si="49"/>
        <v>174.20814479638008</v>
      </c>
      <c r="R288" s="42">
        <f t="shared" si="50"/>
        <v>227.81065088757398</v>
      </c>
      <c r="S288" s="43">
        <f t="shared" si="51"/>
        <v>-17.018795683954067</v>
      </c>
      <c r="T288" s="43">
        <f t="shared" si="52"/>
        <v>-17.018795683954067</v>
      </c>
      <c r="U288" t="s">
        <v>133</v>
      </c>
      <c r="V288" t="s">
        <v>144</v>
      </c>
      <c r="W288" t="s">
        <v>319</v>
      </c>
      <c r="X288" t="s">
        <v>473</v>
      </c>
      <c r="Y288" s="45"/>
    </row>
    <row r="289" spans="1:25" s="38" customFormat="1" ht="15" x14ac:dyDescent="0.25">
      <c r="A289">
        <v>1.53</v>
      </c>
      <c r="B289">
        <v>2.64</v>
      </c>
      <c r="C289" s="32">
        <f t="shared" si="44"/>
        <v>3.2382650029708859E-2</v>
      </c>
      <c r="D289" s="33">
        <f>IF(OR($A289="",$B289=""),"",A289*'MPTO_working_2-way'!$G288)</f>
        <v>1.5795454545454546</v>
      </c>
      <c r="E289" s="35">
        <f>IF(OR($A289="",$B289=""),"",B289*'MPTO_working_2-way'!$G288)</f>
        <v>2.7254901960784315</v>
      </c>
      <c r="F289" s="33">
        <f>IF(OR($A289="",$B289=""),"",'MPTO_working_2-way'!D288)</f>
        <v>1.5688650664180843</v>
      </c>
      <c r="G289" s="35">
        <f>IF(OR($A289="",$B289=""),"",'MPTO_working_2-way'!E288)</f>
        <v>2.7578861122490785</v>
      </c>
      <c r="H289" s="33">
        <f>IF(OR($A289="",$B289=""),"",'OddsRatio_working_2-way'!M288)</f>
        <v>1.5684810741856909</v>
      </c>
      <c r="I289" s="33">
        <f>IF(OR($A289="",$B289=""),"",'OddsRatio_working_2-way'!N288)</f>
        <v>2.7590735125745902</v>
      </c>
      <c r="J289" s="33">
        <f>IF('Log_working_2-way'!$D288="","",A289^('Log_working_2-way'!$D288))</f>
        <v>1.5636131180728405</v>
      </c>
      <c r="K289" s="35">
        <f>IF('Log_working_2-way'!$D288="","",B289^('Log_working_2-way'!$D288))</f>
        <v>2.774266722923675</v>
      </c>
      <c r="L289" s="41">
        <f t="shared" si="45"/>
        <v>0.63309352517985606</v>
      </c>
      <c r="M289" s="41">
        <f t="shared" si="46"/>
        <v>0.36690647482014388</v>
      </c>
      <c r="N289" s="42">
        <v>386</v>
      </c>
      <c r="O289" s="42">
        <f t="shared" si="47"/>
        <v>133.71241830065361</v>
      </c>
      <c r="P289" s="42">
        <f t="shared" si="48"/>
        <v>239.78787878787881</v>
      </c>
      <c r="Q289" s="42">
        <f t="shared" si="49"/>
        <v>146.21212121212122</v>
      </c>
      <c r="R289" s="42">
        <f t="shared" si="50"/>
        <v>252.28758169934642</v>
      </c>
      <c r="S289" s="43">
        <f t="shared" si="51"/>
        <v>-12.499702911467608</v>
      </c>
      <c r="T289" s="43">
        <f t="shared" si="52"/>
        <v>-12.499702911467608</v>
      </c>
      <c r="U289" t="s">
        <v>426</v>
      </c>
      <c r="V289" t="s">
        <v>427</v>
      </c>
      <c r="W289" t="s">
        <v>480</v>
      </c>
      <c r="X289" t="s">
        <v>473</v>
      </c>
      <c r="Y289" s="45"/>
    </row>
    <row r="290" spans="1:25" ht="15" x14ac:dyDescent="0.25">
      <c r="A290">
        <v>2.31</v>
      </c>
      <c r="B290">
        <v>1.65</v>
      </c>
      <c r="C290" s="32">
        <f t="shared" si="44"/>
        <v>3.8961038961038863E-2</v>
      </c>
      <c r="D290" s="33">
        <f>IF(OR($A290="",$B290=""),"",A290*'MPTO_working_2-way'!$G289)</f>
        <v>2.4</v>
      </c>
      <c r="E290" s="35">
        <f>IF(OR($A290="",$B290=""),"",B290*'MPTO_working_2-way'!$G289)</f>
        <v>1.714285714285714</v>
      </c>
      <c r="F290" s="33">
        <f>IF(OR($A290="",$B290=""),"",'MPTO_working_2-way'!D289)</f>
        <v>2.418848167539267</v>
      </c>
      <c r="G290" s="35">
        <f>IF(OR($A290="",$B290=""),"",'MPTO_working_2-way'!E289)</f>
        <v>1.7047970479704795</v>
      </c>
      <c r="H290" s="33">
        <f>IF(OR($A290="",$B290=""),"",'OddsRatio_working_2-way'!M289)</f>
        <v>2.4196424251848119</v>
      </c>
      <c r="I290" s="33">
        <f>IF(OR($A290="",$B290=""),"",'OddsRatio_working_2-way'!N289)</f>
        <v>1.7044027300535323</v>
      </c>
      <c r="J290" s="33">
        <f>IF('Log_working_2-way'!$D289="","",A290^('Log_working_2-way'!$D289))</f>
        <v>2.4284098319246836</v>
      </c>
      <c r="K290" s="35">
        <f>IF('Log_working_2-way'!$D289="","",B290^('Log_working_2-way'!$D289))</f>
        <v>1.7000791913146875</v>
      </c>
      <c r="L290" s="41">
        <f t="shared" si="45"/>
        <v>0.41666666666666669</v>
      </c>
      <c r="M290" s="41">
        <f t="shared" si="46"/>
        <v>0.58333333333333348</v>
      </c>
      <c r="N290" s="42">
        <v>387</v>
      </c>
      <c r="O290" s="42">
        <f t="shared" si="47"/>
        <v>219.46753246753246</v>
      </c>
      <c r="P290" s="42">
        <f t="shared" si="48"/>
        <v>152.45454545454544</v>
      </c>
      <c r="Q290" s="42">
        <f t="shared" si="49"/>
        <v>234.54545454545456</v>
      </c>
      <c r="R290" s="42">
        <f t="shared" si="50"/>
        <v>167.53246753246754</v>
      </c>
      <c r="S290" s="43">
        <f t="shared" si="51"/>
        <v>-15.077922077922096</v>
      </c>
      <c r="T290" s="43">
        <f t="shared" si="52"/>
        <v>-15.077922077922096</v>
      </c>
      <c r="U290" t="s">
        <v>428</v>
      </c>
      <c r="V290" t="s">
        <v>429</v>
      </c>
      <c r="W290" t="s">
        <v>480</v>
      </c>
      <c r="X290" t="s">
        <v>473</v>
      </c>
      <c r="Y290" s="45"/>
    </row>
    <row r="291" spans="1:25" ht="15" x14ac:dyDescent="0.25">
      <c r="A291">
        <v>1.85</v>
      </c>
      <c r="B291">
        <v>1.96</v>
      </c>
      <c r="C291" s="32">
        <f t="shared" si="44"/>
        <v>5.0744622173193532E-2</v>
      </c>
      <c r="D291" s="33">
        <f>IF(OR($A291="",$B291=""),"",A291*'MPTO_working_2-way'!$G290)</f>
        <v>1.943877551020408</v>
      </c>
      <c r="E291" s="35">
        <f>IF(OR($A291="",$B291=""),"",B291*'MPTO_working_2-way'!$G290)</f>
        <v>2.0594594594594593</v>
      </c>
      <c r="F291" s="33">
        <f>IF(OR($A291="",$B291=""),"",'MPTO_working_2-way'!D290)</f>
        <v>1.9411134903640255</v>
      </c>
      <c r="G291" s="35">
        <f>IF(OR($A291="",$B291=""),"",'MPTO_working_2-way'!E290)</f>
        <v>2.0625711035267349</v>
      </c>
      <c r="H291" s="33">
        <f>IF(OR($A291="",$B291=""),"",'OddsRatio_working_2-way'!M290)</f>
        <v>1.9409658158863516</v>
      </c>
      <c r="I291" s="33">
        <f>IF(OR($A291="",$B291=""),"",'OddsRatio_working_2-way'!N290)</f>
        <v>2.0627378626481145</v>
      </c>
      <c r="J291" s="33">
        <f>IF('Log_working_2-way'!$D290="","",A291^('Log_working_2-way'!$D290))</f>
        <v>1.9396913428704079</v>
      </c>
      <c r="K291" s="35">
        <f>IF('Log_working_2-way'!$D290="","",B291^('Log_working_2-way'!$D290))</f>
        <v>2.0641792196832438</v>
      </c>
      <c r="L291" s="41">
        <f t="shared" si="45"/>
        <v>0.51443569553805779</v>
      </c>
      <c r="M291" s="41">
        <f t="shared" si="46"/>
        <v>0.48556430446194232</v>
      </c>
      <c r="N291" s="42">
        <v>388</v>
      </c>
      <c r="O291" s="42">
        <f t="shared" si="47"/>
        <v>178.27027027027029</v>
      </c>
      <c r="P291" s="42">
        <f t="shared" si="48"/>
        <v>190.04081632653063</v>
      </c>
      <c r="Q291" s="42">
        <f t="shared" si="49"/>
        <v>197.9591836734694</v>
      </c>
      <c r="R291" s="42">
        <f t="shared" si="50"/>
        <v>209.72972972972971</v>
      </c>
      <c r="S291" s="43">
        <f t="shared" si="51"/>
        <v>-19.688913403199109</v>
      </c>
      <c r="T291" s="43">
        <f t="shared" si="52"/>
        <v>-19.688913403199081</v>
      </c>
      <c r="U291" t="s">
        <v>430</v>
      </c>
      <c r="V291" t="s">
        <v>431</v>
      </c>
      <c r="W291" t="s">
        <v>477</v>
      </c>
      <c r="X291" t="s">
        <v>473</v>
      </c>
      <c r="Y291" s="45"/>
    </row>
    <row r="292" spans="1:25" ht="15" x14ac:dyDescent="0.25">
      <c r="A292">
        <v>1.81</v>
      </c>
      <c r="B292">
        <v>2.0099999999999998</v>
      </c>
      <c r="C292" s="32">
        <f t="shared" si="44"/>
        <v>4.999862565624924E-2</v>
      </c>
      <c r="D292" s="33">
        <f>IF(OR($A292="",$B292=""),"",A292*'MPTO_working_2-way'!$G291)</f>
        <v>1.9004975124378112</v>
      </c>
      <c r="E292" s="35">
        <f>IF(OR($A292="",$B292=""),"",B292*'MPTO_working_2-way'!$G291)</f>
        <v>2.1104972375690609</v>
      </c>
      <c r="F292" s="33">
        <f>IF(OR($A292="",$B292=""),"",'MPTO_working_2-way'!D291)</f>
        <v>1.8957817670201405</v>
      </c>
      <c r="G292" s="35">
        <f>IF(OR($A292="",$B292=""),"",'MPTO_working_2-way'!E291)</f>
        <v>2.1163433291643639</v>
      </c>
      <c r="H292" s="33">
        <f>IF(OR($A292="",$B292=""),"",'OddsRatio_working_2-way'!M291)</f>
        <v>1.89553347118899</v>
      </c>
      <c r="I292" s="33">
        <f>IF(OR($A292="",$B292=""),"",'OddsRatio_working_2-way'!N291)</f>
        <v>2.1166528467912094</v>
      </c>
      <c r="J292" s="33">
        <f>IF('Log_working_2-way'!$D291="","",A292^('Log_working_2-way'!$D291))</f>
        <v>1.893363416452811</v>
      </c>
      <c r="K292" s="35">
        <f>IF('Log_working_2-way'!$D291="","",B292^('Log_working_2-way'!$D291))</f>
        <v>2.1193652902976643</v>
      </c>
      <c r="L292" s="41">
        <f t="shared" si="45"/>
        <v>0.52617801047120416</v>
      </c>
      <c r="M292" s="41">
        <f t="shared" si="46"/>
        <v>0.47382198952879578</v>
      </c>
      <c r="N292" s="42">
        <v>389</v>
      </c>
      <c r="O292" s="42">
        <f t="shared" si="47"/>
        <v>174.08287292817681</v>
      </c>
      <c r="P292" s="42">
        <f t="shared" si="48"/>
        <v>195.46766169154225</v>
      </c>
      <c r="Q292" s="42">
        <f t="shared" si="49"/>
        <v>193.53233830845772</v>
      </c>
      <c r="R292" s="42">
        <f t="shared" si="50"/>
        <v>214.91712707182322</v>
      </c>
      <c r="S292" s="43">
        <f t="shared" si="51"/>
        <v>-19.449465380280913</v>
      </c>
      <c r="T292" s="43">
        <f t="shared" si="52"/>
        <v>-19.449465380280969</v>
      </c>
      <c r="U292" t="s">
        <v>432</v>
      </c>
      <c r="V292" t="s">
        <v>433</v>
      </c>
      <c r="W292" t="s">
        <v>477</v>
      </c>
      <c r="X292" t="s">
        <v>473</v>
      </c>
      <c r="Y292" s="45"/>
    </row>
    <row r="293" spans="1:25" ht="15" x14ac:dyDescent="0.25">
      <c r="A293">
        <v>1.86</v>
      </c>
      <c r="B293">
        <v>1.96</v>
      </c>
      <c r="C293" s="32">
        <f t="shared" si="44"/>
        <v>4.7838490234803466E-2</v>
      </c>
      <c r="D293" s="33">
        <f>IF(OR($A293="",$B293=""),"",A293*'MPTO_working_2-way'!$G292)</f>
        <v>1.9489795918367345</v>
      </c>
      <c r="E293" s="35">
        <f>IF(OR($A293="",$B293=""),"",B293*'MPTO_working_2-way'!$G292)</f>
        <v>2.0537634408602146</v>
      </c>
      <c r="F293" s="33">
        <f>IF(OR($A293="",$B293=""),"",'MPTO_working_2-way'!D292)</f>
        <v>1.9466040153780435</v>
      </c>
      <c r="G293" s="35">
        <f>IF(OR($A293="",$B293=""),"",'MPTO_working_2-way'!E292)</f>
        <v>2.0564079422382671</v>
      </c>
      <c r="H293" s="33">
        <f>IF(OR($A293="",$B293=""),"",'OddsRatio_working_2-way'!M292)</f>
        <v>1.9464847243000454</v>
      </c>
      <c r="I293" s="33">
        <f>IF(OR($A293="",$B293=""),"",'OddsRatio_working_2-way'!N292)</f>
        <v>2.0565410875907482</v>
      </c>
      <c r="J293" s="33">
        <f>IF('Log_working_2-way'!$D292="","",A293^('Log_working_2-way'!$D292))</f>
        <v>1.9453918188381349</v>
      </c>
      <c r="K293" s="35">
        <f>IF('Log_working_2-way'!$D292="","",B293^('Log_working_2-way'!$D292))</f>
        <v>2.0577624854299059</v>
      </c>
      <c r="L293" s="41">
        <f t="shared" si="45"/>
        <v>0.51308900523560219</v>
      </c>
      <c r="M293" s="41">
        <f t="shared" si="46"/>
        <v>0.48691099476439803</v>
      </c>
      <c r="N293" s="42">
        <v>390</v>
      </c>
      <c r="O293" s="42">
        <f t="shared" si="47"/>
        <v>180.32258064516134</v>
      </c>
      <c r="P293" s="42">
        <f t="shared" si="48"/>
        <v>191.0204081632653</v>
      </c>
      <c r="Q293" s="42">
        <f t="shared" si="49"/>
        <v>198.9795918367347</v>
      </c>
      <c r="R293" s="42">
        <f t="shared" si="50"/>
        <v>209.67741935483869</v>
      </c>
      <c r="S293" s="43">
        <f t="shared" si="51"/>
        <v>-18.657011191573361</v>
      </c>
      <c r="T293" s="43">
        <f t="shared" si="52"/>
        <v>-18.657011191573389</v>
      </c>
      <c r="U293" t="s">
        <v>434</v>
      </c>
      <c r="V293" t="s">
        <v>435</v>
      </c>
      <c r="W293" t="s">
        <v>477</v>
      </c>
      <c r="X293" t="s">
        <v>473</v>
      </c>
      <c r="Y293" s="45"/>
    </row>
    <row r="294" spans="1:25" ht="15" x14ac:dyDescent="0.25">
      <c r="A294">
        <v>1.9</v>
      </c>
      <c r="B294">
        <v>1.92</v>
      </c>
      <c r="C294" s="32">
        <f t="shared" si="44"/>
        <v>4.7149122807017552E-2</v>
      </c>
      <c r="D294" s="33">
        <f>IF(OR($A294="",$B294=""),"",A294*'MPTO_working_2-way'!$G293)</f>
        <v>1.9895833333333333</v>
      </c>
      <c r="E294" s="35">
        <f>IF(OR($A294="",$B294=""),"",B294*'MPTO_working_2-way'!$G293)</f>
        <v>2.0105263157894737</v>
      </c>
      <c r="F294" s="33">
        <f>IF(OR($A294="",$B294=""),"",'MPTO_working_2-way'!D293)</f>
        <v>1.9890948745910577</v>
      </c>
      <c r="G294" s="35">
        <f>IF(OR($A294="",$B294=""),"",'MPTO_working_2-way'!E293)</f>
        <v>2.0110253583241455</v>
      </c>
      <c r="H294" s="33">
        <f>IF(OR($A294="",$B294=""),"",'OddsRatio_working_2-way'!M293)</f>
        <v>1.9890707100936806</v>
      </c>
      <c r="I294" s="33">
        <f>IF(OR($A294="",$B294=""),"",'OddsRatio_working_2-way'!N293)</f>
        <v>2.0110500592068727</v>
      </c>
      <c r="J294" s="33">
        <f>IF('Log_working_2-way'!$D293="","",A294^('Log_working_2-way'!$D293))</f>
        <v>1.9888458084128613</v>
      </c>
      <c r="K294" s="35">
        <f>IF('Log_working_2-way'!$D293="","",B294^('Log_working_2-way'!$D293))</f>
        <v>2.0112800109902316</v>
      </c>
      <c r="L294" s="41">
        <f t="shared" si="45"/>
        <v>0.50261780104712039</v>
      </c>
      <c r="M294" s="41">
        <f t="shared" si="46"/>
        <v>0.49738219895287955</v>
      </c>
      <c r="N294" s="42">
        <v>391</v>
      </c>
      <c r="O294" s="42">
        <f t="shared" si="47"/>
        <v>185.21052631578945</v>
      </c>
      <c r="P294" s="42">
        <f t="shared" si="48"/>
        <v>187.35416666666669</v>
      </c>
      <c r="Q294" s="42">
        <f t="shared" si="49"/>
        <v>203.64583333333334</v>
      </c>
      <c r="R294" s="42">
        <f t="shared" si="50"/>
        <v>205.78947368421052</v>
      </c>
      <c r="S294" s="43">
        <f t="shared" si="51"/>
        <v>-18.435307017543892</v>
      </c>
      <c r="T294" s="43">
        <f t="shared" si="52"/>
        <v>-18.435307017543835</v>
      </c>
      <c r="U294" t="s">
        <v>436</v>
      </c>
      <c r="V294" t="s">
        <v>437</v>
      </c>
      <c r="W294" t="s">
        <v>477</v>
      </c>
      <c r="X294" t="s">
        <v>473</v>
      </c>
      <c r="Y294" s="45"/>
    </row>
    <row r="295" spans="1:25" ht="15" x14ac:dyDescent="0.25">
      <c r="A295">
        <v>1.81</v>
      </c>
      <c r="B295">
        <v>1.98</v>
      </c>
      <c r="C295" s="32">
        <f t="shared" si="44"/>
        <v>5.7536692895808983E-2</v>
      </c>
      <c r="D295" s="33">
        <f>IF(OR($A295="",$B295=""),"",A295*'MPTO_working_2-way'!$G294)</f>
        <v>1.9141414141414144</v>
      </c>
      <c r="E295" s="35">
        <f>IF(OR($A295="",$B295=""),"",B295*'MPTO_working_2-way'!$G294)</f>
        <v>2.0939226519337018</v>
      </c>
      <c r="F295" s="33">
        <f>IF(OR($A295="",$B295=""),"",'MPTO_working_2-way'!D294)</f>
        <v>1.9094251158825726</v>
      </c>
      <c r="G295" s="35">
        <f>IF(OR($A295="",$B295=""),"",'MPTO_working_2-way'!E294)</f>
        <v>2.0995957583924074</v>
      </c>
      <c r="H295" s="33">
        <f>IF(OR($A295="",$B295=""),"",'OddsRatio_working_2-way'!M294)</f>
        <v>1.9091372900969898</v>
      </c>
      <c r="I295" s="33">
        <f>IF(OR($A295="",$B295=""),"",'OddsRatio_working_2-way'!N294)</f>
        <v>2.0999438818457401</v>
      </c>
      <c r="J295" s="33">
        <f>IF('Log_working_2-way'!$D294="","",A295^('Log_working_2-way'!$D294))</f>
        <v>1.9069528916252216</v>
      </c>
      <c r="K295" s="35">
        <f>IF('Log_working_2-way'!$D294="","",B295^('Log_working_2-way'!$D294))</f>
        <v>2.1025930996318438</v>
      </c>
      <c r="L295" s="41">
        <f t="shared" si="45"/>
        <v>0.52242744063324531</v>
      </c>
      <c r="M295" s="41">
        <f t="shared" si="46"/>
        <v>0.47757255936675458</v>
      </c>
      <c r="N295" s="42">
        <v>392</v>
      </c>
      <c r="O295" s="42">
        <f t="shared" si="47"/>
        <v>175.42541436464089</v>
      </c>
      <c r="P295" s="42">
        <f t="shared" si="48"/>
        <v>194.02020202020202</v>
      </c>
      <c r="Q295" s="42">
        <f t="shared" si="49"/>
        <v>197.97979797979798</v>
      </c>
      <c r="R295" s="42">
        <f t="shared" si="50"/>
        <v>216.57458563535914</v>
      </c>
      <c r="S295" s="43">
        <f t="shared" si="51"/>
        <v>-22.554383615157093</v>
      </c>
      <c r="T295" s="43">
        <f t="shared" si="52"/>
        <v>-22.554383615157121</v>
      </c>
      <c r="U295" t="s">
        <v>277</v>
      </c>
      <c r="V295" t="s">
        <v>352</v>
      </c>
      <c r="W295" t="s">
        <v>364</v>
      </c>
      <c r="X295" t="s">
        <v>473</v>
      </c>
      <c r="Y295" s="45"/>
    </row>
    <row r="296" spans="1:25" ht="15" x14ac:dyDescent="0.25">
      <c r="A296">
        <v>1.88</v>
      </c>
      <c r="B296">
        <v>1.91</v>
      </c>
      <c r="C296" s="32">
        <f t="shared" si="44"/>
        <v>5.5475103041104923E-2</v>
      </c>
      <c r="D296" s="33">
        <f>IF(OR($A296="",$B296=""),"",A296*'MPTO_working_2-way'!$G295)</f>
        <v>1.9842931937172772</v>
      </c>
      <c r="E296" s="35">
        <f>IF(OR($A296="",$B296=""),"",B296*'MPTO_working_2-way'!$G295)</f>
        <v>2.0159574468085104</v>
      </c>
      <c r="F296" s="33">
        <f>IF(OR($A296="",$B296=""),"",'MPTO_working_2-way'!D295)</f>
        <v>1.9834290764471936</v>
      </c>
      <c r="G296" s="35">
        <f>IF(OR($A296="",$B296=""),"",'MPTO_working_2-way'!E295)</f>
        <v>2.0168501460345989</v>
      </c>
      <c r="H296" s="33">
        <f>IF(OR($A296="",$B296=""),"",'OddsRatio_working_2-way'!M295)</f>
        <v>1.9833783437888832</v>
      </c>
      <c r="I296" s="33">
        <f>IF(OR($A296="",$B296=""),"",'OddsRatio_working_2-way'!N295)</f>
        <v>2.0169026055089594</v>
      </c>
      <c r="J296" s="33">
        <f>IF('Log_working_2-way'!$D295="","",A296^('Log_working_2-way'!$D295))</f>
        <v>1.9829776881783543</v>
      </c>
      <c r="K296" s="35">
        <f>IF('Log_working_2-way'!$D295="","",B296^('Log_working_2-way'!$D295))</f>
        <v>2.0173170887032947</v>
      </c>
      <c r="L296" s="41">
        <f t="shared" si="45"/>
        <v>0.50395778364116106</v>
      </c>
      <c r="M296" s="41">
        <f t="shared" si="46"/>
        <v>0.49604221635883911</v>
      </c>
      <c r="N296" s="42">
        <v>393</v>
      </c>
      <c r="O296" s="42">
        <f t="shared" si="47"/>
        <v>183.95744680851058</v>
      </c>
      <c r="P296" s="42">
        <f t="shared" si="48"/>
        <v>187.24083769633506</v>
      </c>
      <c r="Q296" s="42">
        <f t="shared" si="49"/>
        <v>205.75916230366491</v>
      </c>
      <c r="R296" s="42">
        <f t="shared" si="50"/>
        <v>209.04255319148936</v>
      </c>
      <c r="S296" s="43">
        <f t="shared" si="51"/>
        <v>-21.801715495154326</v>
      </c>
      <c r="T296" s="43">
        <f t="shared" si="52"/>
        <v>-21.801715495154298</v>
      </c>
      <c r="U296" t="s">
        <v>348</v>
      </c>
      <c r="V296" t="s">
        <v>349</v>
      </c>
      <c r="W296" t="s">
        <v>364</v>
      </c>
      <c r="X296" t="s">
        <v>473</v>
      </c>
      <c r="Y296" s="45"/>
    </row>
    <row r="297" spans="1:25" ht="15" x14ac:dyDescent="0.25">
      <c r="A297">
        <v>1.8</v>
      </c>
      <c r="B297">
        <v>2</v>
      </c>
      <c r="C297" s="32">
        <f t="shared" si="44"/>
        <v>5.555555555555558E-2</v>
      </c>
      <c r="D297" s="33">
        <f>IF(OR($A297="",$B297=""),"",A297*'MPTO_working_2-way'!$G296)</f>
        <v>1.9000000000000001</v>
      </c>
      <c r="E297" s="35">
        <f>IF(OR($A297="",$B297=""),"",B297*'MPTO_working_2-way'!$G296)</f>
        <v>2.1111111111111112</v>
      </c>
      <c r="F297" s="33">
        <f>IF(OR($A297="",$B297=""),"",'MPTO_working_2-way'!D296)</f>
        <v>1.8947368421052633</v>
      </c>
      <c r="G297" s="35">
        <f>IF(OR($A297="",$B297=""),"",'MPTO_working_2-way'!E296)</f>
        <v>2.1176470588235294</v>
      </c>
      <c r="H297" s="33">
        <f>IF(OR($A297="",$B297=""),"",'OddsRatio_working_2-way'!M296)</f>
        <v>1.8944271909999162</v>
      </c>
      <c r="I297" s="33">
        <f>IF(OR($A297="",$B297=""),"",'OddsRatio_working_2-way'!N296)</f>
        <v>2.1180339887498949</v>
      </c>
      <c r="J297" s="33">
        <f>IF('Log_working_2-way'!$D296="","",A297^('Log_working_2-way'!$D296))</f>
        <v>1.8919945981019548</v>
      </c>
      <c r="K297" s="35">
        <f>IF('Log_working_2-way'!$D296="","",B297^('Log_working_2-way'!$D296))</f>
        <v>2.121083022392328</v>
      </c>
      <c r="L297" s="41">
        <f t="shared" si="45"/>
        <v>0.52631578947368418</v>
      </c>
      <c r="M297" s="41">
        <f t="shared" si="46"/>
        <v>0.47368421052631576</v>
      </c>
      <c r="N297" s="42">
        <v>394</v>
      </c>
      <c r="O297" s="42">
        <f t="shared" si="47"/>
        <v>175.11111111111114</v>
      </c>
      <c r="P297" s="42">
        <f t="shared" si="48"/>
        <v>197</v>
      </c>
      <c r="Q297" s="42">
        <f t="shared" si="49"/>
        <v>197</v>
      </c>
      <c r="R297" s="42">
        <f t="shared" si="50"/>
        <v>218.88888888888889</v>
      </c>
      <c r="S297" s="43">
        <f t="shared" si="51"/>
        <v>-21.888888888888857</v>
      </c>
      <c r="T297" s="43">
        <f t="shared" si="52"/>
        <v>-21.888888888888886</v>
      </c>
      <c r="U297" t="s">
        <v>351</v>
      </c>
      <c r="V297" t="s">
        <v>346</v>
      </c>
      <c r="W297" t="s">
        <v>364</v>
      </c>
      <c r="X297" t="s">
        <v>473</v>
      </c>
      <c r="Y297" s="45"/>
    </row>
    <row r="298" spans="1:25" ht="15" x14ac:dyDescent="0.25">
      <c r="A298">
        <v>1.71</v>
      </c>
      <c r="B298">
        <v>2.0699999999999998</v>
      </c>
      <c r="C298" s="32">
        <f t="shared" si="44"/>
        <v>6.7887109077040542E-2</v>
      </c>
      <c r="D298" s="33">
        <f>IF(OR($A298="",$B298=""),"",A298*'MPTO_working_2-way'!$G297)</f>
        <v>1.8260869565217392</v>
      </c>
      <c r="E298" s="35">
        <f>IF(OR($A298="",$B298=""),"",B298*'MPTO_working_2-way'!$G297)</f>
        <v>2.2105263157894739</v>
      </c>
      <c r="F298" s="33">
        <f>IF(OR($A298="",$B298=""),"",'MPTO_working_2-way'!D297)</f>
        <v>1.8153704131087007</v>
      </c>
      <c r="G298" s="35">
        <f>IF(OR($A298="",$B298=""),"",'MPTO_working_2-way'!E297)</f>
        <v>2.2264364562694592</v>
      </c>
      <c r="H298" s="33">
        <f>IF(OR($A298="",$B298=""),"",'OddsRatio_working_2-way'!M297)</f>
        <v>1.8145866447893435</v>
      </c>
      <c r="I298" s="33">
        <f>IF(OR($A298="",$B298=""),"",'OddsRatio_working_2-way'!N297)</f>
        <v>2.2276164928515447</v>
      </c>
      <c r="J298" s="33">
        <f>IF('Log_working_2-way'!$D297="","",A298^('Log_working_2-way'!$D297))</f>
        <v>1.8095993005819129</v>
      </c>
      <c r="K298" s="35">
        <f>IF('Log_working_2-way'!$D297="","",B298^('Log_working_2-way'!$D297))</f>
        <v>2.2351789326763352</v>
      </c>
      <c r="L298" s="41">
        <f t="shared" si="45"/>
        <v>0.54761904761904756</v>
      </c>
      <c r="M298" s="41">
        <f t="shared" si="46"/>
        <v>0.45238095238095233</v>
      </c>
      <c r="N298" s="42">
        <v>395</v>
      </c>
      <c r="O298" s="42">
        <f t="shared" si="47"/>
        <v>164.00584795321632</v>
      </c>
      <c r="P298" s="42">
        <f t="shared" si="48"/>
        <v>204.17874396135267</v>
      </c>
      <c r="Q298" s="42">
        <f t="shared" si="49"/>
        <v>190.82125603864736</v>
      </c>
      <c r="R298" s="42">
        <f t="shared" si="50"/>
        <v>230.99415204678363</v>
      </c>
      <c r="S298" s="43">
        <f t="shared" si="51"/>
        <v>-26.815408085431045</v>
      </c>
      <c r="T298" s="43">
        <f t="shared" si="52"/>
        <v>-26.81540808543096</v>
      </c>
      <c r="U298" t="s">
        <v>350</v>
      </c>
      <c r="V298" t="s">
        <v>347</v>
      </c>
      <c r="W298" t="s">
        <v>364</v>
      </c>
      <c r="X298" t="s">
        <v>473</v>
      </c>
      <c r="Y298" s="45"/>
    </row>
    <row r="299" spans="1:25" ht="15" x14ac:dyDescent="0.25">
      <c r="A299">
        <v>1.96</v>
      </c>
      <c r="B299">
        <v>1.83</v>
      </c>
      <c r="C299" s="32">
        <f t="shared" si="44"/>
        <v>5.6652169064347113E-2</v>
      </c>
      <c r="D299" s="33">
        <f>IF(OR($A299="",$B299=""),"",A299*'MPTO_working_2-way'!$G298)</f>
        <v>2.0710382513661205</v>
      </c>
      <c r="E299" s="35">
        <f>IF(OR($A299="",$B299=""),"",B299*'MPTO_working_2-way'!$G298)</f>
        <v>1.9336734693877553</v>
      </c>
      <c r="F299" s="33">
        <f>IF(OR($A299="",$B299=""),"",'MPTO_working_2-way'!D298)</f>
        <v>2.0752140708169406</v>
      </c>
      <c r="G299" s="35">
        <f>IF(OR($A299="",$B299=""),"",'MPTO_working_2-way'!E298)</f>
        <v>1.9300473525613433</v>
      </c>
      <c r="H299" s="33">
        <f>IF(OR($A299="",$B299=""),"",'OddsRatio_working_2-way'!M298)</f>
        <v>2.0754657158757301</v>
      </c>
      <c r="I299" s="33">
        <f>IF(OR($A299="",$B299=""),"",'OddsRatio_working_2-way'!N298)</f>
        <v>1.9298297335175583</v>
      </c>
      <c r="J299" s="33">
        <f>IF('Log_working_2-way'!$D298="","",A299^('Log_working_2-way'!$D298))</f>
        <v>2.0774117871093178</v>
      </c>
      <c r="K299" s="35">
        <f>IF('Log_working_2-way'!$D298="","",B299^('Log_working_2-way'!$D298))</f>
        <v>1.9281502318444717</v>
      </c>
      <c r="L299" s="41">
        <f t="shared" si="45"/>
        <v>0.48284960422163581</v>
      </c>
      <c r="M299" s="41">
        <f t="shared" si="46"/>
        <v>0.51715039577836408</v>
      </c>
      <c r="N299" s="42">
        <v>396</v>
      </c>
      <c r="O299" s="42">
        <f t="shared" si="47"/>
        <v>193.95918367346937</v>
      </c>
      <c r="P299" s="42">
        <f t="shared" si="48"/>
        <v>179.6065573770492</v>
      </c>
      <c r="Q299" s="42">
        <f t="shared" si="49"/>
        <v>216.3934426229508</v>
      </c>
      <c r="R299" s="42">
        <f t="shared" si="50"/>
        <v>202.0408163265306</v>
      </c>
      <c r="S299" s="43">
        <f t="shared" si="51"/>
        <v>-22.434258949481432</v>
      </c>
      <c r="T299" s="43">
        <f t="shared" si="52"/>
        <v>-22.434258949481404</v>
      </c>
      <c r="U299" t="s">
        <v>353</v>
      </c>
      <c r="V299" t="s">
        <v>345</v>
      </c>
      <c r="W299" t="s">
        <v>364</v>
      </c>
      <c r="X299" t="s">
        <v>473</v>
      </c>
      <c r="Y299" s="45"/>
    </row>
    <row r="300" spans="1:25" ht="15" x14ac:dyDescent="0.25">
      <c r="A300">
        <v>1.74</v>
      </c>
      <c r="B300">
        <v>1.97</v>
      </c>
      <c r="C300" s="32">
        <f t="shared" si="44"/>
        <v>8.2326856876130394E-2</v>
      </c>
      <c r="D300" s="33">
        <f>IF(OR($A300="",$B300=""),"",A300*'MPTO_working_2-way'!$G299)</f>
        <v>1.8832487309644668</v>
      </c>
      <c r="E300" s="35">
        <f>IF(OR($A300="",$B300=""),"",B300*'MPTO_working_2-way'!$G299)</f>
        <v>2.132183908045977</v>
      </c>
      <c r="F300" s="33">
        <f>IF(OR($A300="",$B300=""),"",'MPTO_working_2-way'!D299)</f>
        <v>1.8742413472579145</v>
      </c>
      <c r="G300" s="35">
        <f>IF(OR($A300="",$B300=""),"",'MPTO_working_2-way'!E299)</f>
        <v>2.1438488961160798</v>
      </c>
      <c r="H300" s="33">
        <f>IF(OR($A300="",$B300=""),"",'OddsRatio_working_2-way'!M299)</f>
        <v>1.8734337971123767</v>
      </c>
      <c r="I300" s="33">
        <f>IF(OR($A300="",$B300=""),"",'OddsRatio_working_2-way'!N299)</f>
        <v>2.1449064637824398</v>
      </c>
      <c r="J300" s="33">
        <f>IF('Log_working_2-way'!$D299="","",A300^('Log_working_2-way'!$D299))</f>
        <v>1.8691837843470784</v>
      </c>
      <c r="K300" s="35">
        <f>IF('Log_working_2-way'!$D299="","",B300^('Log_working_2-way'!$D299))</f>
        <v>2.150504666518573</v>
      </c>
      <c r="L300" s="41">
        <f t="shared" si="45"/>
        <v>0.53099730458221028</v>
      </c>
      <c r="M300" s="41">
        <f t="shared" si="46"/>
        <v>0.46900269541778977</v>
      </c>
      <c r="N300" s="42">
        <v>397</v>
      </c>
      <c r="O300" s="42">
        <f t="shared" si="47"/>
        <v>168.83908045977009</v>
      </c>
      <c r="P300" s="42">
        <f t="shared" si="48"/>
        <v>195.4771573604061</v>
      </c>
      <c r="Q300" s="42">
        <f t="shared" si="49"/>
        <v>201.5228426395939</v>
      </c>
      <c r="R300" s="42">
        <f t="shared" si="50"/>
        <v>228.16091954022988</v>
      </c>
      <c r="S300" s="43">
        <f t="shared" si="51"/>
        <v>-32.683762179823816</v>
      </c>
      <c r="T300" s="43">
        <f t="shared" si="52"/>
        <v>-32.683762179823788</v>
      </c>
      <c r="U300" t="s">
        <v>354</v>
      </c>
      <c r="V300" t="s">
        <v>356</v>
      </c>
      <c r="W300" t="s">
        <v>365</v>
      </c>
      <c r="X300" t="s">
        <v>473</v>
      </c>
      <c r="Y300" s="45"/>
    </row>
    <row r="301" spans="1:25" ht="15" x14ac:dyDescent="0.25">
      <c r="A301">
        <v>1.71</v>
      </c>
      <c r="B301">
        <v>2.0099999999999998</v>
      </c>
      <c r="C301" s="32">
        <f t="shared" si="44"/>
        <v>8.230775944837232E-2</v>
      </c>
      <c r="D301" s="33">
        <f>IF(OR($A301="",$B301=""),"",A301*'MPTO_working_2-way'!$G300)</f>
        <v>1.8507462686567167</v>
      </c>
      <c r="E301" s="35">
        <f>IF(OR($A301="",$B301=""),"",B301*'MPTO_working_2-way'!$G300)</f>
        <v>2.1754385964912282</v>
      </c>
      <c r="F301" s="33">
        <f>IF(OR($A301="",$B301=""),"",'MPTO_working_2-way'!D300)</f>
        <v>1.839447700088304</v>
      </c>
      <c r="G301" s="35">
        <f>IF(OR($A301="",$B301=""),"",'MPTO_working_2-way'!E300)</f>
        <v>2.1912594434350199</v>
      </c>
      <c r="H301" s="33">
        <f>IF(OR($A301="",$B301=""),"",'OddsRatio_working_2-way'!M300)</f>
        <v>1.8384332394589944</v>
      </c>
      <c r="I301" s="33">
        <f>IF(OR($A301="",$B301=""),"",'OddsRatio_working_2-way'!N300)</f>
        <v>2.1927008054275836</v>
      </c>
      <c r="J301" s="33">
        <f>IF('Log_working_2-way'!$D300="","",A301^('Log_working_2-way'!$D300))</f>
        <v>1.8331116220062162</v>
      </c>
      <c r="K301" s="35">
        <f>IF('Log_working_2-way'!$D300="","",B301^('Log_working_2-way'!$D300))</f>
        <v>2.2003193492165285</v>
      </c>
      <c r="L301" s="41">
        <f t="shared" si="45"/>
        <v>0.54032258064516125</v>
      </c>
      <c r="M301" s="41">
        <f t="shared" si="46"/>
        <v>0.45967741935483869</v>
      </c>
      <c r="N301" s="42">
        <v>398</v>
      </c>
      <c r="O301" s="42">
        <f t="shared" si="47"/>
        <v>165.2514619883041</v>
      </c>
      <c r="P301" s="42">
        <f t="shared" si="48"/>
        <v>199.99004975124376</v>
      </c>
      <c r="Q301" s="42">
        <f t="shared" si="49"/>
        <v>198.00995024875624</v>
      </c>
      <c r="R301" s="42">
        <f t="shared" si="50"/>
        <v>232.7485380116959</v>
      </c>
      <c r="S301" s="43">
        <f t="shared" si="51"/>
        <v>-32.75848826045214</v>
      </c>
      <c r="T301" s="43">
        <f t="shared" si="52"/>
        <v>-32.75848826045214</v>
      </c>
      <c r="U301" t="s">
        <v>358</v>
      </c>
      <c r="V301" t="s">
        <v>357</v>
      </c>
      <c r="W301" t="s">
        <v>365</v>
      </c>
      <c r="X301" t="s">
        <v>473</v>
      </c>
      <c r="Y301" s="45"/>
    </row>
    <row r="302" spans="1:25" ht="15" x14ac:dyDescent="0.25">
      <c r="A302">
        <v>1.65</v>
      </c>
      <c r="B302">
        <v>2.19</v>
      </c>
      <c r="C302" s="32">
        <f t="shared" si="44"/>
        <v>6.2681610626816209E-2</v>
      </c>
      <c r="D302" s="33">
        <f>IF(OR($A302="",$B302=""),"",A302*'MPTO_working_2-way'!$G301)</f>
        <v>1.7534246575342467</v>
      </c>
      <c r="E302" s="35">
        <f>IF(OR($A302="",$B302=""),"",B302*'MPTO_working_2-way'!$G301)</f>
        <v>2.3272727272727276</v>
      </c>
      <c r="F302" s="33">
        <f>IF(OR($A302="",$B302=""),"",'MPTO_working_2-way'!D301)</f>
        <v>1.7399783315276274</v>
      </c>
      <c r="G302" s="35">
        <f>IF(OR($A302="",$B302=""),"",'MPTO_working_2-way'!E301)</f>
        <v>2.3513909224011713</v>
      </c>
      <c r="H302" s="33">
        <f>IF(OR($A302="",$B302=""),"",'OddsRatio_working_2-way'!M301)</f>
        <v>1.7390659560519335</v>
      </c>
      <c r="I302" s="33">
        <f>IF(OR($A302="",$B302=""),"",'OddsRatio_working_2-way'!N301)</f>
        <v>2.3530592118489237</v>
      </c>
      <c r="J302" s="33">
        <f>IF('Log_working_2-way'!$D301="","",A302^('Log_working_2-way'!$D301))</f>
        <v>1.7328434907362011</v>
      </c>
      <c r="K302" s="35">
        <f>IF('Log_working_2-way'!$D301="","",B302^('Log_working_2-way'!$D301))</f>
        <v>2.3645478367934971</v>
      </c>
      <c r="L302" s="41">
        <f t="shared" si="45"/>
        <v>0.5703125</v>
      </c>
      <c r="M302" s="41">
        <f t="shared" si="46"/>
        <v>0.42968749999999994</v>
      </c>
      <c r="N302" s="42">
        <v>399</v>
      </c>
      <c r="O302" s="42">
        <f t="shared" si="47"/>
        <v>157.18181818181813</v>
      </c>
      <c r="P302" s="42">
        <f t="shared" si="48"/>
        <v>216.80821917808217</v>
      </c>
      <c r="Q302" s="42">
        <f t="shared" si="49"/>
        <v>182.19178082191783</v>
      </c>
      <c r="R302" s="42">
        <f t="shared" si="50"/>
        <v>241.81818181818181</v>
      </c>
      <c r="S302" s="43">
        <f t="shared" si="51"/>
        <v>-25.009962640099701</v>
      </c>
      <c r="T302" s="43">
        <f t="shared" si="52"/>
        <v>-25.009962640099644</v>
      </c>
      <c r="U302" t="s">
        <v>360</v>
      </c>
      <c r="V302" t="s">
        <v>355</v>
      </c>
      <c r="W302" t="s">
        <v>365</v>
      </c>
      <c r="X302" t="s">
        <v>473</v>
      </c>
      <c r="Y302" s="45"/>
    </row>
    <row r="303" spans="1:25" ht="15" x14ac:dyDescent="0.25">
      <c r="A303">
        <v>1.85</v>
      </c>
      <c r="B303">
        <v>1.93</v>
      </c>
      <c r="C303" s="32">
        <f t="shared" si="44"/>
        <v>5.8675255566447149E-2</v>
      </c>
      <c r="D303" s="33">
        <f>IF(OR($A303="",$B303=""),"",A303*'MPTO_working_2-way'!$G302)</f>
        <v>1.9585492227979273</v>
      </c>
      <c r="E303" s="35">
        <f>IF(OR($A303="",$B303=""),"",B303*'MPTO_working_2-way'!$G302)</f>
        <v>2.0432432432432428</v>
      </c>
      <c r="F303" s="33">
        <f>IF(OR($A303="",$B303=""),"",'MPTO_working_2-way'!D302)</f>
        <v>1.9561703876181344</v>
      </c>
      <c r="G303" s="35">
        <f>IF(OR($A303="",$B303=""),"",'MPTO_working_2-way'!E302)</f>
        <v>2.0458387050565818</v>
      </c>
      <c r="H303" s="33">
        <f>IF(OR($A303="",$B303=""),"",'OddsRatio_working_2-way'!M302)</f>
        <v>1.9560222249632353</v>
      </c>
      <c r="I303" s="33">
        <f>IF(OR($A303="",$B303=""),"",'OddsRatio_working_2-way'!N302)</f>
        <v>2.0460007873127162</v>
      </c>
      <c r="J303" s="33">
        <f>IF('Log_working_2-way'!$D302="","",A303^('Log_working_2-way'!$D302))</f>
        <v>1.9549174406930463</v>
      </c>
      <c r="K303" s="35">
        <f>IF('Log_working_2-way'!$D302="","",B303^('Log_working_2-way'!$D302))</f>
        <v>2.0472109497455349</v>
      </c>
      <c r="L303" s="41">
        <f t="shared" si="45"/>
        <v>0.51058201058201058</v>
      </c>
      <c r="M303" s="41">
        <f t="shared" si="46"/>
        <v>0.48941798941798953</v>
      </c>
      <c r="N303" s="42">
        <v>400</v>
      </c>
      <c r="O303" s="42">
        <f t="shared" si="47"/>
        <v>183.78378378378375</v>
      </c>
      <c r="P303" s="42">
        <f t="shared" si="48"/>
        <v>192.74611398963734</v>
      </c>
      <c r="Q303" s="42">
        <f t="shared" si="49"/>
        <v>207.25388601036272</v>
      </c>
      <c r="R303" s="42">
        <f t="shared" si="50"/>
        <v>216.2162162162162</v>
      </c>
      <c r="S303" s="43">
        <f t="shared" si="51"/>
        <v>-23.470102226578973</v>
      </c>
      <c r="T303" s="43">
        <f t="shared" si="52"/>
        <v>-23.470102226578859</v>
      </c>
      <c r="U303" t="s">
        <v>362</v>
      </c>
      <c r="V303" t="s">
        <v>361</v>
      </c>
      <c r="W303" t="s">
        <v>365</v>
      </c>
      <c r="X303" t="s">
        <v>473</v>
      </c>
      <c r="Y303" s="45"/>
    </row>
    <row r="304" spans="1:25" ht="15" x14ac:dyDescent="0.25">
      <c r="A304">
        <v>1.87</v>
      </c>
      <c r="B304">
        <v>1.92</v>
      </c>
      <c r="C304" s="32">
        <f t="shared" si="44"/>
        <v>5.5592691622103452E-2</v>
      </c>
      <c r="D304" s="33">
        <f>IF(OR($A304="",$B304=""),"",A304*'MPTO_working_2-way'!$G303)</f>
        <v>1.9739583333333335</v>
      </c>
      <c r="E304" s="35">
        <f>IF(OR($A304="",$B304=""),"",B304*'MPTO_working_2-way'!$G303)</f>
        <v>2.0267379679144386</v>
      </c>
      <c r="F304" s="33">
        <f>IF(OR($A304="",$B304=""),"",'MPTO_working_2-way'!D303)</f>
        <v>1.9725304911548183</v>
      </c>
      <c r="G304" s="35">
        <f>IF(OR($A304="",$B304=""),"",'MPTO_working_2-way'!E303)</f>
        <v>2.0282453960004521</v>
      </c>
      <c r="H304" s="33">
        <f>IF(OR($A304="",$B304=""),"",'OddsRatio_working_2-way'!M303)</f>
        <v>1.9724464889715241</v>
      </c>
      <c r="I304" s="33">
        <f>IF(OR($A304="",$B304=""),"",'OddsRatio_working_2-way'!N303)</f>
        <v>2.0283342182227599</v>
      </c>
      <c r="J304" s="33">
        <f>IF('Log_working_2-way'!$D303="","",A304^('Log_working_2-way'!$D303))</f>
        <v>1.9717846778914458</v>
      </c>
      <c r="K304" s="35">
        <f>IF('Log_working_2-way'!$D303="","",B304^('Log_working_2-way'!$D303))</f>
        <v>2.0290345410339614</v>
      </c>
      <c r="L304" s="41">
        <f t="shared" si="45"/>
        <v>0.50659630606860151</v>
      </c>
      <c r="M304" s="41">
        <f t="shared" si="46"/>
        <v>0.49340369393139838</v>
      </c>
      <c r="N304" s="42">
        <v>401</v>
      </c>
      <c r="O304" s="42">
        <f t="shared" si="47"/>
        <v>186.56149732620318</v>
      </c>
      <c r="P304" s="42">
        <f t="shared" si="48"/>
        <v>192.14583333333331</v>
      </c>
      <c r="Q304" s="42">
        <f t="shared" si="49"/>
        <v>208.85416666666669</v>
      </c>
      <c r="R304" s="42">
        <f t="shared" si="50"/>
        <v>214.43850267379676</v>
      </c>
      <c r="S304" s="43">
        <f t="shared" si="51"/>
        <v>-22.292669340463505</v>
      </c>
      <c r="T304" s="43">
        <f t="shared" si="52"/>
        <v>-22.292669340463448</v>
      </c>
      <c r="U304" t="s">
        <v>359</v>
      </c>
      <c r="V304" t="s">
        <v>363</v>
      </c>
      <c r="W304" t="s">
        <v>365</v>
      </c>
      <c r="X304" t="s">
        <v>473</v>
      </c>
      <c r="Y304" s="45"/>
    </row>
    <row r="305" spans="1:25" ht="15" x14ac:dyDescent="0.25">
      <c r="A305">
        <v>2.5299999999999998</v>
      </c>
      <c r="B305">
        <v>1.58</v>
      </c>
      <c r="C305" s="32">
        <f t="shared" si="44"/>
        <v>2.8168309401110703E-2</v>
      </c>
      <c r="D305" s="33">
        <f>IF(OR($A305="",$B305=""),"",A305*'MPTO_working_2-way'!$G304)</f>
        <v>2.6012658227848098</v>
      </c>
      <c r="E305" s="35">
        <f>IF(OR($A305="",$B305=""),"",B305*'MPTO_working_2-way'!$G304)</f>
        <v>1.6245059288537549</v>
      </c>
      <c r="F305" s="33">
        <f>IF(OR($A305="",$B305=""),"",'MPTO_working_2-way'!D304)</f>
        <v>2.6234823127912317</v>
      </c>
      <c r="G305" s="35">
        <f>IF(OR($A305="",$B305=""),"",'MPTO_working_2-way'!E304)</f>
        <v>1.6159598981283099</v>
      </c>
      <c r="H305" s="33">
        <f>IF(OR($A305="",$B305=""),"",'OddsRatio_working_2-way'!M304)</f>
        <v>2.6241708760111284</v>
      </c>
      <c r="I305" s="33">
        <f>IF(OR($A305="",$B305=""),"",'OddsRatio_working_2-way'!N304)</f>
        <v>1.6156987634551996</v>
      </c>
      <c r="J305" s="33">
        <f>IF('Log_working_2-way'!$D304="","",A305^('Log_working_2-way'!$D304))</f>
        <v>2.6344667221475415</v>
      </c>
      <c r="K305" s="35">
        <f>IF('Log_working_2-way'!$D304="","",B305^('Log_working_2-way'!$D304))</f>
        <v>1.6118203487716556</v>
      </c>
      <c r="L305" s="41">
        <f t="shared" si="45"/>
        <v>0.38442822384428227</v>
      </c>
      <c r="M305" s="41">
        <f t="shared" si="46"/>
        <v>0.61557177615571779</v>
      </c>
      <c r="N305" s="42">
        <v>402</v>
      </c>
      <c r="O305" s="42">
        <f t="shared" si="47"/>
        <v>243.10671936758894</v>
      </c>
      <c r="P305" s="42">
        <f t="shared" si="48"/>
        <v>147.5696202531646</v>
      </c>
      <c r="Q305" s="42">
        <f t="shared" si="49"/>
        <v>254.43037974683543</v>
      </c>
      <c r="R305" s="42">
        <f t="shared" si="50"/>
        <v>158.89328063241109</v>
      </c>
      <c r="S305" s="43">
        <f t="shared" si="51"/>
        <v>-11.32366037924649</v>
      </c>
      <c r="T305" s="43">
        <f t="shared" si="52"/>
        <v>-11.32366037924649</v>
      </c>
      <c r="U305" t="s">
        <v>140</v>
      </c>
      <c r="V305" t="s">
        <v>116</v>
      </c>
      <c r="W305" t="s">
        <v>320</v>
      </c>
      <c r="X305" t="s">
        <v>473</v>
      </c>
      <c r="Y305" s="45"/>
    </row>
    <row r="306" spans="1:25" ht="15" x14ac:dyDescent="0.25">
      <c r="A306">
        <v>2.2200000000000002</v>
      </c>
      <c r="B306">
        <v>1.73</v>
      </c>
      <c r="C306" s="32">
        <f t="shared" si="44"/>
        <v>2.8485132531375301E-2</v>
      </c>
      <c r="D306" s="33">
        <f>IF(OR($A306="",$B306=""),"",A306*'MPTO_working_2-way'!$G305)</f>
        <v>2.2832369942196533</v>
      </c>
      <c r="E306" s="35">
        <f>IF(OR($A306="",$B306=""),"",B306*'MPTO_working_2-way'!$G305)</f>
        <v>1.7792792792792793</v>
      </c>
      <c r="F306" s="33">
        <f>IF(OR($A306="",$B306=""),"",'MPTO_working_2-way'!D305)</f>
        <v>2.2924849280725841</v>
      </c>
      <c r="G306" s="35">
        <f>IF(OR($A306="",$B306=""),"",'MPTO_working_2-way'!E305)</f>
        <v>1.7737034129219971</v>
      </c>
      <c r="H306" s="33">
        <f>IF(OR($A306="",$B306=""),"",'OddsRatio_working_2-way'!M305)</f>
        <v>2.2927617246470167</v>
      </c>
      <c r="I306" s="33">
        <f>IF(OR($A306="",$B306=""),"",'OddsRatio_working_2-way'!N305)</f>
        <v>1.7735377532723946</v>
      </c>
      <c r="J306" s="33">
        <f>IF('Log_working_2-way'!$D305="","",A306^('Log_working_2-way'!$D305))</f>
        <v>2.2969907932831721</v>
      </c>
      <c r="K306" s="35">
        <f>IF('Log_working_2-way'!$D305="","",B306^('Log_working_2-way'!$D305))</f>
        <v>1.771015496161394</v>
      </c>
      <c r="L306" s="41">
        <f t="shared" si="45"/>
        <v>0.43797468354430374</v>
      </c>
      <c r="M306" s="41">
        <f t="shared" si="46"/>
        <v>0.5620253164556962</v>
      </c>
      <c r="N306" s="42">
        <v>403</v>
      </c>
      <c r="O306" s="42">
        <f t="shared" si="47"/>
        <v>221.46846846846847</v>
      </c>
      <c r="P306" s="42">
        <f t="shared" si="48"/>
        <v>170.05202312138726</v>
      </c>
      <c r="Q306" s="42">
        <f t="shared" si="49"/>
        <v>232.94797687861274</v>
      </c>
      <c r="R306" s="42">
        <f t="shared" si="50"/>
        <v>181.5315315315315</v>
      </c>
      <c r="S306" s="43">
        <f t="shared" si="51"/>
        <v>-11.479508410144263</v>
      </c>
      <c r="T306" s="43">
        <f t="shared" si="52"/>
        <v>-11.479508410144234</v>
      </c>
      <c r="U306" t="s">
        <v>86</v>
      </c>
      <c r="V306" t="s">
        <v>84</v>
      </c>
      <c r="W306" t="s">
        <v>320</v>
      </c>
      <c r="X306" t="s">
        <v>473</v>
      </c>
      <c r="Y306" s="45"/>
    </row>
    <row r="307" spans="1:25" ht="15" x14ac:dyDescent="0.25">
      <c r="A307">
        <v>2.33</v>
      </c>
      <c r="B307">
        <v>1.67</v>
      </c>
      <c r="C307" s="32">
        <f t="shared" si="44"/>
        <v>2.7986944565804084E-2</v>
      </c>
      <c r="D307" s="33">
        <f>IF(OR($A307="",$B307=""),"",A307*'MPTO_working_2-way'!$G306)</f>
        <v>2.3952095808383236</v>
      </c>
      <c r="E307" s="35">
        <f>IF(OR($A307="",$B307=""),"",B307*'MPTO_working_2-way'!$G306)</f>
        <v>1.7167381974248928</v>
      </c>
      <c r="F307" s="33">
        <f>IF(OR($A307="",$B307=""),"",'MPTO_working_2-way'!D306)</f>
        <v>2.4085296029216061</v>
      </c>
      <c r="G307" s="35">
        <f>IF(OR($A307="",$B307=""),"",'MPTO_working_2-way'!E306)</f>
        <v>1.7099602293950913</v>
      </c>
      <c r="H307" s="33">
        <f>IF(OR($A307="",$B307=""),"",'OddsRatio_working_2-way'!M306)</f>
        <v>2.408926764195241</v>
      </c>
      <c r="I307" s="33">
        <f>IF(OR($A307="",$B307=""),"",'OddsRatio_working_2-way'!N306)</f>
        <v>1.7097600992562489</v>
      </c>
      <c r="J307" s="33">
        <f>IF('Log_working_2-way'!$D306="","",A307^('Log_working_2-way'!$D306))</f>
        <v>2.4150421151239718</v>
      </c>
      <c r="K307" s="35">
        <f>IF('Log_working_2-way'!$D306="","",B307^('Log_working_2-way'!$D306))</f>
        <v>1.7066927473832643</v>
      </c>
      <c r="L307" s="41">
        <f t="shared" si="45"/>
        <v>0.41749999999999998</v>
      </c>
      <c r="M307" s="41">
        <f t="shared" si="46"/>
        <v>0.58250000000000002</v>
      </c>
      <c r="N307" s="42">
        <v>404</v>
      </c>
      <c r="O307" s="42">
        <f t="shared" si="47"/>
        <v>230.60944206008585</v>
      </c>
      <c r="P307" s="42">
        <f t="shared" si="48"/>
        <v>162.08383233532933</v>
      </c>
      <c r="Q307" s="42">
        <f t="shared" si="49"/>
        <v>241.9161676646707</v>
      </c>
      <c r="R307" s="42">
        <f t="shared" si="50"/>
        <v>173.39055793991417</v>
      </c>
      <c r="S307" s="43">
        <f t="shared" si="51"/>
        <v>-11.306725604584841</v>
      </c>
      <c r="T307" s="43">
        <f t="shared" si="52"/>
        <v>-11.306725604584841</v>
      </c>
      <c r="U307" t="s">
        <v>138</v>
      </c>
      <c r="V307" t="s">
        <v>49</v>
      </c>
      <c r="W307" t="s">
        <v>320</v>
      </c>
      <c r="X307" t="s">
        <v>473</v>
      </c>
      <c r="Y307" s="45"/>
    </row>
    <row r="308" spans="1:25" ht="15" x14ac:dyDescent="0.25">
      <c r="A308">
        <v>1.89</v>
      </c>
      <c r="B308">
        <v>2.0099999999999998</v>
      </c>
      <c r="C308" s="32">
        <f t="shared" si="44"/>
        <v>2.6612966911474523E-2</v>
      </c>
      <c r="D308" s="33">
        <f>IF(OR($A308="",$B308=""),"",A308*'MPTO_working_2-way'!$G307)</f>
        <v>1.9402985074626868</v>
      </c>
      <c r="E308" s="35">
        <f>IF(OR($A308="",$B308=""),"",B308*'MPTO_working_2-way'!$G307)</f>
        <v>2.0634920634920637</v>
      </c>
      <c r="F308" s="33">
        <f>IF(OR($A308="",$B308=""),"",'MPTO_working_2-way'!D307)</f>
        <v>1.9387583250401901</v>
      </c>
      <c r="G308" s="35">
        <f>IF(OR($A308="",$B308=""),"",'MPTO_working_2-way'!E307)</f>
        <v>2.065236891462122</v>
      </c>
      <c r="H308" s="33">
        <f>IF(OR($A308="",$B308=""),"",'OddsRatio_working_2-way'!M307)</f>
        <v>1.9387162078135651</v>
      </c>
      <c r="I308" s="33">
        <f>IF(OR($A308="",$B308=""),"",'OddsRatio_working_2-way'!N307)</f>
        <v>2.0652846852715743</v>
      </c>
      <c r="J308" s="33">
        <f>IF('Log_working_2-way'!$D307="","",A308^('Log_working_2-way'!$D307))</f>
        <v>1.9380198887252209</v>
      </c>
      <c r="K308" s="35">
        <f>IF('Log_working_2-way'!$D307="","",B308^('Log_working_2-way'!$D307))</f>
        <v>2.0660754766713998</v>
      </c>
      <c r="L308" s="41">
        <f t="shared" si="45"/>
        <v>0.51538461538461533</v>
      </c>
      <c r="M308" s="41">
        <f t="shared" si="46"/>
        <v>0.48461538461538456</v>
      </c>
      <c r="N308" s="42">
        <v>405</v>
      </c>
      <c r="O308" s="42">
        <f t="shared" si="47"/>
        <v>190.71428571428569</v>
      </c>
      <c r="P308" s="42">
        <f t="shared" si="48"/>
        <v>203.50746268656718</v>
      </c>
      <c r="Q308" s="42">
        <f t="shared" si="49"/>
        <v>201.49253731343288</v>
      </c>
      <c r="R308" s="42">
        <f t="shared" si="50"/>
        <v>214.28571428571431</v>
      </c>
      <c r="S308" s="43">
        <f t="shared" si="51"/>
        <v>-10.778251599147183</v>
      </c>
      <c r="T308" s="43">
        <f t="shared" si="52"/>
        <v>-10.778251599147126</v>
      </c>
      <c r="U308" t="s">
        <v>118</v>
      </c>
      <c r="V308" t="s">
        <v>85</v>
      </c>
      <c r="W308" t="s">
        <v>320</v>
      </c>
      <c r="X308" t="s">
        <v>473</v>
      </c>
      <c r="Y308" s="45"/>
    </row>
    <row r="309" spans="1:25" ht="15" x14ac:dyDescent="0.25">
      <c r="A309">
        <v>2.59</v>
      </c>
      <c r="B309">
        <v>1.53</v>
      </c>
      <c r="C309" s="32">
        <f t="shared" si="44"/>
        <v>3.9695157342216181E-2</v>
      </c>
      <c r="D309" s="33">
        <f>IF(OR($A309="",$B309=""),"",A309*'MPTO_working_2-way'!$G308)</f>
        <v>2.6928104575163396</v>
      </c>
      <c r="E309" s="35">
        <f>IF(OR($A309="",$B309=""),"",B309*'MPTO_working_2-way'!$G308)</f>
        <v>1.5907335907335909</v>
      </c>
      <c r="F309" s="33">
        <f>IF(OR($A309="",$B309=""),"",'MPTO_working_2-way'!D308)</f>
        <v>2.7303544975367759</v>
      </c>
      <c r="G309" s="35">
        <f>IF(OR($A309="",$B309=""),"",'MPTO_working_2-way'!E308)</f>
        <v>1.5779162601787884</v>
      </c>
      <c r="H309" s="33">
        <f>IF(OR($A309="",$B309=""),"",'OddsRatio_working_2-way'!M308)</f>
        <v>2.7320508075688767</v>
      </c>
      <c r="I309" s="33">
        <f>IF(OR($A309="",$B309=""),"",'OddsRatio_working_2-way'!N308)</f>
        <v>1.577350269189626</v>
      </c>
      <c r="J309" s="33">
        <f>IF('Log_working_2-way'!$D308="","",A309^('Log_working_2-way'!$D308))</f>
        <v>2.7498126453259264</v>
      </c>
      <c r="K309" s="35">
        <f>IF('Log_working_2-way'!$D308="","",B309^('Log_working_2-way'!$D308))</f>
        <v>1.5714897550150251</v>
      </c>
      <c r="L309" s="41">
        <f t="shared" si="45"/>
        <v>0.37135922330097093</v>
      </c>
      <c r="M309" s="41">
        <f t="shared" si="46"/>
        <v>0.62864077669902907</v>
      </c>
      <c r="N309" s="42">
        <v>406</v>
      </c>
      <c r="O309" s="42">
        <f t="shared" si="47"/>
        <v>249.24324324324323</v>
      </c>
      <c r="P309" s="42">
        <f t="shared" si="48"/>
        <v>140.64052287581703</v>
      </c>
      <c r="Q309" s="42">
        <f t="shared" si="49"/>
        <v>265.359477124183</v>
      </c>
      <c r="R309" s="42">
        <f t="shared" si="50"/>
        <v>156.75675675675677</v>
      </c>
      <c r="S309" s="43">
        <f t="shared" si="51"/>
        <v>-16.116233880939774</v>
      </c>
      <c r="T309" s="43">
        <f t="shared" si="52"/>
        <v>-16.116233880939745</v>
      </c>
      <c r="U309" t="s">
        <v>93</v>
      </c>
      <c r="V309" t="s">
        <v>377</v>
      </c>
      <c r="W309" t="s">
        <v>321</v>
      </c>
      <c r="X309" t="s">
        <v>473</v>
      </c>
      <c r="Y309" s="45"/>
    </row>
    <row r="310" spans="1:25" ht="15" x14ac:dyDescent="0.25">
      <c r="A310">
        <v>3.01</v>
      </c>
      <c r="B310">
        <v>1.41</v>
      </c>
      <c r="C310" s="32">
        <f t="shared" si="44"/>
        <v>4.1445771777290918E-2</v>
      </c>
      <c r="D310" s="33">
        <f>IF(OR($A310="",$B310=""),"",A310*'MPTO_working_2-way'!$G309)</f>
        <v>3.1347517730496453</v>
      </c>
      <c r="E310" s="35">
        <f>IF(OR($A310="",$B310=""),"",B310*'MPTO_working_2-way'!$G309)</f>
        <v>1.4684385382059801</v>
      </c>
      <c r="F310" s="33">
        <f>IF(OR($A310="",$B310=""),"",'MPTO_working_2-way'!D309)</f>
        <v>3.210241670133505</v>
      </c>
      <c r="G310" s="35">
        <f>IF(OR($A310="",$B310=""),"",'MPTO_working_2-way'!E309)</f>
        <v>1.4524392121969165</v>
      </c>
      <c r="H310" s="33">
        <f>IF(OR($A310="",$B310=""),"",'OddsRatio_working_2-way'!M309)</f>
        <v>3.214145213031486</v>
      </c>
      <c r="I310" s="33">
        <f>IF(OR($A310="",$B310=""),"",'OddsRatio_working_2-way'!N309)</f>
        <v>1.4516415608671192</v>
      </c>
      <c r="J310" s="33">
        <f>IF('Log_working_2-way'!$D309="","",A310^('Log_working_2-way'!$D309))</f>
        <v>3.2509243450889174</v>
      </c>
      <c r="K310" s="35">
        <f>IF('Log_working_2-way'!$D309="","",B310^('Log_working_2-way'!$D309))</f>
        <v>1.4442619327387027</v>
      </c>
      <c r="L310" s="41">
        <f t="shared" si="45"/>
        <v>0.31900452488687786</v>
      </c>
      <c r="M310" s="41">
        <f t="shared" si="46"/>
        <v>0.68099547511312208</v>
      </c>
      <c r="N310" s="42">
        <v>407</v>
      </c>
      <c r="O310" s="42">
        <f t="shared" si="47"/>
        <v>271.78405315614617</v>
      </c>
      <c r="P310" s="42">
        <f t="shared" si="48"/>
        <v>118.34751773049646</v>
      </c>
      <c r="Q310" s="42">
        <f t="shared" si="49"/>
        <v>288.65248226950354</v>
      </c>
      <c r="R310" s="42">
        <f t="shared" si="50"/>
        <v>135.21594684385383</v>
      </c>
      <c r="S310" s="43">
        <f t="shared" si="51"/>
        <v>-16.868429113357365</v>
      </c>
      <c r="T310" s="43">
        <f t="shared" si="52"/>
        <v>-16.868429113357365</v>
      </c>
      <c r="U310" t="s">
        <v>124</v>
      </c>
      <c r="V310" t="s">
        <v>120</v>
      </c>
      <c r="W310" t="s">
        <v>321</v>
      </c>
      <c r="X310" t="s">
        <v>473</v>
      </c>
      <c r="Y310" s="45"/>
    </row>
    <row r="311" spans="1:25" ht="15" x14ac:dyDescent="0.25">
      <c r="A311">
        <v>2.95</v>
      </c>
      <c r="B311">
        <v>1.42</v>
      </c>
      <c r="C311" s="32">
        <f t="shared" si="44"/>
        <v>4.3208402960133618E-2</v>
      </c>
      <c r="D311" s="33">
        <f>IF(OR($A311="",$B311=""),"",A311*'MPTO_working_2-way'!$G310)</f>
        <v>3.0774647887323945</v>
      </c>
      <c r="E311" s="35">
        <f>IF(OR($A311="",$B311=""),"",B311*'MPTO_working_2-way'!$G310)</f>
        <v>1.4813559322033896</v>
      </c>
      <c r="F311" s="33">
        <f>IF(OR($A311="",$B311=""),"",'MPTO_working_2-way'!D310)</f>
        <v>3.1508085746521246</v>
      </c>
      <c r="G311" s="35">
        <f>IF(OR($A311="",$B311=""),"",'MPTO_working_2-way'!E310)</f>
        <v>1.4649414233257561</v>
      </c>
      <c r="H311" s="33">
        <f>IF(OR($A311="",$B311=""),"",'OddsRatio_working_2-way'!M310)</f>
        <v>3.1547290184283359</v>
      </c>
      <c r="I311" s="33">
        <f>IF(OR($A311="",$B311=""),"",'OddsRatio_working_2-way'!N310)</f>
        <v>1.4640954808922568</v>
      </c>
      <c r="J311" s="33">
        <f>IF('Log_working_2-way'!$D310="","",A311^('Log_working_2-way'!$D310))</f>
        <v>3.1904478977614552</v>
      </c>
      <c r="K311" s="35">
        <f>IF('Log_working_2-way'!$D310="","",B311^('Log_working_2-way'!$D310))</f>
        <v>1.456527635749437</v>
      </c>
      <c r="L311" s="41">
        <f t="shared" si="45"/>
        <v>0.32494279176201374</v>
      </c>
      <c r="M311" s="41">
        <f t="shared" si="46"/>
        <v>0.67505720823798643</v>
      </c>
      <c r="N311" s="42">
        <v>408</v>
      </c>
      <c r="O311" s="42">
        <f t="shared" si="47"/>
        <v>269.69491525423734</v>
      </c>
      <c r="P311" s="42">
        <f t="shared" si="48"/>
        <v>120.67605633802819</v>
      </c>
      <c r="Q311" s="42">
        <f t="shared" si="49"/>
        <v>287.32394366197184</v>
      </c>
      <c r="R311" s="42">
        <f t="shared" si="50"/>
        <v>138.30508474576271</v>
      </c>
      <c r="S311" s="43">
        <f t="shared" si="51"/>
        <v>-17.629028407734495</v>
      </c>
      <c r="T311" s="43">
        <f t="shared" si="52"/>
        <v>-17.629028407734523</v>
      </c>
      <c r="U311" t="s">
        <v>91</v>
      </c>
      <c r="V311" t="s">
        <v>55</v>
      </c>
      <c r="W311" t="s">
        <v>321</v>
      </c>
      <c r="X311" t="s">
        <v>473</v>
      </c>
      <c r="Y311" s="45"/>
    </row>
    <row r="312" spans="1:25" ht="15" x14ac:dyDescent="0.25">
      <c r="A312">
        <v>1.88</v>
      </c>
      <c r="B312">
        <v>1.99</v>
      </c>
      <c r="C312" s="32">
        <f t="shared" si="44"/>
        <v>3.4427456431091574E-2</v>
      </c>
      <c r="D312" s="33">
        <f>IF(OR($A312="",$B312=""),"",A312*'MPTO_working_2-way'!$G311)</f>
        <v>1.9447236180904521</v>
      </c>
      <c r="E312" s="35">
        <f>IF(OR($A312="",$B312=""),"",B312*'MPTO_working_2-way'!$G311)</f>
        <v>2.0585106382978724</v>
      </c>
      <c r="F312" s="33">
        <f>IF(OR($A312="",$B312=""),"",'MPTO_working_2-way'!D311)</f>
        <v>1.9428749480681344</v>
      </c>
      <c r="G312" s="35">
        <f>IF(OR($A312="",$B312=""),"",'MPTO_working_2-way'!E311)</f>
        <v>2.0605860321656753</v>
      </c>
      <c r="H312" s="33">
        <f>IF(OR($A312="",$B312=""),"",'OddsRatio_working_2-way'!M311)</f>
        <v>1.9428090415820634</v>
      </c>
      <c r="I312" s="33">
        <f>IF(OR($A312="",$B312=""),"",'OddsRatio_working_2-way'!N311)</f>
        <v>2.0606601717798219</v>
      </c>
      <c r="J312" s="33">
        <f>IF('Log_working_2-way'!$D311="","",A312^('Log_working_2-way'!$D311))</f>
        <v>1.9419679246135251</v>
      </c>
      <c r="K312" s="35">
        <f>IF('Log_working_2-way'!$D311="","",B312^('Log_working_2-way'!$D311))</f>
        <v>2.0616072733158419</v>
      </c>
      <c r="L312" s="41">
        <f t="shared" si="45"/>
        <v>0.51421188630490955</v>
      </c>
      <c r="M312" s="41">
        <f t="shared" si="46"/>
        <v>0.48578811369509045</v>
      </c>
      <c r="N312" s="42">
        <v>409</v>
      </c>
      <c r="O312" s="42">
        <f t="shared" si="47"/>
        <v>191.44680851063828</v>
      </c>
      <c r="P312" s="42">
        <f t="shared" si="48"/>
        <v>203.4723618090452</v>
      </c>
      <c r="Q312" s="42">
        <f t="shared" si="49"/>
        <v>205.52763819095475</v>
      </c>
      <c r="R312" s="42">
        <f t="shared" si="50"/>
        <v>217.55319148936169</v>
      </c>
      <c r="S312" s="43">
        <f t="shared" si="51"/>
        <v>-14.080829680316469</v>
      </c>
      <c r="T312" s="43">
        <f t="shared" si="52"/>
        <v>-14.080829680316498</v>
      </c>
      <c r="U312" t="s">
        <v>129</v>
      </c>
      <c r="V312" t="s">
        <v>385</v>
      </c>
      <c r="W312" t="s">
        <v>325</v>
      </c>
      <c r="X312" t="s">
        <v>473</v>
      </c>
      <c r="Y312" s="45"/>
    </row>
    <row r="313" spans="1:25" ht="15" x14ac:dyDescent="0.25">
      <c r="A313">
        <v>1.8</v>
      </c>
      <c r="B313">
        <v>2.0699999999999998</v>
      </c>
      <c r="C313" s="32">
        <f t="shared" si="44"/>
        <v>3.8647342995169254E-2</v>
      </c>
      <c r="D313" s="33">
        <f>IF(OR($A313="",$B313=""),"",A313*'MPTO_working_2-way'!$G312)</f>
        <v>1.8695652173913047</v>
      </c>
      <c r="E313" s="35">
        <f>IF(OR($A313="",$B313=""),"",B313*'MPTO_working_2-way'!$G312)</f>
        <v>2.1500000000000004</v>
      </c>
      <c r="F313" s="33">
        <f>IF(OR($A313="",$B313=""),"",'MPTO_working_2-way'!D312)</f>
        <v>1.8648648648648651</v>
      </c>
      <c r="G313" s="35">
        <f>IF(OR($A313="",$B313=""),"",'MPTO_working_2-way'!E312)</f>
        <v>2.15625</v>
      </c>
      <c r="H313" s="33">
        <f>IF(OR($A313="",$B313=""),"",'OddsRatio_working_2-way'!M312)</f>
        <v>1.8646754023342345</v>
      </c>
      <c r="I313" s="33">
        <f>IF(OR($A313="",$B313=""),"",'OddsRatio_working_2-way'!N312)</f>
        <v>2.1565033506220384</v>
      </c>
      <c r="J313" s="33">
        <f>IF('Log_working_2-way'!$D312="","",A313^('Log_working_2-way'!$D312))</f>
        <v>1.8625327535713179</v>
      </c>
      <c r="K313" s="35">
        <f>IF('Log_working_2-way'!$D312="","",B313^('Log_working_2-way'!$D312))</f>
        <v>2.1593762623614712</v>
      </c>
      <c r="L313" s="41">
        <f t="shared" si="45"/>
        <v>0.53488372093023251</v>
      </c>
      <c r="M313" s="41">
        <f t="shared" si="46"/>
        <v>0.46511627906976738</v>
      </c>
      <c r="N313" s="42">
        <v>410</v>
      </c>
      <c r="O313" s="42">
        <f t="shared" si="47"/>
        <v>182.22222222222223</v>
      </c>
      <c r="P313" s="42">
        <f t="shared" si="48"/>
        <v>211.93236714975845</v>
      </c>
      <c r="Q313" s="42">
        <f t="shared" si="49"/>
        <v>198.06763285024155</v>
      </c>
      <c r="R313" s="42">
        <f t="shared" si="50"/>
        <v>227.7777777777778</v>
      </c>
      <c r="S313" s="43">
        <f t="shared" si="51"/>
        <v>-15.845410628019323</v>
      </c>
      <c r="T313" s="43">
        <f t="shared" si="52"/>
        <v>-15.845410628019351</v>
      </c>
      <c r="U313" t="s">
        <v>126</v>
      </c>
      <c r="V313" t="s">
        <v>194</v>
      </c>
      <c r="W313" t="s">
        <v>325</v>
      </c>
      <c r="X313" t="s">
        <v>473</v>
      </c>
      <c r="Y313" s="45"/>
    </row>
    <row r="314" spans="1:25" ht="15" x14ac:dyDescent="0.25">
      <c r="A314">
        <v>1.96</v>
      </c>
      <c r="B314">
        <v>1.9</v>
      </c>
      <c r="C314" s="32">
        <f t="shared" si="44"/>
        <v>3.6519871106337254E-2</v>
      </c>
      <c r="D314" s="33">
        <f>IF(OR($A314="",$B314=""),"",A314*'MPTO_working_2-way'!$G313)</f>
        <v>2.0315789473684212</v>
      </c>
      <c r="E314" s="35">
        <f>IF(OR($A314="",$B314=""),"",B314*'MPTO_working_2-way'!$G313)</f>
        <v>1.9693877551020407</v>
      </c>
      <c r="F314" s="33">
        <f>IF(OR($A314="",$B314=""),"",'MPTO_working_2-way'!D313)</f>
        <v>2.0327510917030565</v>
      </c>
      <c r="G314" s="35">
        <f>IF(OR($A314="",$B314=""),"",'MPTO_working_2-way'!E313)</f>
        <v>1.9682875264270612</v>
      </c>
      <c r="H314" s="33">
        <f>IF(OR($A314="",$B314=""),"",'OddsRatio_working_2-way'!M313)</f>
        <v>2.0327955589886439</v>
      </c>
      <c r="I314" s="33">
        <f>IF(OR($A314="",$B314=""),"",'OddsRatio_working_2-way'!N313)</f>
        <v>1.9682458365518538</v>
      </c>
      <c r="J314" s="33">
        <f>IF('Log_working_2-way'!$D313="","",A314^('Log_working_2-way'!$D313))</f>
        <v>2.033331019340773</v>
      </c>
      <c r="K314" s="35">
        <f>IF('Log_working_2-way'!$D313="","",B314^('Log_working_2-way'!$D313))</f>
        <v>1.9677441025992628</v>
      </c>
      <c r="L314" s="41">
        <f t="shared" si="45"/>
        <v>0.49222797927461137</v>
      </c>
      <c r="M314" s="41">
        <f t="shared" si="46"/>
        <v>0.50777202072538863</v>
      </c>
      <c r="N314" s="42">
        <v>411</v>
      </c>
      <c r="O314" s="42">
        <f t="shared" si="47"/>
        <v>201.30612244897958</v>
      </c>
      <c r="P314" s="42">
        <f t="shared" si="48"/>
        <v>194.68421052631578</v>
      </c>
      <c r="Q314" s="42">
        <f t="shared" si="49"/>
        <v>216.31578947368419</v>
      </c>
      <c r="R314" s="42">
        <f t="shared" si="50"/>
        <v>209.69387755102042</v>
      </c>
      <c r="S314" s="43">
        <f t="shared" si="51"/>
        <v>-15.009667024704612</v>
      </c>
      <c r="T314" s="43">
        <f t="shared" si="52"/>
        <v>-15.00966702470464</v>
      </c>
      <c r="U314" t="s">
        <v>98</v>
      </c>
      <c r="V314" t="s">
        <v>379</v>
      </c>
      <c r="W314" t="s">
        <v>325</v>
      </c>
      <c r="X314" t="s">
        <v>473</v>
      </c>
      <c r="Y314" s="45"/>
    </row>
    <row r="315" spans="1:25" s="38" customFormat="1" ht="15" x14ac:dyDescent="0.25">
      <c r="A315">
        <v>1.68</v>
      </c>
      <c r="B315">
        <v>2.25</v>
      </c>
      <c r="C315" s="32">
        <f t="shared" si="44"/>
        <v>3.9682539682539542E-2</v>
      </c>
      <c r="D315" s="33">
        <f>IF(OR($A315="",$B315=""),"",A315*'MPTO_working_2-way'!$G314)</f>
        <v>1.7466666666666664</v>
      </c>
      <c r="E315" s="35">
        <f>IF(OR($A315="",$B315=""),"",B315*'MPTO_working_2-way'!$G314)</f>
        <v>2.339285714285714</v>
      </c>
      <c r="F315" s="33">
        <f>IF(OR($A315="",$B315=""),"",'MPTO_working_2-way'!D314)</f>
        <v>1.7379310344827583</v>
      </c>
      <c r="G315" s="35">
        <f>IF(OR($A315="",$B315=""),"",'MPTO_working_2-way'!E314)</f>
        <v>2.3551401869158877</v>
      </c>
      <c r="H315" s="33">
        <f>IF(OR($A315="",$B315=""),"",'OddsRatio_working_2-way'!M314)</f>
        <v>1.7375635565834309</v>
      </c>
      <c r="I315" s="33">
        <f>IF(OR($A315="",$B315=""),"",'OddsRatio_working_2-way'!N314)</f>
        <v>2.3558153613666013</v>
      </c>
      <c r="J315" s="33">
        <f>IF('Log_working_2-way'!$D314="","",A315^('Log_working_2-way'!$D314))</f>
        <v>1.733582099100242</v>
      </c>
      <c r="K315" s="35">
        <f>IF('Log_working_2-way'!$D314="","",B315^('Log_working_2-way'!$D314))</f>
        <v>2.3631739395308338</v>
      </c>
      <c r="L315" s="41">
        <f t="shared" si="45"/>
        <v>0.57251908396946571</v>
      </c>
      <c r="M315" s="41">
        <f t="shared" si="46"/>
        <v>0.4274809160305344</v>
      </c>
      <c r="N315" s="42">
        <v>412</v>
      </c>
      <c r="O315" s="42">
        <f t="shared" si="47"/>
        <v>166.76190476190473</v>
      </c>
      <c r="P315" s="42">
        <f t="shared" si="48"/>
        <v>228.88888888888889</v>
      </c>
      <c r="Q315" s="42">
        <f t="shared" si="49"/>
        <v>183.11111111111111</v>
      </c>
      <c r="R315" s="42">
        <f t="shared" si="50"/>
        <v>245.23809523809524</v>
      </c>
      <c r="S315" s="43">
        <f t="shared" si="51"/>
        <v>-16.349206349206383</v>
      </c>
      <c r="T315" s="43">
        <f t="shared" si="52"/>
        <v>-16.349206349206355</v>
      </c>
      <c r="U315" t="s">
        <v>130</v>
      </c>
      <c r="V315" t="s">
        <v>128</v>
      </c>
      <c r="W315" t="s">
        <v>325</v>
      </c>
      <c r="X315" t="s">
        <v>473</v>
      </c>
      <c r="Y315" s="45"/>
    </row>
    <row r="316" spans="1:25" ht="15" x14ac:dyDescent="0.25">
      <c r="A316">
        <v>1.69</v>
      </c>
      <c r="B316">
        <v>2.21</v>
      </c>
      <c r="C316" s="32">
        <f t="shared" si="44"/>
        <v>4.4204664114166459E-2</v>
      </c>
      <c r="D316" s="33">
        <f>IF(OR($A316="",$B316=""),"",A316*'MPTO_working_2-way'!$G315)</f>
        <v>1.7647058823529413</v>
      </c>
      <c r="E316" s="35">
        <f>IF(OR($A316="",$B316=""),"",B316*'MPTO_working_2-way'!$G315)</f>
        <v>2.3076923076923079</v>
      </c>
      <c r="F316" s="33">
        <f>IF(OR($A316="",$B316=""),"",'MPTO_working_2-way'!D315)</f>
        <v>1.7555759242285367</v>
      </c>
      <c r="G316" s="35">
        <f>IF(OR($A316="",$B316=""),"",'MPTO_working_2-way'!E315)</f>
        <v>2.3234937323089366</v>
      </c>
      <c r="H316" s="33">
        <f>IF(OR($A316="",$B316=""),"",'OddsRatio_working_2-way'!M315)</f>
        <v>1.7551476239016437</v>
      </c>
      <c r="I316" s="33">
        <f>IF(OR($A316="",$B316=""),"",'OddsRatio_working_2-way'!N315)</f>
        <v>2.3242443839434617</v>
      </c>
      <c r="J316" s="33">
        <f>IF('Log_working_2-way'!$D315="","",A316^('Log_working_2-way'!$D315))</f>
        <v>1.7509739490156586</v>
      </c>
      <c r="K316" s="35">
        <f>IF('Log_working_2-way'!$D315="","",B316^('Log_working_2-way'!$D315))</f>
        <v>2.3316041139779355</v>
      </c>
      <c r="L316" s="41">
        <f t="shared" si="45"/>
        <v>0.56666666666666665</v>
      </c>
      <c r="M316" s="41">
        <f t="shared" si="46"/>
        <v>0.43333333333333329</v>
      </c>
      <c r="N316" s="42">
        <v>413</v>
      </c>
      <c r="O316" s="42">
        <f t="shared" si="47"/>
        <v>168.62130177514794</v>
      </c>
      <c r="P316" s="42">
        <f t="shared" si="48"/>
        <v>226.12217194570135</v>
      </c>
      <c r="Q316" s="42">
        <f t="shared" si="49"/>
        <v>186.87782805429865</v>
      </c>
      <c r="R316" s="42">
        <f t="shared" si="50"/>
        <v>244.37869822485209</v>
      </c>
      <c r="S316" s="43">
        <f t="shared" si="51"/>
        <v>-18.256526279150705</v>
      </c>
      <c r="T316" s="43">
        <f t="shared" si="52"/>
        <v>-18.256526279150734</v>
      </c>
      <c r="U316" t="s">
        <v>281</v>
      </c>
      <c r="V316" t="s">
        <v>201</v>
      </c>
      <c r="W316" t="s">
        <v>322</v>
      </c>
      <c r="X316" t="s">
        <v>474</v>
      </c>
      <c r="Y316" s="45"/>
    </row>
    <row r="317" spans="1:25" ht="15" x14ac:dyDescent="0.25">
      <c r="A317">
        <v>1.45</v>
      </c>
      <c r="B317">
        <v>2.75</v>
      </c>
      <c r="C317" s="32">
        <f t="shared" ref="C317:C376" si="53">IF(OR($A317="",$B317=""),"",(1/A317)+(1/B317)-1)</f>
        <v>5.3291536050156907E-2</v>
      </c>
      <c r="D317" s="33">
        <f>IF(OR($A317="",$B317=""),"",A317*'MPTO_working_2-way'!$G316)</f>
        <v>1.5272727272727276</v>
      </c>
      <c r="E317" s="35">
        <f>IF(OR($A317="",$B317=""),"",B317*'MPTO_working_2-way'!$G316)</f>
        <v>2.8965517241379315</v>
      </c>
      <c r="F317" s="33">
        <f>IF(OR($A317="",$B317=""),"",'MPTO_working_2-way'!D316)</f>
        <v>1.5082742316784872</v>
      </c>
      <c r="G317" s="35">
        <f>IF(OR($A317="",$B317=""),"",'MPTO_working_2-way'!E316)</f>
        <v>2.9674418604651169</v>
      </c>
      <c r="H317" s="33">
        <f>IF(OR($A317="",$B317=""),"",'OddsRatio_working_2-way'!M316)</f>
        <v>1.50709255283711</v>
      </c>
      <c r="I317" s="33">
        <f>IF(OR($A317="",$B317=""),"",'OddsRatio_working_2-way'!N316)</f>
        <v>2.97202659436654</v>
      </c>
      <c r="J317" s="33">
        <f>IF('Log_working_2-way'!$D316="","",A317^('Log_working_2-way'!$D316))</f>
        <v>1.4983227415848384</v>
      </c>
      <c r="K317" s="35">
        <f>IF('Log_working_2-way'!$D316="","",B317^('Log_working_2-way'!$D316))</f>
        <v>3.0067316149589698</v>
      </c>
      <c r="L317" s="41">
        <f t="shared" ref="L317:L376" si="54">(1/D317)</f>
        <v>0.65476190476190466</v>
      </c>
      <c r="M317" s="41">
        <f t="shared" ref="M317:M376" si="55">(1/E317)</f>
        <v>0.34523809523809518</v>
      </c>
      <c r="N317" s="42">
        <v>414</v>
      </c>
      <c r="O317" s="42">
        <f t="shared" ref="O317:O376" si="56">(1/A317)*((N317*A317)-N317)</f>
        <v>128.48275862068962</v>
      </c>
      <c r="P317" s="42">
        <f t="shared" ref="P317:P376" si="57">(1/B317)*((N317*B317)-N317)</f>
        <v>263.45454545454544</v>
      </c>
      <c r="Q317" s="42">
        <f t="shared" ref="Q317:Q376" si="58">(1/B317)*N317</f>
        <v>150.54545454545456</v>
      </c>
      <c r="R317" s="42">
        <f t="shared" ref="R317:R376" si="59">(1/A317)*N317</f>
        <v>285.51724137931035</v>
      </c>
      <c r="S317" s="43">
        <f t="shared" ref="S317:S376" si="60">O317-Q317</f>
        <v>-22.062695924764938</v>
      </c>
      <c r="T317" s="43">
        <f t="shared" ref="T317:T376" si="61">P317-R317</f>
        <v>-22.06269592476491</v>
      </c>
      <c r="U317" t="s">
        <v>279</v>
      </c>
      <c r="V317" t="s">
        <v>199</v>
      </c>
      <c r="W317" t="s">
        <v>322</v>
      </c>
      <c r="X317" t="s">
        <v>474</v>
      </c>
      <c r="Y317" s="45"/>
    </row>
    <row r="318" spans="1:25" ht="15" x14ac:dyDescent="0.25">
      <c r="A318">
        <v>1.69</v>
      </c>
      <c r="B318">
        <v>2.2200000000000002</v>
      </c>
      <c r="C318" s="32">
        <f t="shared" si="53"/>
        <v>4.2166426781811372E-2</v>
      </c>
      <c r="D318" s="33">
        <f>IF(OR($A318="",$B318=""),"",A318*'MPTO_working_2-way'!$G317)</f>
        <v>1.7612612612612613</v>
      </c>
      <c r="E318" s="35">
        <f>IF(OR($A318="",$B318=""),"",B318*'MPTO_working_2-way'!$G317)</f>
        <v>2.3136094674556213</v>
      </c>
      <c r="F318" s="33">
        <f>IF(OR($A318="",$B318=""),"",'MPTO_working_2-way'!D317)</f>
        <v>1.7524405623803074</v>
      </c>
      <c r="G318" s="35">
        <f>IF(OR($A318="",$B318=""),"",'MPTO_working_2-way'!E317)</f>
        <v>2.3290086287168665</v>
      </c>
      <c r="H318" s="33">
        <f>IF(OR($A318="",$B318=""),"",'OddsRatio_working_2-way'!M317)</f>
        <v>1.7520463885238748</v>
      </c>
      <c r="I318" s="33">
        <f>IF(OR($A318="",$B318=""),"",'OddsRatio_working_2-way'!N317)</f>
        <v>2.3297052086943877</v>
      </c>
      <c r="J318" s="33">
        <f>IF('Log_working_2-way'!$D317="","",A318^('Log_working_2-way'!$D317))</f>
        <v>1.7480196052222718</v>
      </c>
      <c r="K318" s="35">
        <f>IF('Log_working_2-way'!$D317="","",B318^('Log_working_2-way'!$D317))</f>
        <v>2.3368633562786214</v>
      </c>
      <c r="L318" s="41">
        <f t="shared" si="54"/>
        <v>0.56777493606138107</v>
      </c>
      <c r="M318" s="41">
        <f t="shared" si="55"/>
        <v>0.43222506393861893</v>
      </c>
      <c r="N318" s="42">
        <v>415</v>
      </c>
      <c r="O318" s="42">
        <f t="shared" si="56"/>
        <v>169.43786982248523</v>
      </c>
      <c r="P318" s="42">
        <f t="shared" si="57"/>
        <v>228.06306306306305</v>
      </c>
      <c r="Q318" s="42">
        <f t="shared" si="58"/>
        <v>186.93693693693692</v>
      </c>
      <c r="R318" s="42">
        <f t="shared" si="59"/>
        <v>245.5621301775148</v>
      </c>
      <c r="S318" s="43">
        <f t="shared" si="60"/>
        <v>-17.499067114451691</v>
      </c>
      <c r="T318" s="43">
        <f t="shared" si="61"/>
        <v>-17.499067114451748</v>
      </c>
      <c r="U318" t="s">
        <v>195</v>
      </c>
      <c r="V318" t="s">
        <v>344</v>
      </c>
      <c r="W318" t="s">
        <v>322</v>
      </c>
      <c r="X318" t="s">
        <v>474</v>
      </c>
      <c r="Y318" s="45"/>
    </row>
    <row r="319" spans="1:25" ht="15" x14ac:dyDescent="0.25">
      <c r="A319">
        <v>1.78</v>
      </c>
      <c r="B319">
        <v>2.15</v>
      </c>
      <c r="C319" s="32">
        <f t="shared" si="53"/>
        <v>2.6914031878756184E-2</v>
      </c>
      <c r="D319" s="33">
        <f>IF(OR($A319="",$B319=""),"",A319*'MPTO_working_2-way'!$G318)</f>
        <v>1.827906976744186</v>
      </c>
      <c r="E319" s="35">
        <f>IF(OR($A319="",$B319=""),"",B319*'MPTO_working_2-way'!$G318)</f>
        <v>2.2078651685393256</v>
      </c>
      <c r="F319" s="33">
        <f>IF(OR($A319="",$B319=""),"",'MPTO_working_2-way'!D318)</f>
        <v>1.8236835835120324</v>
      </c>
      <c r="G319" s="35">
        <f>IF(OR($A319="",$B319=""),"",'MPTO_working_2-way'!E318)</f>
        <v>2.2140584321666186</v>
      </c>
      <c r="H319" s="33">
        <f>IF(OR($A319="",$B319=""),"",'OddsRatio_working_2-way'!M318)</f>
        <v>1.8235659473079355</v>
      </c>
      <c r="I319" s="33">
        <f>IF(OR($A319="",$B319=""),"",'OddsRatio_working_2-way'!N318)</f>
        <v>2.214231845389905</v>
      </c>
      <c r="J319" s="33">
        <f>IF('Log_working_2-way'!$D318="","",A319^('Log_working_2-way'!$D318))</f>
        <v>1.821657795971604</v>
      </c>
      <c r="K319" s="35">
        <f>IF('Log_working_2-way'!$D318="","",B319^('Log_working_2-way'!$D318))</f>
        <v>2.2170516788166044</v>
      </c>
      <c r="L319" s="41">
        <f t="shared" si="54"/>
        <v>0.54707379134860057</v>
      </c>
      <c r="M319" s="41">
        <f t="shared" si="55"/>
        <v>0.45292620865139954</v>
      </c>
      <c r="N319" s="42">
        <v>416</v>
      </c>
      <c r="O319" s="42">
        <f t="shared" si="56"/>
        <v>182.29213483146069</v>
      </c>
      <c r="P319" s="42">
        <f t="shared" si="57"/>
        <v>222.51162790697674</v>
      </c>
      <c r="Q319" s="42">
        <f t="shared" si="58"/>
        <v>193.48837209302326</v>
      </c>
      <c r="R319" s="42">
        <f t="shared" si="59"/>
        <v>233.70786516853934</v>
      </c>
      <c r="S319" s="43">
        <f t="shared" si="60"/>
        <v>-11.196237261562572</v>
      </c>
      <c r="T319" s="43">
        <f t="shared" si="61"/>
        <v>-11.196237261562601</v>
      </c>
      <c r="U319" t="s">
        <v>202</v>
      </c>
      <c r="V319" t="s">
        <v>207</v>
      </c>
      <c r="W319" t="s">
        <v>182</v>
      </c>
      <c r="X319" t="s">
        <v>474</v>
      </c>
      <c r="Y319" s="45"/>
    </row>
    <row r="320" spans="1:25" ht="15" x14ac:dyDescent="0.25">
      <c r="A320">
        <v>1.31</v>
      </c>
      <c r="B320">
        <v>3.64</v>
      </c>
      <c r="C320" s="32">
        <f t="shared" si="53"/>
        <v>3.8084053351228775E-2</v>
      </c>
      <c r="D320" s="33">
        <f>IF(OR($A320="",$B320=""),"",A320*'MPTO_working_2-way'!$G319)</f>
        <v>1.3598901098901097</v>
      </c>
      <c r="E320" s="35">
        <f>IF(OR($A320="",$B320=""),"",B320*'MPTO_working_2-way'!$G319)</f>
        <v>3.778625954198473</v>
      </c>
      <c r="F320" s="33">
        <f>IF(OR($A320="",$B320=""),"",'MPTO_working_2-way'!D319)</f>
        <v>1.3435140313310041</v>
      </c>
      <c r="G320" s="35">
        <f>IF(OR($A320="",$B320=""),"",'MPTO_working_2-way'!E319)</f>
        <v>3.9110892388451433</v>
      </c>
      <c r="H320" s="33">
        <f>IF(OR($A320="",$B320=""),"",'OddsRatio_working_2-way'!M319)</f>
        <v>1.3426722084211711</v>
      </c>
      <c r="I320" s="33">
        <f>IF(OR($A320="",$B320=""),"",'OddsRatio_working_2-way'!N319)</f>
        <v>3.91824074268352</v>
      </c>
      <c r="J320" s="33">
        <f>IF('Log_working_2-way'!$D319="","",A320^('Log_working_2-way'!$D319))</f>
        <v>1.3350210845817716</v>
      </c>
      <c r="K320" s="35">
        <f>IF('Log_working_2-way'!$D319="","",B320^('Log_working_2-way'!$D319))</f>
        <v>3.9848867609109391</v>
      </c>
      <c r="L320" s="41">
        <f t="shared" si="54"/>
        <v>0.73535353535353543</v>
      </c>
      <c r="M320" s="41">
        <f t="shared" si="55"/>
        <v>0.26464646464646469</v>
      </c>
      <c r="N320" s="42">
        <v>417</v>
      </c>
      <c r="O320" s="42">
        <f t="shared" si="56"/>
        <v>98.679389312977079</v>
      </c>
      <c r="P320" s="42">
        <f t="shared" si="57"/>
        <v>302.43956043956041</v>
      </c>
      <c r="Q320" s="42">
        <f t="shared" si="58"/>
        <v>114.56043956043955</v>
      </c>
      <c r="R320" s="42">
        <f t="shared" si="59"/>
        <v>318.32061068702285</v>
      </c>
      <c r="S320" s="43">
        <f t="shared" si="60"/>
        <v>-15.881050247462468</v>
      </c>
      <c r="T320" s="43">
        <f t="shared" si="61"/>
        <v>-15.88105024746244</v>
      </c>
      <c r="U320" t="s">
        <v>178</v>
      </c>
      <c r="V320" t="s">
        <v>287</v>
      </c>
      <c r="W320" t="s">
        <v>182</v>
      </c>
      <c r="X320" t="s">
        <v>474</v>
      </c>
      <c r="Y320" s="45"/>
    </row>
    <row r="321" spans="1:25" s="38" customFormat="1" ht="15" x14ac:dyDescent="0.25">
      <c r="A321">
        <v>2.0699999999999998</v>
      </c>
      <c r="B321">
        <v>1.82</v>
      </c>
      <c r="C321" s="32">
        <f t="shared" si="53"/>
        <v>3.2542336890162948E-2</v>
      </c>
      <c r="D321" s="33">
        <f>IF(OR($A321="",$B321=""),"",A321*'MPTO_working_2-way'!$G320)</f>
        <v>2.1373626373626373</v>
      </c>
      <c r="E321" s="35">
        <f>IF(OR($A321="",$B321=""),"",B321*'MPTO_working_2-way'!$G320)</f>
        <v>1.8792270531400965</v>
      </c>
      <c r="F321" s="33">
        <f>IF(OR($A321="",$B321=""),"",'MPTO_working_2-way'!D320)</f>
        <v>2.1421504520384373</v>
      </c>
      <c r="G321" s="35">
        <f>IF(OR($A321="",$B321=""),"",'MPTO_working_2-way'!E320)</f>
        <v>1.8755413949320454</v>
      </c>
      <c r="H321" s="33">
        <f>IF(OR($A321="",$B321=""),"",'OddsRatio_working_2-way'!M320)</f>
        <v>2.1423125880338039</v>
      </c>
      <c r="I321" s="33">
        <f>IF(OR($A321="",$B321=""),"",'OddsRatio_working_2-way'!N320)</f>
        <v>1.8754171235399244</v>
      </c>
      <c r="J321" s="33">
        <f>IF('Log_working_2-way'!$D320="","",A321^('Log_working_2-way'!$D320))</f>
        <v>2.1444993293304022</v>
      </c>
      <c r="K321" s="35">
        <f>IF('Log_working_2-way'!$D320="","",B321^('Log_working_2-way'!$D320))</f>
        <v>1.8737445050186454</v>
      </c>
      <c r="L321" s="41">
        <f t="shared" si="54"/>
        <v>0.46786632390745503</v>
      </c>
      <c r="M321" s="41">
        <f t="shared" si="55"/>
        <v>0.53213367609254503</v>
      </c>
      <c r="N321" s="42">
        <v>418</v>
      </c>
      <c r="O321" s="42">
        <f t="shared" si="56"/>
        <v>216.06763285024149</v>
      </c>
      <c r="P321" s="42">
        <f t="shared" si="57"/>
        <v>188.32967032967031</v>
      </c>
      <c r="Q321" s="42">
        <f t="shared" si="58"/>
        <v>229.67032967032964</v>
      </c>
      <c r="R321" s="42">
        <f t="shared" si="59"/>
        <v>201.93236714975848</v>
      </c>
      <c r="S321" s="43">
        <f t="shared" si="60"/>
        <v>-13.602696820088141</v>
      </c>
      <c r="T321" s="43">
        <f t="shared" si="61"/>
        <v>-13.60269682008817</v>
      </c>
      <c r="U321" t="s">
        <v>188</v>
      </c>
      <c r="V321" t="s">
        <v>180</v>
      </c>
      <c r="W321" t="s">
        <v>183</v>
      </c>
      <c r="X321" t="s">
        <v>474</v>
      </c>
      <c r="Y321" s="45"/>
    </row>
    <row r="322" spans="1:25" ht="15" x14ac:dyDescent="0.25">
      <c r="A322">
        <v>1.59</v>
      </c>
      <c r="B322">
        <v>2.4500000000000002</v>
      </c>
      <c r="C322" s="32">
        <f t="shared" si="53"/>
        <v>3.7094082916185211E-2</v>
      </c>
      <c r="D322" s="33">
        <f>IF(OR($A322="",$B322=""),"",A322*'MPTO_working_2-way'!$G321)</f>
        <v>1.6489795918367345</v>
      </c>
      <c r="E322" s="35">
        <f>IF(OR($A322="",$B322=""),"",B322*'MPTO_working_2-way'!$G321)</f>
        <v>2.540880503144654</v>
      </c>
      <c r="F322" s="33">
        <f>IF(OR($A322="",$B322=""),"",'MPTO_working_2-way'!D321)</f>
        <v>1.6383135317001365</v>
      </c>
      <c r="G322" s="35">
        <f>IF(OR($A322="",$B322=""),"",'MPTO_working_2-way'!E321)</f>
        <v>2.5666282325811234</v>
      </c>
      <c r="H322" s="33">
        <f>IF(OR($A322="",$B322=""),"",'OddsRatio_working_2-way'!M321)</f>
        <v>1.6378844344582628</v>
      </c>
      <c r="I322" s="33">
        <f>IF(OR($A322="",$B322=""),"",'OddsRatio_working_2-way'!N321)</f>
        <v>2.5676820846855613</v>
      </c>
      <c r="J322" s="33">
        <f>IF('Log_working_2-way'!$D321="","",A322^('Log_working_2-way'!$D321))</f>
        <v>1.6330240672116592</v>
      </c>
      <c r="K322" s="35">
        <f>IF('Log_working_2-way'!$D321="","",B322^('Log_working_2-way'!$D321))</f>
        <v>2.5797187686790384</v>
      </c>
      <c r="L322" s="41">
        <f t="shared" si="54"/>
        <v>0.60643564356435653</v>
      </c>
      <c r="M322" s="41">
        <f t="shared" si="55"/>
        <v>0.39356435643564358</v>
      </c>
      <c r="N322" s="42">
        <v>419</v>
      </c>
      <c r="O322" s="42">
        <f t="shared" si="56"/>
        <v>155.47798742138366</v>
      </c>
      <c r="P322" s="42">
        <f t="shared" si="57"/>
        <v>247.97959183673473</v>
      </c>
      <c r="Q322" s="42">
        <f t="shared" si="58"/>
        <v>171.02040816326527</v>
      </c>
      <c r="R322" s="42">
        <f t="shared" si="59"/>
        <v>263.52201257861634</v>
      </c>
      <c r="S322" s="43">
        <f t="shared" si="60"/>
        <v>-15.542420741881614</v>
      </c>
      <c r="T322" s="43">
        <f t="shared" si="61"/>
        <v>-15.542420741881614</v>
      </c>
      <c r="U322" t="s">
        <v>213</v>
      </c>
      <c r="V322" t="s">
        <v>217</v>
      </c>
      <c r="W322" t="s">
        <v>183</v>
      </c>
      <c r="X322" t="s">
        <v>474</v>
      </c>
      <c r="Y322" s="45"/>
    </row>
    <row r="323" spans="1:25" ht="15" x14ac:dyDescent="0.25">
      <c r="A323">
        <v>1.84</v>
      </c>
      <c r="B323">
        <v>2.04</v>
      </c>
      <c r="C323" s="32">
        <f t="shared" si="53"/>
        <v>3.3674339300937772E-2</v>
      </c>
      <c r="D323" s="33">
        <f>IF(OR($A323="",$B323=""),"",A323*'MPTO_working_2-way'!$G322)</f>
        <v>1.9019607843137256</v>
      </c>
      <c r="E323" s="35">
        <f>IF(OR($A323="",$B323=""),"",B323*'MPTO_working_2-way'!$G322)</f>
        <v>2.1086956521739131</v>
      </c>
      <c r="F323" s="33">
        <f>IF(OR($A323="",$B323=""),"",'MPTO_working_2-way'!D322)</f>
        <v>1.8988263860785108</v>
      </c>
      <c r="G323" s="35">
        <f>IF(OR($A323="",$B323=""),"",'MPTO_working_2-way'!E322)</f>
        <v>2.1125619090499774</v>
      </c>
      <c r="H323" s="33">
        <f>IF(OR($A323="",$B323=""),"",'OddsRatio_working_2-way'!M322)</f>
        <v>1.8987170342729172</v>
      </c>
      <c r="I323" s="33">
        <f>IF(OR($A323="",$B323=""),"",'OddsRatio_working_2-way'!N322)</f>
        <v>2.1126972805283741</v>
      </c>
      <c r="J323" s="33">
        <f>IF('Log_working_2-way'!$D322="","",A323^('Log_working_2-way'!$D322))</f>
        <v>1.8972929050551837</v>
      </c>
      <c r="K323" s="35">
        <f>IF('Log_working_2-way'!$D322="","",B323^('Log_working_2-way'!$D322))</f>
        <v>2.1144632865880677</v>
      </c>
      <c r="L323" s="41">
        <f t="shared" si="54"/>
        <v>0.52577319587628868</v>
      </c>
      <c r="M323" s="41">
        <f t="shared" si="55"/>
        <v>0.47422680412371132</v>
      </c>
      <c r="N323" s="42">
        <v>420</v>
      </c>
      <c r="O323" s="42">
        <f t="shared" si="56"/>
        <v>191.73913043478262</v>
      </c>
      <c r="P323" s="42">
        <f t="shared" si="57"/>
        <v>214.11764705882356</v>
      </c>
      <c r="Q323" s="42">
        <f t="shared" si="58"/>
        <v>205.88235294117646</v>
      </c>
      <c r="R323" s="42">
        <f t="shared" si="59"/>
        <v>228.26086956521738</v>
      </c>
      <c r="S323" s="43">
        <f t="shared" si="60"/>
        <v>-14.14322250639384</v>
      </c>
      <c r="T323" s="43">
        <f t="shared" si="61"/>
        <v>-14.143222506393812</v>
      </c>
      <c r="U323" t="s">
        <v>380</v>
      </c>
      <c r="V323" t="s">
        <v>293</v>
      </c>
      <c r="W323" t="s">
        <v>183</v>
      </c>
      <c r="X323" t="s">
        <v>474</v>
      </c>
      <c r="Y323" s="45"/>
    </row>
    <row r="324" spans="1:25" ht="15" x14ac:dyDescent="0.25">
      <c r="A324">
        <v>1.78</v>
      </c>
      <c r="B324">
        <v>2.15</v>
      </c>
      <c r="C324" s="32">
        <f t="shared" si="53"/>
        <v>2.6914031878756184E-2</v>
      </c>
      <c r="D324" s="33">
        <f>IF(OR($A324="",$B324=""),"",A324*'MPTO_working_2-way'!$G323)</f>
        <v>1.827906976744186</v>
      </c>
      <c r="E324" s="35">
        <f>IF(OR($A324="",$B324=""),"",B324*'MPTO_working_2-way'!$G323)</f>
        <v>2.2078651685393256</v>
      </c>
      <c r="F324" s="33">
        <f>IF(OR($A324="",$B324=""),"",'MPTO_working_2-way'!D323)</f>
        <v>1.8236835835120324</v>
      </c>
      <c r="G324" s="35">
        <f>IF(OR($A324="",$B324=""),"",'MPTO_working_2-way'!E323)</f>
        <v>2.2140584321666186</v>
      </c>
      <c r="H324" s="33">
        <f>IF(OR($A324="",$B324=""),"",'OddsRatio_working_2-way'!M323)</f>
        <v>1.8235659473079355</v>
      </c>
      <c r="I324" s="33">
        <f>IF(OR($A324="",$B324=""),"",'OddsRatio_working_2-way'!N323)</f>
        <v>2.214231845389905</v>
      </c>
      <c r="J324" s="33">
        <f>IF('Log_working_2-way'!$D323="","",A324^('Log_working_2-way'!$D323))</f>
        <v>1.821657795971604</v>
      </c>
      <c r="K324" s="35">
        <f>IF('Log_working_2-way'!$D323="","",B324^('Log_working_2-way'!$D323))</f>
        <v>2.2170516788166044</v>
      </c>
      <c r="L324" s="41">
        <f t="shared" si="54"/>
        <v>0.54707379134860057</v>
      </c>
      <c r="M324" s="41">
        <f t="shared" si="55"/>
        <v>0.45292620865139954</v>
      </c>
      <c r="N324" s="42">
        <v>421</v>
      </c>
      <c r="O324" s="42">
        <f t="shared" si="56"/>
        <v>184.48314606741573</v>
      </c>
      <c r="P324" s="42">
        <f t="shared" si="57"/>
        <v>225.18604651162789</v>
      </c>
      <c r="Q324" s="42">
        <f t="shared" si="58"/>
        <v>195.81395348837208</v>
      </c>
      <c r="R324" s="42">
        <f t="shared" si="59"/>
        <v>236.5168539325843</v>
      </c>
      <c r="S324" s="43">
        <f t="shared" si="60"/>
        <v>-11.330807420956347</v>
      </c>
      <c r="T324" s="43">
        <f t="shared" si="61"/>
        <v>-11.330807420956404</v>
      </c>
      <c r="U324" t="s">
        <v>104</v>
      </c>
      <c r="V324" t="s">
        <v>106</v>
      </c>
      <c r="W324" t="s">
        <v>326</v>
      </c>
      <c r="X324" t="s">
        <v>474</v>
      </c>
      <c r="Y324" s="45"/>
    </row>
    <row r="325" spans="1:25" ht="15" x14ac:dyDescent="0.25">
      <c r="A325">
        <v>2.29</v>
      </c>
      <c r="B325">
        <v>1.69</v>
      </c>
      <c r="C325" s="32">
        <f t="shared" si="53"/>
        <v>2.8397199038784571E-2</v>
      </c>
      <c r="D325" s="33">
        <f>IF(OR($A325="",$B325=""),"",A325*'MPTO_working_2-way'!$G324)</f>
        <v>2.3550295857988166</v>
      </c>
      <c r="E325" s="35">
        <f>IF(OR($A325="",$B325=""),"",B325*'MPTO_working_2-way'!$G324)</f>
        <v>1.7379912663755459</v>
      </c>
      <c r="F325" s="33">
        <f>IF(OR($A325="",$B325=""),"",'MPTO_working_2-way'!D324)</f>
        <v>2.3669612550074923</v>
      </c>
      <c r="G325" s="35">
        <f>IF(OR($A325="",$B325=""),"",'MPTO_working_2-way'!E324)</f>
        <v>1.7315496297621977</v>
      </c>
      <c r="H325" s="33">
        <f>IF(OR($A325="",$B325=""),"",'OddsRatio_working_2-way'!M324)</f>
        <v>2.3673204516101207</v>
      </c>
      <c r="I325" s="33">
        <f>IF(OR($A325="",$B325=""),"",'OddsRatio_working_2-way'!N324)</f>
        <v>1.7313574508612271</v>
      </c>
      <c r="J325" s="33">
        <f>IF('Log_working_2-way'!$D324="","",A325^('Log_working_2-way'!$D324))</f>
        <v>2.372791853383128</v>
      </c>
      <c r="K325" s="35">
        <f>IF('Log_working_2-way'!$D324="","",B325^('Log_working_2-way'!$D324))</f>
        <v>1.7284425512400656</v>
      </c>
      <c r="L325" s="41">
        <f t="shared" si="54"/>
        <v>0.42462311557788945</v>
      </c>
      <c r="M325" s="41">
        <f t="shared" si="55"/>
        <v>0.57537688442211055</v>
      </c>
      <c r="N325" s="42">
        <v>422</v>
      </c>
      <c r="O325" s="42">
        <f t="shared" si="56"/>
        <v>237.72052401746726</v>
      </c>
      <c r="P325" s="42">
        <f t="shared" si="57"/>
        <v>172.29585798816566</v>
      </c>
      <c r="Q325" s="42">
        <f t="shared" si="58"/>
        <v>249.70414201183434</v>
      </c>
      <c r="R325" s="42">
        <f t="shared" si="59"/>
        <v>184.27947598253277</v>
      </c>
      <c r="S325" s="43">
        <f t="shared" si="60"/>
        <v>-11.98361799436708</v>
      </c>
      <c r="T325" s="43">
        <f t="shared" si="61"/>
        <v>-11.983617994367108</v>
      </c>
      <c r="U325" t="s">
        <v>62</v>
      </c>
      <c r="V325" t="s">
        <v>102</v>
      </c>
      <c r="W325" t="s">
        <v>326</v>
      </c>
      <c r="X325" t="s">
        <v>474</v>
      </c>
      <c r="Y325" s="45"/>
    </row>
    <row r="326" spans="1:25" ht="15" x14ac:dyDescent="0.25">
      <c r="A326">
        <v>2.13</v>
      </c>
      <c r="B326">
        <v>1.79</v>
      </c>
      <c r="C326" s="32">
        <f t="shared" si="53"/>
        <v>2.8142785952212312E-2</v>
      </c>
      <c r="D326" s="33">
        <f>IF(OR($A326="",$B326=""),"",A326*'MPTO_working_2-way'!$G325)</f>
        <v>2.1899441340782122</v>
      </c>
      <c r="E326" s="35">
        <f>IF(OR($A326="",$B326=""),"",B326*'MPTO_working_2-way'!$G325)</f>
        <v>1.84037558685446</v>
      </c>
      <c r="F326" s="33">
        <f>IF(OR($A326="",$B326=""),"",'MPTO_working_2-way'!D325)</f>
        <v>2.1958130561234772</v>
      </c>
      <c r="G326" s="35">
        <f>IF(OR($A326="",$B326=""),"",'MPTO_working_2-way'!E325)</f>
        <v>1.8362511137332338</v>
      </c>
      <c r="H326" s="33">
        <f>IF(OR($A326="",$B326=""),"",'OddsRatio_working_2-way'!M325)</f>
        <v>2.1959848438987186</v>
      </c>
      <c r="I326" s="33">
        <f>IF(OR($A326="",$B326=""),"",'OddsRatio_working_2-way'!N325)</f>
        <v>1.8361309970619364</v>
      </c>
      <c r="J326" s="33">
        <f>IF('Log_working_2-way'!$D325="","",A326^('Log_working_2-way'!$D325))</f>
        <v>2.1986586658056355</v>
      </c>
      <c r="K326" s="35">
        <f>IF('Log_working_2-way'!$D325="","",B326^('Log_working_2-way'!$D325))</f>
        <v>1.8342658577685029</v>
      </c>
      <c r="L326" s="41">
        <f t="shared" si="54"/>
        <v>0.45663265306122452</v>
      </c>
      <c r="M326" s="41">
        <f t="shared" si="55"/>
        <v>0.54336734693877553</v>
      </c>
      <c r="N326" s="42">
        <v>423</v>
      </c>
      <c r="O326" s="42">
        <f t="shared" si="56"/>
        <v>224.40845070422534</v>
      </c>
      <c r="P326" s="42">
        <f t="shared" si="57"/>
        <v>186.68715083798878</v>
      </c>
      <c r="Q326" s="42">
        <f t="shared" si="58"/>
        <v>236.31284916201116</v>
      </c>
      <c r="R326" s="42">
        <f t="shared" si="59"/>
        <v>198.59154929577466</v>
      </c>
      <c r="S326" s="43">
        <f t="shared" si="60"/>
        <v>-11.904398457785817</v>
      </c>
      <c r="T326" s="43">
        <f t="shared" si="61"/>
        <v>-11.904398457785874</v>
      </c>
      <c r="U326" t="s">
        <v>38</v>
      </c>
      <c r="V326" t="s">
        <v>35</v>
      </c>
      <c r="W326" t="s">
        <v>326</v>
      </c>
      <c r="X326" t="s">
        <v>474</v>
      </c>
      <c r="Y326" s="45"/>
    </row>
    <row r="327" spans="1:25" ht="15" x14ac:dyDescent="0.25">
      <c r="A327">
        <v>1.67</v>
      </c>
      <c r="B327">
        <v>2.33</v>
      </c>
      <c r="C327" s="32">
        <f t="shared" si="53"/>
        <v>2.7986944565804084E-2</v>
      </c>
      <c r="D327" s="33">
        <f>IF(OR($A327="",$B327=""),"",A327*'MPTO_working_2-way'!$G326)</f>
        <v>1.7167381974248928</v>
      </c>
      <c r="E327" s="35">
        <f>IF(OR($A327="",$B327=""),"",B327*'MPTO_working_2-way'!$G326)</f>
        <v>2.3952095808383236</v>
      </c>
      <c r="F327" s="33">
        <f>IF(OR($A327="",$B327=""),"",'MPTO_working_2-way'!D326)</f>
        <v>1.7099602293950913</v>
      </c>
      <c r="G327" s="35">
        <f>IF(OR($A327="",$B327=""),"",'MPTO_working_2-way'!E326)</f>
        <v>2.4085296029216061</v>
      </c>
      <c r="H327" s="33">
        <f>IF(OR($A327="",$B327=""),"",'OddsRatio_working_2-way'!M326)</f>
        <v>1.7097600992562489</v>
      </c>
      <c r="I327" s="33">
        <f>IF(OR($A327="",$B327=""),"",'OddsRatio_working_2-way'!N326)</f>
        <v>2.408926764195241</v>
      </c>
      <c r="J327" s="33">
        <f>IF('Log_working_2-way'!$D326="","",A327^('Log_working_2-way'!$D326))</f>
        <v>1.7066927473832643</v>
      </c>
      <c r="K327" s="35">
        <f>IF('Log_working_2-way'!$D326="","",B327^('Log_working_2-way'!$D326))</f>
        <v>2.4150421151239718</v>
      </c>
      <c r="L327" s="41">
        <f t="shared" si="54"/>
        <v>0.58250000000000002</v>
      </c>
      <c r="M327" s="41">
        <f t="shared" si="55"/>
        <v>0.41749999999999998</v>
      </c>
      <c r="N327" s="42">
        <v>424</v>
      </c>
      <c r="O327" s="42">
        <f t="shared" si="56"/>
        <v>170.1077844311377</v>
      </c>
      <c r="P327" s="42">
        <f t="shared" si="57"/>
        <v>242.02575107296141</v>
      </c>
      <c r="Q327" s="42">
        <f t="shared" si="58"/>
        <v>181.97424892703864</v>
      </c>
      <c r="R327" s="42">
        <f t="shared" si="59"/>
        <v>253.8922155688623</v>
      </c>
      <c r="S327" s="43">
        <f t="shared" si="60"/>
        <v>-11.866464495900942</v>
      </c>
      <c r="T327" s="43">
        <f t="shared" si="61"/>
        <v>-11.866464495900885</v>
      </c>
      <c r="U327" t="s">
        <v>192</v>
      </c>
      <c r="V327" t="s">
        <v>253</v>
      </c>
      <c r="W327" t="s">
        <v>324</v>
      </c>
      <c r="X327" t="s">
        <v>474</v>
      </c>
      <c r="Y327" s="45"/>
    </row>
    <row r="328" spans="1:25" ht="15" x14ac:dyDescent="0.25">
      <c r="A328">
        <v>2.2000000000000002</v>
      </c>
      <c r="B328">
        <v>1.74</v>
      </c>
      <c r="C328" s="32">
        <f t="shared" si="53"/>
        <v>2.925809822361547E-2</v>
      </c>
      <c r="D328" s="33">
        <f>IF(OR($A328="",$B328=""),"",A328*'MPTO_working_2-way'!$G327)</f>
        <v>2.264367816091954</v>
      </c>
      <c r="E328" s="35">
        <f>IF(OR($A328="",$B328=""),"",B328*'MPTO_working_2-way'!$G327)</f>
        <v>1.790909090909091</v>
      </c>
      <c r="F328" s="33">
        <f>IF(OR($A328="",$B328=""),"",'MPTO_working_2-way'!D327)</f>
        <v>2.2731591448931119</v>
      </c>
      <c r="G328" s="35">
        <f>IF(OR($A328="",$B328=""),"",'MPTO_working_2-way'!E327)</f>
        <v>1.78544776119403</v>
      </c>
      <c r="H328" s="33">
        <f>IF(OR($A328="",$B328=""),"",'OddsRatio_working_2-way'!M327)</f>
        <v>2.2734290799340271</v>
      </c>
      <c r="I328" s="33">
        <f>IF(OR($A328="",$B328=""),"",'OddsRatio_working_2-way'!N327)</f>
        <v>1.7852812659593167</v>
      </c>
      <c r="J328" s="33">
        <f>IF('Log_working_2-way'!$D327="","",A328^('Log_working_2-way'!$D327))</f>
        <v>2.2774497365044657</v>
      </c>
      <c r="K328" s="35">
        <f>IF('Log_working_2-way'!$D327="","",B328^('Log_working_2-way'!$D327))</f>
        <v>1.7828096647750074</v>
      </c>
      <c r="L328" s="41">
        <f t="shared" si="54"/>
        <v>0.44162436548223349</v>
      </c>
      <c r="M328" s="41">
        <f t="shared" si="55"/>
        <v>0.55837563451776651</v>
      </c>
      <c r="N328" s="42">
        <v>425</v>
      </c>
      <c r="O328" s="42">
        <f t="shared" si="56"/>
        <v>231.81818181818187</v>
      </c>
      <c r="P328" s="42">
        <f t="shared" si="57"/>
        <v>180.7471264367816</v>
      </c>
      <c r="Q328" s="42">
        <f t="shared" si="58"/>
        <v>244.25287356321837</v>
      </c>
      <c r="R328" s="42">
        <f t="shared" si="59"/>
        <v>193.18181818181819</v>
      </c>
      <c r="S328" s="43">
        <f t="shared" si="60"/>
        <v>-12.434691745036503</v>
      </c>
      <c r="T328" s="43">
        <f t="shared" si="61"/>
        <v>-12.434691745036588</v>
      </c>
      <c r="U328" t="s">
        <v>193</v>
      </c>
      <c r="V328" t="s">
        <v>296</v>
      </c>
      <c r="W328" t="s">
        <v>324</v>
      </c>
      <c r="X328" t="s">
        <v>474</v>
      </c>
      <c r="Y328" s="45"/>
    </row>
    <row r="329" spans="1:25" ht="15" x14ac:dyDescent="0.25">
      <c r="A329">
        <v>2.42</v>
      </c>
      <c r="B329">
        <v>1.62</v>
      </c>
      <c r="C329" s="32">
        <f t="shared" si="53"/>
        <v>3.0507091113151752E-2</v>
      </c>
      <c r="D329" s="33">
        <f>IF(OR($A329="",$B329=""),"",A329*'MPTO_working_2-way'!$G328)</f>
        <v>2.4938271604938271</v>
      </c>
      <c r="E329" s="35">
        <f>IF(OR($A329="",$B329=""),"",B329*'MPTO_working_2-way'!$G328)</f>
        <v>1.669421487603306</v>
      </c>
      <c r="F329" s="33">
        <f>IF(OR($A329="",$B329=""),"",'MPTO_working_2-way'!D328)</f>
        <v>2.5127547750288426</v>
      </c>
      <c r="G329" s="35">
        <f>IF(OR($A329="",$B329=""),"",'MPTO_working_2-way'!E328)</f>
        <v>1.6610456740954158</v>
      </c>
      <c r="H329" s="33">
        <f>IF(OR($A329="",$B329=""),"",'OddsRatio_working_2-way'!M328)</f>
        <v>2.5133811749341808</v>
      </c>
      <c r="I329" s="33">
        <f>IF(OR($A329="",$B329=""),"",'OddsRatio_working_2-way'!N328)</f>
        <v>1.6607720622952058</v>
      </c>
      <c r="J329" s="33">
        <f>IF('Log_working_2-way'!$D328="","",A329^('Log_working_2-way'!$D328))</f>
        <v>2.5221353754941713</v>
      </c>
      <c r="K329" s="35">
        <f>IF('Log_working_2-way'!$D328="","",B329^('Log_working_2-way'!$D328))</f>
        <v>1.6569717885147401</v>
      </c>
      <c r="L329" s="41">
        <f t="shared" si="54"/>
        <v>0.40099009900990101</v>
      </c>
      <c r="M329" s="41">
        <f t="shared" si="55"/>
        <v>0.59900990099009899</v>
      </c>
      <c r="N329" s="42">
        <v>426</v>
      </c>
      <c r="O329" s="42">
        <f t="shared" si="56"/>
        <v>249.96694214876038</v>
      </c>
      <c r="P329" s="42">
        <f t="shared" si="57"/>
        <v>163.03703703703704</v>
      </c>
      <c r="Q329" s="42">
        <f t="shared" si="58"/>
        <v>262.96296296296293</v>
      </c>
      <c r="R329" s="42">
        <f t="shared" si="59"/>
        <v>176.03305785123968</v>
      </c>
      <c r="S329" s="43">
        <f t="shared" si="60"/>
        <v>-12.996020814202552</v>
      </c>
      <c r="T329" s="43">
        <f t="shared" si="61"/>
        <v>-12.996020814202637</v>
      </c>
      <c r="U329" t="s">
        <v>299</v>
      </c>
      <c r="V329" t="s">
        <v>303</v>
      </c>
      <c r="W329" t="s">
        <v>324</v>
      </c>
      <c r="X329" t="s">
        <v>474</v>
      </c>
      <c r="Y329" s="45"/>
    </row>
    <row r="330" spans="1:25" ht="15" x14ac:dyDescent="0.25">
      <c r="A330">
        <v>1.85</v>
      </c>
      <c r="B330">
        <v>2.06</v>
      </c>
      <c r="C330" s="32">
        <f t="shared" si="53"/>
        <v>2.5977433744424072E-2</v>
      </c>
      <c r="D330" s="33">
        <f>IF(OR($A330="",$B330=""),"",A330*'MPTO_working_2-way'!$G329)</f>
        <v>1.8980582524271847</v>
      </c>
      <c r="E330" s="35">
        <f>IF(OR($A330="",$B330=""),"",B330*'MPTO_working_2-way'!$G329)</f>
        <v>2.1135135135135137</v>
      </c>
      <c r="F330" s="33">
        <f>IF(OR($A330="",$B330=""),"",'MPTO_working_2-way'!D329)</f>
        <v>1.8955483710519774</v>
      </c>
      <c r="G330" s="35">
        <f>IF(OR($A330="",$B330=""),"",'MPTO_working_2-way'!E329)</f>
        <v>2.1166342682588173</v>
      </c>
      <c r="H330" s="33">
        <f>IF(OR($A330="",$B330=""),"",'OddsRatio_working_2-way'!M329)</f>
        <v>1.8954813188742858</v>
      </c>
      <c r="I330" s="33">
        <f>IF(OR($A330="",$B330=""),"",'OddsRatio_working_2-way'!N329)</f>
        <v>2.1167178800079327</v>
      </c>
      <c r="J330" s="33">
        <f>IF('Log_working_2-way'!$D329="","",A330^('Log_working_2-way'!$D329))</f>
        <v>1.8943477245799318</v>
      </c>
      <c r="K330" s="35">
        <f>IF('Log_working_2-way'!$D329="","",B330^('Log_working_2-way'!$D329))</f>
        <v>2.1181333306010104</v>
      </c>
      <c r="L330" s="41">
        <f t="shared" si="54"/>
        <v>0.52685421994884907</v>
      </c>
      <c r="M330" s="41">
        <f t="shared" si="55"/>
        <v>0.47314578005115088</v>
      </c>
      <c r="N330" s="42">
        <v>427</v>
      </c>
      <c r="O330" s="42">
        <f t="shared" si="56"/>
        <v>196.18918918918919</v>
      </c>
      <c r="P330" s="42">
        <f t="shared" si="57"/>
        <v>219.71844660194176</v>
      </c>
      <c r="Q330" s="42">
        <f t="shared" si="58"/>
        <v>207.28155339805826</v>
      </c>
      <c r="R330" s="42">
        <f t="shared" si="59"/>
        <v>230.81081081081078</v>
      </c>
      <c r="S330" s="43">
        <f t="shared" si="60"/>
        <v>-11.092364208869071</v>
      </c>
      <c r="T330" s="43">
        <f t="shared" si="61"/>
        <v>-11.092364208869014</v>
      </c>
      <c r="U330" t="s">
        <v>248</v>
      </c>
      <c r="V330" t="s">
        <v>300</v>
      </c>
      <c r="W330" t="s">
        <v>324</v>
      </c>
      <c r="X330" t="s">
        <v>474</v>
      </c>
      <c r="Y330" s="45"/>
    </row>
    <row r="331" spans="1:25" ht="15" x14ac:dyDescent="0.25">
      <c r="A331">
        <v>2.15</v>
      </c>
      <c r="B331">
        <v>1.78</v>
      </c>
      <c r="C331" s="32">
        <f t="shared" si="53"/>
        <v>2.6914031878756184E-2</v>
      </c>
      <c r="D331" s="33">
        <f>IF(OR($A331="",$B331=""),"",A331*'MPTO_working_2-way'!$G330)</f>
        <v>2.2078651685393256</v>
      </c>
      <c r="E331" s="35">
        <f>IF(OR($A331="",$B331=""),"",B331*'MPTO_working_2-way'!$G330)</f>
        <v>1.827906976744186</v>
      </c>
      <c r="F331" s="33">
        <f>IF(OR($A331="",$B331=""),"",'MPTO_working_2-way'!D330)</f>
        <v>2.2140584321666186</v>
      </c>
      <c r="G331" s="35">
        <f>IF(OR($A331="",$B331=""),"",'MPTO_working_2-way'!E330)</f>
        <v>1.8236835835120324</v>
      </c>
      <c r="H331" s="33">
        <f>IF(OR($A331="",$B331=""),"",'OddsRatio_working_2-way'!M330)</f>
        <v>2.214231845389905</v>
      </c>
      <c r="I331" s="33">
        <f>IF(OR($A331="",$B331=""),"",'OddsRatio_working_2-way'!N330)</f>
        <v>1.8235659473079355</v>
      </c>
      <c r="J331" s="33">
        <f>IF('Log_working_2-way'!$D330="","",A331^('Log_working_2-way'!$D330))</f>
        <v>2.2170516788166044</v>
      </c>
      <c r="K331" s="35">
        <f>IF('Log_working_2-way'!$D330="","",B331^('Log_working_2-way'!$D330))</f>
        <v>1.821657795971604</v>
      </c>
      <c r="L331" s="41">
        <f t="shared" si="54"/>
        <v>0.45292620865139954</v>
      </c>
      <c r="M331" s="41">
        <f t="shared" si="55"/>
        <v>0.54707379134860057</v>
      </c>
      <c r="N331" s="42">
        <v>428</v>
      </c>
      <c r="O331" s="42">
        <f t="shared" si="56"/>
        <v>228.93023255813949</v>
      </c>
      <c r="P331" s="42">
        <f t="shared" si="57"/>
        <v>187.55056179775283</v>
      </c>
      <c r="Q331" s="42">
        <f t="shared" si="58"/>
        <v>240.44943820224722</v>
      </c>
      <c r="R331" s="42">
        <f t="shared" si="59"/>
        <v>199.06976744186045</v>
      </c>
      <c r="S331" s="43">
        <f t="shared" si="60"/>
        <v>-11.519205644107728</v>
      </c>
      <c r="T331" s="43">
        <f t="shared" si="61"/>
        <v>-11.519205644107615</v>
      </c>
      <c r="U331" t="s">
        <v>302</v>
      </c>
      <c r="V331" t="s">
        <v>254</v>
      </c>
      <c r="W331" t="s">
        <v>324</v>
      </c>
      <c r="X331" t="s">
        <v>474</v>
      </c>
      <c r="Y331" s="45"/>
    </row>
    <row r="332" spans="1:25" ht="15" x14ac:dyDescent="0.25">
      <c r="A332">
        <v>2.0699999999999998</v>
      </c>
      <c r="B332">
        <v>1.85</v>
      </c>
      <c r="C332" s="32">
        <f t="shared" si="53"/>
        <v>2.3632327980154022E-2</v>
      </c>
      <c r="D332" s="33">
        <f>IF(OR($A332="",$B332=""),"",A332*'MPTO_working_2-way'!$G331)</f>
        <v>2.1189189189189186</v>
      </c>
      <c r="E332" s="35">
        <f>IF(OR($A332="",$B332=""),"",B332*'MPTO_working_2-way'!$G331)</f>
        <v>1.893719806763285</v>
      </c>
      <c r="F332" s="33">
        <f>IF(OR($A332="",$B332=""),"",'MPTO_working_2-way'!D331)</f>
        <v>2.1219005402410303</v>
      </c>
      <c r="G332" s="35">
        <f>IF(OR($A332="",$B332=""),"",'MPTO_working_2-way'!E331)</f>
        <v>1.8913446104457341</v>
      </c>
      <c r="H332" s="33">
        <f>IF(OR($A332="",$B332=""),"",'OddsRatio_working_2-way'!M331)</f>
        <v>2.1219730519989164</v>
      </c>
      <c r="I332" s="33">
        <f>IF(OR($A332="",$B332=""),"",'OddsRatio_working_2-way'!N331)</f>
        <v>1.8912870039243732</v>
      </c>
      <c r="J332" s="33">
        <f>IF('Log_working_2-way'!$D331="","",A332^('Log_working_2-way'!$D331))</f>
        <v>2.1233226399853709</v>
      </c>
      <c r="K332" s="35">
        <f>IF('Log_working_2-way'!$D331="","",B332^('Log_working_2-way'!$D331))</f>
        <v>1.8902161893692622</v>
      </c>
      <c r="L332" s="41">
        <f t="shared" si="54"/>
        <v>0.47193877551020413</v>
      </c>
      <c r="M332" s="41">
        <f t="shared" si="55"/>
        <v>0.52806122448979598</v>
      </c>
      <c r="N332" s="42">
        <v>429</v>
      </c>
      <c r="O332" s="42">
        <f t="shared" si="56"/>
        <v>221.75362318840581</v>
      </c>
      <c r="P332" s="42">
        <f t="shared" si="57"/>
        <v>197.10810810810813</v>
      </c>
      <c r="Q332" s="42">
        <f t="shared" si="58"/>
        <v>231.89189189189185</v>
      </c>
      <c r="R332" s="42">
        <f t="shared" si="59"/>
        <v>207.24637681159422</v>
      </c>
      <c r="S332" s="43">
        <f t="shared" si="60"/>
        <v>-10.138268703486034</v>
      </c>
      <c r="T332" s="43">
        <f t="shared" si="61"/>
        <v>-10.138268703486091</v>
      </c>
      <c r="U332" t="s">
        <v>251</v>
      </c>
      <c r="V332" t="s">
        <v>306</v>
      </c>
      <c r="W332" t="s">
        <v>324</v>
      </c>
      <c r="X332" t="s">
        <v>474</v>
      </c>
      <c r="Y332" s="45"/>
    </row>
    <row r="333" spans="1:25" ht="15" x14ac:dyDescent="0.25">
      <c r="A333">
        <v>2.06</v>
      </c>
      <c r="B333">
        <v>1.85</v>
      </c>
      <c r="C333" s="32">
        <f t="shared" si="53"/>
        <v>2.5977433744424072E-2</v>
      </c>
      <c r="D333" s="33">
        <f>IF(OR($A333="",$B333=""),"",A333*'MPTO_working_2-way'!$G332)</f>
        <v>2.1135135135135137</v>
      </c>
      <c r="E333" s="35">
        <f>IF(OR($A333="",$B333=""),"",B333*'MPTO_working_2-way'!$G332)</f>
        <v>1.8980582524271847</v>
      </c>
      <c r="F333" s="33">
        <f>IF(OR($A333="",$B333=""),"",'MPTO_working_2-way'!D332)</f>
        <v>2.1166342682588173</v>
      </c>
      <c r="G333" s="35">
        <f>IF(OR($A333="",$B333=""),"",'MPTO_working_2-way'!E332)</f>
        <v>1.8955483710519774</v>
      </c>
      <c r="H333" s="33">
        <f>IF(OR($A333="",$B333=""),"",'OddsRatio_working_2-way'!M332)</f>
        <v>2.1167178800079327</v>
      </c>
      <c r="I333" s="33">
        <f>IF(OR($A333="",$B333=""),"",'OddsRatio_working_2-way'!N332)</f>
        <v>1.8954813188742858</v>
      </c>
      <c r="J333" s="33">
        <f>IF('Log_working_2-way'!$D332="","",A333^('Log_working_2-way'!$D332))</f>
        <v>2.1181333306010104</v>
      </c>
      <c r="K333" s="35">
        <f>IF('Log_working_2-way'!$D332="","",B333^('Log_working_2-way'!$D332))</f>
        <v>1.8943477245799318</v>
      </c>
      <c r="L333" s="41">
        <f t="shared" si="54"/>
        <v>0.47314578005115088</v>
      </c>
      <c r="M333" s="41">
        <f t="shared" si="55"/>
        <v>0.52685421994884907</v>
      </c>
      <c r="N333" s="42">
        <v>430</v>
      </c>
      <c r="O333" s="42">
        <f t="shared" si="56"/>
        <v>221.26213592233015</v>
      </c>
      <c r="P333" s="42">
        <f t="shared" si="57"/>
        <v>197.56756756756755</v>
      </c>
      <c r="Q333" s="42">
        <f t="shared" si="58"/>
        <v>232.43243243243239</v>
      </c>
      <c r="R333" s="42">
        <f t="shared" si="59"/>
        <v>208.73786407766991</v>
      </c>
      <c r="S333" s="43">
        <f t="shared" si="60"/>
        <v>-11.170296510102247</v>
      </c>
      <c r="T333" s="43">
        <f t="shared" si="61"/>
        <v>-11.170296510102361</v>
      </c>
      <c r="U333" t="s">
        <v>294</v>
      </c>
      <c r="V333" t="s">
        <v>250</v>
      </c>
      <c r="W333" t="s">
        <v>324</v>
      </c>
      <c r="X333" t="s">
        <v>474</v>
      </c>
      <c r="Y333" s="45"/>
    </row>
    <row r="334" spans="1:25" ht="15" x14ac:dyDescent="0.25">
      <c r="A334">
        <v>1.8</v>
      </c>
      <c r="B334">
        <v>2.11</v>
      </c>
      <c r="C334" s="32">
        <f t="shared" si="53"/>
        <v>2.9489204844655115E-2</v>
      </c>
      <c r="D334" s="33">
        <f>IF(OR($A334="",$B334=""),"",A334*'MPTO_working_2-way'!$G333)</f>
        <v>1.8530805687203793</v>
      </c>
      <c r="E334" s="35">
        <f>IF(OR($A334="",$B334=""),"",B334*'MPTO_working_2-way'!$G333)</f>
        <v>2.1722222222222221</v>
      </c>
      <c r="F334" s="33">
        <f>IF(OR($A334="",$B334=""),"",'MPTO_working_2-way'!D333)</f>
        <v>1.8490749756572542</v>
      </c>
      <c r="G334" s="35">
        <f>IF(OR($A334="",$B334=""),"",'MPTO_working_2-way'!E333)</f>
        <v>2.1777522935779814</v>
      </c>
      <c r="H334" s="33">
        <f>IF(OR($A334="",$B334=""),"",'OddsRatio_working_2-way'!M333)</f>
        <v>1.8489527199560174</v>
      </c>
      <c r="I334" s="33">
        <f>IF(OR($A334="",$B334=""),"",'OddsRatio_working_2-way'!N333)</f>
        <v>2.1779218989389744</v>
      </c>
      <c r="J334" s="33">
        <f>IF('Log_working_2-way'!$D333="","",A334^('Log_working_2-way'!$D333))</f>
        <v>1.847139460573918</v>
      </c>
      <c r="K334" s="35">
        <f>IF('Log_working_2-way'!$D333="","",B334^('Log_working_2-way'!$D333))</f>
        <v>2.1804431814833727</v>
      </c>
      <c r="L334" s="41">
        <f t="shared" si="54"/>
        <v>0.53964194373401531</v>
      </c>
      <c r="M334" s="41">
        <f t="shared" si="55"/>
        <v>0.46035805626598469</v>
      </c>
      <c r="N334" s="42">
        <v>431</v>
      </c>
      <c r="O334" s="42">
        <f t="shared" si="56"/>
        <v>191.5555555555556</v>
      </c>
      <c r="P334" s="42">
        <f t="shared" si="57"/>
        <v>226.73459715639808</v>
      </c>
      <c r="Q334" s="42">
        <f t="shared" si="58"/>
        <v>204.26540284360189</v>
      </c>
      <c r="R334" s="42">
        <f t="shared" si="59"/>
        <v>239.44444444444446</v>
      </c>
      <c r="S334" s="43">
        <f t="shared" si="60"/>
        <v>-12.709847288046291</v>
      </c>
      <c r="T334" s="43">
        <f t="shared" si="61"/>
        <v>-12.709847288046376</v>
      </c>
      <c r="U334" t="s">
        <v>438</v>
      </c>
      <c r="V334" t="s">
        <v>439</v>
      </c>
      <c r="W334" t="s">
        <v>479</v>
      </c>
      <c r="X334" t="s">
        <v>474</v>
      </c>
      <c r="Y334" s="45"/>
    </row>
    <row r="335" spans="1:25" ht="15" x14ac:dyDescent="0.25">
      <c r="A335">
        <v>1.79</v>
      </c>
      <c r="B335">
        <v>2.13</v>
      </c>
      <c r="C335" s="32">
        <f t="shared" si="53"/>
        <v>2.8142785952212312E-2</v>
      </c>
      <c r="D335" s="33">
        <f>IF(OR($A335="",$B335=""),"",A335*'MPTO_working_2-way'!$G334)</f>
        <v>1.84037558685446</v>
      </c>
      <c r="E335" s="35">
        <f>IF(OR($A335="",$B335=""),"",B335*'MPTO_working_2-way'!$G334)</f>
        <v>2.1899441340782122</v>
      </c>
      <c r="F335" s="33">
        <f>IF(OR($A335="",$B335=""),"",'MPTO_working_2-way'!D334)</f>
        <v>1.8362511137332338</v>
      </c>
      <c r="G335" s="35">
        <f>IF(OR($A335="",$B335=""),"",'MPTO_working_2-way'!E334)</f>
        <v>2.1958130561234772</v>
      </c>
      <c r="H335" s="33">
        <f>IF(OR($A335="",$B335=""),"",'OddsRatio_working_2-way'!M334)</f>
        <v>1.8361309970619364</v>
      </c>
      <c r="I335" s="33">
        <f>IF(OR($A335="",$B335=""),"",'OddsRatio_working_2-way'!N334)</f>
        <v>2.1959848438987186</v>
      </c>
      <c r="J335" s="33">
        <f>IF('Log_working_2-way'!$D334="","",A335^('Log_working_2-way'!$D334))</f>
        <v>1.8342658577685029</v>
      </c>
      <c r="K335" s="35">
        <f>IF('Log_working_2-way'!$D334="","",B335^('Log_working_2-way'!$D334))</f>
        <v>2.1986586658056355</v>
      </c>
      <c r="L335" s="41">
        <f t="shared" si="54"/>
        <v>0.54336734693877553</v>
      </c>
      <c r="M335" s="41">
        <f t="shared" si="55"/>
        <v>0.45663265306122452</v>
      </c>
      <c r="N335" s="42">
        <v>432</v>
      </c>
      <c r="O335" s="42">
        <f t="shared" si="56"/>
        <v>190.65921787709493</v>
      </c>
      <c r="P335" s="42">
        <f t="shared" si="57"/>
        <v>229.18309859154928</v>
      </c>
      <c r="Q335" s="42">
        <f t="shared" si="58"/>
        <v>202.81690140845072</v>
      </c>
      <c r="R335" s="42">
        <f t="shared" si="59"/>
        <v>241.34078212290501</v>
      </c>
      <c r="S335" s="43">
        <f t="shared" si="60"/>
        <v>-12.157683531355786</v>
      </c>
      <c r="T335" s="43">
        <f t="shared" si="61"/>
        <v>-12.15768353135573</v>
      </c>
      <c r="U335" t="s">
        <v>440</v>
      </c>
      <c r="V335" t="s">
        <v>441</v>
      </c>
      <c r="W335" t="s">
        <v>479</v>
      </c>
      <c r="X335" t="s">
        <v>474</v>
      </c>
      <c r="Y335" s="45"/>
    </row>
    <row r="336" spans="1:25" ht="15" x14ac:dyDescent="0.25">
      <c r="A336">
        <v>1.44</v>
      </c>
      <c r="B336">
        <v>2.91</v>
      </c>
      <c r="C336" s="32">
        <f t="shared" si="53"/>
        <v>3.8087056128293106E-2</v>
      </c>
      <c r="D336" s="33">
        <f>IF(OR($A336="",$B336=""),"",A336*'MPTO_working_2-way'!$G335)</f>
        <v>1.4948453608247421</v>
      </c>
      <c r="E336" s="35">
        <f>IF(OR($A336="",$B336=""),"",B336*'MPTO_working_2-way'!$G335)</f>
        <v>3.020833333333333</v>
      </c>
      <c r="F336" s="33">
        <f>IF(OR($A336="",$B336=""),"",'MPTO_working_2-way'!D335)</f>
        <v>1.4806020775916895</v>
      </c>
      <c r="G336" s="35">
        <f>IF(OR($A336="",$B336=""),"",'MPTO_working_2-way'!E335)</f>
        <v>3.0807234230260252</v>
      </c>
      <c r="H336" s="33">
        <f>IF(OR($A336="",$B336=""),"",'OddsRatio_working_2-way'!M335)</f>
        <v>1.4799650947168939</v>
      </c>
      <c r="I336" s="33">
        <f>IF(OR($A336="",$B336=""),"",'OddsRatio_working_2-way'!N335)</f>
        <v>3.083484842975607</v>
      </c>
      <c r="J336" s="33">
        <f>IF('Log_working_2-way'!$D335="","",A336^('Log_working_2-way'!$D335))</f>
        <v>1.4734194045130402</v>
      </c>
      <c r="K336" s="35">
        <f>IF('Log_working_2-way'!$D335="","",B336^('Log_working_2-way'!$D335))</f>
        <v>3.1122919560675268</v>
      </c>
      <c r="L336" s="41">
        <f t="shared" si="54"/>
        <v>0.66896551724137943</v>
      </c>
      <c r="M336" s="41">
        <f t="shared" si="55"/>
        <v>0.33103448275862074</v>
      </c>
      <c r="N336" s="42">
        <v>433</v>
      </c>
      <c r="O336" s="42">
        <f t="shared" si="56"/>
        <v>132.30555555555554</v>
      </c>
      <c r="P336" s="42">
        <f t="shared" si="57"/>
        <v>284.20274914089345</v>
      </c>
      <c r="Q336" s="42">
        <f t="shared" si="58"/>
        <v>148.79725085910653</v>
      </c>
      <c r="R336" s="42">
        <f t="shared" si="59"/>
        <v>300.69444444444446</v>
      </c>
      <c r="S336" s="43">
        <f t="shared" si="60"/>
        <v>-16.491695303550983</v>
      </c>
      <c r="T336" s="43">
        <f t="shared" si="61"/>
        <v>-16.491695303551012</v>
      </c>
      <c r="U336" t="s">
        <v>442</v>
      </c>
      <c r="V336" t="s">
        <v>443</v>
      </c>
      <c r="W336" t="s">
        <v>479</v>
      </c>
      <c r="X336" t="s">
        <v>474</v>
      </c>
      <c r="Y336" s="45"/>
    </row>
    <row r="337" spans="1:25" ht="15" x14ac:dyDescent="0.25">
      <c r="A337">
        <v>1.72</v>
      </c>
      <c r="B337">
        <v>2.23</v>
      </c>
      <c r="C337" s="32">
        <f t="shared" si="53"/>
        <v>2.982584211075201E-2</v>
      </c>
      <c r="D337" s="33">
        <f>IF(OR($A337="",$B337=""),"",A337*'MPTO_working_2-way'!$G336)</f>
        <v>1.7713004484304935</v>
      </c>
      <c r="E337" s="35">
        <f>IF(OR($A337="",$B337=""),"",B337*'MPTO_working_2-way'!$G336)</f>
        <v>2.2965116279069768</v>
      </c>
      <c r="F337" s="33">
        <f>IF(OR($A337="",$B337=""),"",'MPTO_working_2-way'!D336)</f>
        <v>1.7652798232695142</v>
      </c>
      <c r="G337" s="35">
        <f>IF(OR($A337="",$B337=""),"",'MPTO_working_2-way'!E336)</f>
        <v>2.3067115708443593</v>
      </c>
      <c r="H337" s="33">
        <f>IF(OR($A337="",$B337=""),"",'OddsRatio_working_2-way'!M336)</f>
        <v>1.7650920556760061</v>
      </c>
      <c r="I337" s="33">
        <f>IF(OR($A337="",$B337=""),"",'OddsRatio_working_2-way'!N336)</f>
        <v>2.3070322617798436</v>
      </c>
      <c r="J337" s="33">
        <f>IF('Log_working_2-way'!$D336="","",A337^('Log_working_2-way'!$D336))</f>
        <v>1.7623660397486636</v>
      </c>
      <c r="K337" s="35">
        <f>IF('Log_working_2-way'!$D336="","",B337^('Log_working_2-way'!$D336))</f>
        <v>2.3117058576345526</v>
      </c>
      <c r="L337" s="41">
        <f t="shared" si="54"/>
        <v>0.56455696202531636</v>
      </c>
      <c r="M337" s="41">
        <f t="shared" si="55"/>
        <v>0.43544303797468353</v>
      </c>
      <c r="N337" s="42">
        <v>434</v>
      </c>
      <c r="O337" s="42">
        <f t="shared" si="56"/>
        <v>181.67441860465118</v>
      </c>
      <c r="P337" s="42">
        <f t="shared" si="57"/>
        <v>239.38116591928249</v>
      </c>
      <c r="Q337" s="42">
        <f t="shared" si="58"/>
        <v>194.61883408071751</v>
      </c>
      <c r="R337" s="42">
        <f t="shared" si="59"/>
        <v>252.32558139534885</v>
      </c>
      <c r="S337" s="43">
        <f t="shared" si="60"/>
        <v>-12.944415476066325</v>
      </c>
      <c r="T337" s="43">
        <f t="shared" si="61"/>
        <v>-12.944415476066354</v>
      </c>
      <c r="U337" t="s">
        <v>444</v>
      </c>
      <c r="V337" t="s">
        <v>445</v>
      </c>
      <c r="W337" t="s">
        <v>479</v>
      </c>
      <c r="X337" t="s">
        <v>474</v>
      </c>
      <c r="Y337" s="45"/>
    </row>
    <row r="338" spans="1:25" ht="15" x14ac:dyDescent="0.25">
      <c r="A338">
        <v>2.34</v>
      </c>
      <c r="B338">
        <v>1.64</v>
      </c>
      <c r="C338" s="32">
        <f t="shared" si="53"/>
        <v>3.7106524911402872E-2</v>
      </c>
      <c r="D338" s="33">
        <f>IF(OR($A338="",$B338=""),"",A338*'MPTO_working_2-way'!$G337)</f>
        <v>2.4268292682926824</v>
      </c>
      <c r="E338" s="35">
        <f>IF(OR($A338="",$B338=""),"",B338*'MPTO_working_2-way'!$G337)</f>
        <v>1.7008547008547006</v>
      </c>
      <c r="F338" s="33">
        <f>IF(OR($A338="",$B338=""),"",'MPTO_working_2-way'!D337)</f>
        <v>2.4462009178990307</v>
      </c>
      <c r="G338" s="35">
        <f>IF(OR($A338="",$B338=""),"",'MPTO_working_2-way'!E337)</f>
        <v>1.6914668547249645</v>
      </c>
      <c r="H338" s="33">
        <f>IF(OR($A338="",$B338=""),"",'OddsRatio_working_2-way'!M337)</f>
        <v>2.4469796128487777</v>
      </c>
      <c r="I338" s="33">
        <f>IF(OR($A338="",$B338=""),"",'OddsRatio_working_2-way'!N337)</f>
        <v>1.6910947404650878</v>
      </c>
      <c r="J338" s="33">
        <f>IF('Log_working_2-way'!$D337="","",A338^('Log_working_2-way'!$D337))</f>
        <v>2.4559827297707368</v>
      </c>
      <c r="K338" s="35">
        <f>IF('Log_working_2-way'!$D337="","",B338^('Log_working_2-way'!$D337))</f>
        <v>1.6868213334902025</v>
      </c>
      <c r="L338" s="41">
        <f t="shared" si="54"/>
        <v>0.41206030150753775</v>
      </c>
      <c r="M338" s="41">
        <f t="shared" si="55"/>
        <v>0.58793969849246241</v>
      </c>
      <c r="N338" s="42">
        <v>435</v>
      </c>
      <c r="O338" s="42">
        <f t="shared" si="56"/>
        <v>249.10256410256412</v>
      </c>
      <c r="P338" s="42">
        <f t="shared" si="57"/>
        <v>169.7560975609756</v>
      </c>
      <c r="Q338" s="42">
        <f t="shared" si="58"/>
        <v>265.2439024390244</v>
      </c>
      <c r="R338" s="42">
        <f t="shared" si="59"/>
        <v>185.89743589743591</v>
      </c>
      <c r="S338" s="43">
        <f t="shared" si="60"/>
        <v>-16.141338336460279</v>
      </c>
      <c r="T338" s="43">
        <f t="shared" si="61"/>
        <v>-16.141338336460308</v>
      </c>
      <c r="U338" t="s">
        <v>446</v>
      </c>
      <c r="V338" t="s">
        <v>447</v>
      </c>
      <c r="W338" t="s">
        <v>476</v>
      </c>
      <c r="X338" t="s">
        <v>474</v>
      </c>
      <c r="Y338" s="45"/>
    </row>
    <row r="339" spans="1:25" ht="15" x14ac:dyDescent="0.25">
      <c r="A339">
        <v>1.95</v>
      </c>
      <c r="B339">
        <v>1.92</v>
      </c>
      <c r="C339" s="32">
        <f t="shared" si="53"/>
        <v>3.3653846153846256E-2</v>
      </c>
      <c r="D339" s="33">
        <f>IF(OR($A339="",$B339=""),"",A339*'MPTO_working_2-way'!$G338)</f>
        <v>2.015625</v>
      </c>
      <c r="E339" s="35">
        <f>IF(OR($A339="",$B339=""),"",B339*'MPTO_working_2-way'!$G338)</f>
        <v>1.9846153846153847</v>
      </c>
      <c r="F339" s="33">
        <f>IF(OR($A339="",$B339=""),"",'MPTO_working_2-way'!D338)</f>
        <v>2.0161550888529889</v>
      </c>
      <c r="G339" s="35">
        <f>IF(OR($A339="",$B339=""),"",'MPTO_working_2-way'!E338)</f>
        <v>1.9841017488076311</v>
      </c>
      <c r="H339" s="33">
        <f>IF(OR($A339="",$B339=""),"",'OddsRatio_working_2-way'!M338)</f>
        <v>2.0161735558713256</v>
      </c>
      <c r="I339" s="33">
        <f>IF(OR($A339="",$B339=""),"",'OddsRatio_working_2-way'!N338)</f>
        <v>1.9840838646332837</v>
      </c>
      <c r="J339" s="33">
        <f>IF('Log_working_2-way'!$D338="","",A339^('Log_working_2-way'!$D338))</f>
        <v>2.0164149948926431</v>
      </c>
      <c r="K339" s="35">
        <f>IF('Log_working_2-way'!$D338="","",B339^('Log_working_2-way'!$D338))</f>
        <v>1.9838501055423525</v>
      </c>
      <c r="L339" s="41">
        <f t="shared" si="54"/>
        <v>0.49612403100775193</v>
      </c>
      <c r="M339" s="41">
        <f t="shared" si="55"/>
        <v>0.50387596899224807</v>
      </c>
      <c r="N339" s="42">
        <v>436</v>
      </c>
      <c r="O339" s="42">
        <f t="shared" si="56"/>
        <v>212.41025641025641</v>
      </c>
      <c r="P339" s="42">
        <f t="shared" si="57"/>
        <v>208.91666666666669</v>
      </c>
      <c r="Q339" s="42">
        <f t="shared" si="58"/>
        <v>227.08333333333334</v>
      </c>
      <c r="R339" s="42">
        <f t="shared" si="59"/>
        <v>223.58974358974362</v>
      </c>
      <c r="S339" s="43">
        <f t="shared" si="60"/>
        <v>-14.673076923076934</v>
      </c>
      <c r="T339" s="43">
        <f t="shared" si="61"/>
        <v>-14.673076923076934</v>
      </c>
      <c r="U339" t="s">
        <v>448</v>
      </c>
      <c r="V339" t="s">
        <v>449</v>
      </c>
      <c r="W339" t="s">
        <v>476</v>
      </c>
      <c r="X339" t="s">
        <v>474</v>
      </c>
      <c r="Y339" s="45"/>
    </row>
    <row r="340" spans="1:25" ht="15" x14ac:dyDescent="0.25">
      <c r="A340">
        <v>1.85</v>
      </c>
      <c r="B340">
        <v>2.02</v>
      </c>
      <c r="C340" s="32">
        <f t="shared" si="53"/>
        <v>3.5590045491035394E-2</v>
      </c>
      <c r="D340" s="33">
        <f>IF(OR($A340="",$B340=""),"",A340*'MPTO_working_2-way'!$G339)</f>
        <v>1.9158415841584155</v>
      </c>
      <c r="E340" s="35">
        <f>IF(OR($A340="",$B340=""),"",B340*'MPTO_working_2-way'!$G339)</f>
        <v>2.0918918918918914</v>
      </c>
      <c r="F340" s="33">
        <f>IF(OR($A340="",$B340=""),"",'MPTO_working_2-way'!D339)</f>
        <v>1.9129767084719731</v>
      </c>
      <c r="G340" s="35">
        <f>IF(OR($A340="",$B340=""),"",'MPTO_working_2-way'!E339)</f>
        <v>2.0953181945612553</v>
      </c>
      <c r="H340" s="33">
        <f>IF(OR($A340="",$B340=""),"",'OddsRatio_working_2-way'!M339)</f>
        <v>1.9128709291752766</v>
      </c>
      <c r="I340" s="33">
        <f>IF(OR($A340="",$B340=""),"",'OddsRatio_working_2-way'!N339)</f>
        <v>2.0954451150103317</v>
      </c>
      <c r="J340" s="33">
        <f>IF('Log_working_2-way'!$D339="","",A340^('Log_working_2-way'!$D339))</f>
        <v>1.9115669971173959</v>
      </c>
      <c r="K340" s="35">
        <f>IF('Log_working_2-way'!$D339="","",B340^('Log_working_2-way'!$D339))</f>
        <v>2.0970120716987148</v>
      </c>
      <c r="L340" s="41">
        <f t="shared" si="54"/>
        <v>0.5219638242894058</v>
      </c>
      <c r="M340" s="41">
        <f t="shared" si="55"/>
        <v>0.47803617571059442</v>
      </c>
      <c r="N340" s="42">
        <v>437</v>
      </c>
      <c r="O340" s="42">
        <f t="shared" si="56"/>
        <v>200.78378378378378</v>
      </c>
      <c r="P340" s="42">
        <f t="shared" si="57"/>
        <v>220.66336633663366</v>
      </c>
      <c r="Q340" s="42">
        <f t="shared" si="58"/>
        <v>216.33663366336634</v>
      </c>
      <c r="R340" s="42">
        <f t="shared" si="59"/>
        <v>236.21621621621617</v>
      </c>
      <c r="S340" s="43">
        <f t="shared" si="60"/>
        <v>-15.552849879582567</v>
      </c>
      <c r="T340" s="43">
        <f t="shared" si="61"/>
        <v>-15.55284987958251</v>
      </c>
      <c r="U340" t="s">
        <v>450</v>
      </c>
      <c r="V340" t="s">
        <v>451</v>
      </c>
      <c r="W340" t="s">
        <v>476</v>
      </c>
      <c r="X340" t="s">
        <v>474</v>
      </c>
      <c r="Y340" s="45"/>
    </row>
    <row r="341" spans="1:25" ht="15" x14ac:dyDescent="0.25">
      <c r="A341">
        <v>1.95</v>
      </c>
      <c r="B341">
        <v>1.92</v>
      </c>
      <c r="C341" s="32">
        <f t="shared" si="53"/>
        <v>3.3653846153846256E-2</v>
      </c>
      <c r="D341" s="33">
        <f>IF(OR($A341="",$B341=""),"",A341*'MPTO_working_2-way'!$G340)</f>
        <v>2.015625</v>
      </c>
      <c r="E341" s="35">
        <f>IF(OR($A341="",$B341=""),"",B341*'MPTO_working_2-way'!$G340)</f>
        <v>1.9846153846153847</v>
      </c>
      <c r="F341" s="33">
        <f>IF(OR($A341="",$B341=""),"",'MPTO_working_2-way'!D340)</f>
        <v>2.0161550888529889</v>
      </c>
      <c r="G341" s="35">
        <f>IF(OR($A341="",$B341=""),"",'MPTO_working_2-way'!E340)</f>
        <v>1.9841017488076311</v>
      </c>
      <c r="H341" s="33">
        <f>IF(OR($A341="",$B341=""),"",'OddsRatio_working_2-way'!M340)</f>
        <v>2.0161735558713256</v>
      </c>
      <c r="I341" s="33">
        <f>IF(OR($A341="",$B341=""),"",'OddsRatio_working_2-way'!N340)</f>
        <v>1.9840838646332837</v>
      </c>
      <c r="J341" s="33">
        <f>IF('Log_working_2-way'!$D340="","",A341^('Log_working_2-way'!$D340))</f>
        <v>2.0164149948926431</v>
      </c>
      <c r="K341" s="35">
        <f>IF('Log_working_2-way'!$D340="","",B341^('Log_working_2-way'!$D340))</f>
        <v>1.9838501055423525</v>
      </c>
      <c r="L341" s="41">
        <f t="shared" si="54"/>
        <v>0.49612403100775193</v>
      </c>
      <c r="M341" s="41">
        <f t="shared" si="55"/>
        <v>0.50387596899224807</v>
      </c>
      <c r="N341" s="42">
        <v>438</v>
      </c>
      <c r="O341" s="42">
        <f t="shared" si="56"/>
        <v>213.38461538461542</v>
      </c>
      <c r="P341" s="42">
        <f t="shared" si="57"/>
        <v>209.87499999999997</v>
      </c>
      <c r="Q341" s="42">
        <f t="shared" si="58"/>
        <v>228.12500000000003</v>
      </c>
      <c r="R341" s="42">
        <f t="shared" si="59"/>
        <v>224.61538461538464</v>
      </c>
      <c r="S341" s="43">
        <f t="shared" si="60"/>
        <v>-14.740384615384613</v>
      </c>
      <c r="T341" s="43">
        <f t="shared" si="61"/>
        <v>-14.74038461538467</v>
      </c>
      <c r="U341" t="s">
        <v>452</v>
      </c>
      <c r="V341" t="s">
        <v>453</v>
      </c>
      <c r="W341" t="s">
        <v>476</v>
      </c>
      <c r="X341" t="s">
        <v>474</v>
      </c>
      <c r="Y341" s="45"/>
    </row>
    <row r="342" spans="1:25" ht="15" x14ac:dyDescent="0.25">
      <c r="A342">
        <v>1.98</v>
      </c>
      <c r="B342">
        <v>1.88</v>
      </c>
      <c r="C342" s="32">
        <f t="shared" si="53"/>
        <v>3.6965398667526461E-2</v>
      </c>
      <c r="D342" s="33">
        <f>IF(OR($A342="",$B342=""),"",A342*'MPTO_working_2-way'!$G341)</f>
        <v>2.0531914893617023</v>
      </c>
      <c r="E342" s="35">
        <f>IF(OR($A342="",$B342=""),"",B342*'MPTO_working_2-way'!$G341)</f>
        <v>1.9494949494949496</v>
      </c>
      <c r="F342" s="33">
        <f>IF(OR($A342="",$B342=""),"",'MPTO_working_2-way'!D341)</f>
        <v>2.0552120141342756</v>
      </c>
      <c r="G342" s="35">
        <f>IF(OR($A342="",$B342=""),"",'MPTO_working_2-way'!E341)</f>
        <v>1.9476768522394308</v>
      </c>
      <c r="H342" s="33">
        <f>IF(OR($A342="",$B342=""),"",'OddsRatio_working_2-way'!M341)</f>
        <v>2.0552897060221729</v>
      </c>
      <c r="I342" s="33">
        <f>IF(OR($A342="",$B342=""),"",'OddsRatio_working_2-way'!N341)</f>
        <v>1.947607082958686</v>
      </c>
      <c r="J342" s="33">
        <f>IF('Log_working_2-way'!$D341="","",A342^('Log_working_2-way'!$D341))</f>
        <v>2.0562137224842738</v>
      </c>
      <c r="K342" s="35">
        <f>IF('Log_working_2-way'!$D341="","",B342^('Log_working_2-way'!$D341))</f>
        <v>1.9467780797695502</v>
      </c>
      <c r="L342" s="41">
        <f t="shared" si="54"/>
        <v>0.48704663212435229</v>
      </c>
      <c r="M342" s="41">
        <f t="shared" si="55"/>
        <v>0.5129533678756476</v>
      </c>
      <c r="N342" s="42">
        <v>439</v>
      </c>
      <c r="O342" s="42">
        <f t="shared" si="56"/>
        <v>217.28282828282832</v>
      </c>
      <c r="P342" s="42">
        <f t="shared" si="57"/>
        <v>205.48936170212761</v>
      </c>
      <c r="Q342" s="42">
        <f t="shared" si="58"/>
        <v>233.51063829787233</v>
      </c>
      <c r="R342" s="42">
        <f t="shared" si="59"/>
        <v>221.71717171717174</v>
      </c>
      <c r="S342" s="43">
        <f t="shared" si="60"/>
        <v>-16.227810015044014</v>
      </c>
      <c r="T342" s="43">
        <f t="shared" si="61"/>
        <v>-16.227810015044128</v>
      </c>
      <c r="U342" t="s">
        <v>454</v>
      </c>
      <c r="V342" t="s">
        <v>455</v>
      </c>
      <c r="W342" t="s">
        <v>476</v>
      </c>
      <c r="X342" t="s">
        <v>474</v>
      </c>
      <c r="Y342" s="45"/>
    </row>
    <row r="343" spans="1:25" ht="15" x14ac:dyDescent="0.25">
      <c r="A343">
        <v>1.97</v>
      </c>
      <c r="B343">
        <v>1.9</v>
      </c>
      <c r="C343" s="32">
        <f t="shared" si="53"/>
        <v>3.3930002671653803E-2</v>
      </c>
      <c r="D343" s="33">
        <f>IF(OR($A343="",$B343=""),"",A343*'MPTO_working_2-way'!$G342)</f>
        <v>2.0368421052631578</v>
      </c>
      <c r="E343" s="35">
        <f>IF(OR($A343="",$B343=""),"",B343*'MPTO_working_2-way'!$G342)</f>
        <v>1.9644670050761421</v>
      </c>
      <c r="F343" s="33">
        <f>IF(OR($A343="",$B343=""),"",'MPTO_working_2-way'!D342)</f>
        <v>2.0381159814865235</v>
      </c>
      <c r="G343" s="35">
        <f>IF(OR($A343="",$B343=""),"",'MPTO_working_2-way'!E342)</f>
        <v>1.9632835038027801</v>
      </c>
      <c r="H343" s="33">
        <f>IF(OR($A343="",$B343=""),"",'OddsRatio_working_2-way'!M342)</f>
        <v>2.0381607668264961</v>
      </c>
      <c r="I343" s="33">
        <f>IF(OR($A343="",$B343=""),"",'OddsRatio_working_2-way'!N342)</f>
        <v>1.963241948601903</v>
      </c>
      <c r="J343" s="33">
        <f>IF('Log_working_2-way'!$D342="","",A343^('Log_working_2-way'!$D342))</f>
        <v>2.0387414625037734</v>
      </c>
      <c r="K343" s="35">
        <f>IF('Log_working_2-way'!$D342="","",B343^('Log_working_2-way'!$D342))</f>
        <v>1.9627034600020314</v>
      </c>
      <c r="L343" s="41">
        <f t="shared" si="54"/>
        <v>0.49095607235142119</v>
      </c>
      <c r="M343" s="41">
        <f t="shared" si="55"/>
        <v>0.50904392764857886</v>
      </c>
      <c r="N343" s="42">
        <v>440</v>
      </c>
      <c r="O343" s="42">
        <f t="shared" si="56"/>
        <v>216.64974619289336</v>
      </c>
      <c r="P343" s="42">
        <f t="shared" si="57"/>
        <v>208.42105263157893</v>
      </c>
      <c r="Q343" s="42">
        <f t="shared" si="58"/>
        <v>231.57894736842104</v>
      </c>
      <c r="R343" s="42">
        <f t="shared" si="59"/>
        <v>223.35025380710658</v>
      </c>
      <c r="S343" s="43">
        <f t="shared" si="60"/>
        <v>-14.92920117552768</v>
      </c>
      <c r="T343" s="43">
        <f t="shared" si="61"/>
        <v>-14.929201175527652</v>
      </c>
      <c r="U343" t="s">
        <v>456</v>
      </c>
      <c r="V343" t="s">
        <v>457</v>
      </c>
      <c r="W343" t="s">
        <v>476</v>
      </c>
      <c r="X343" t="s">
        <v>474</v>
      </c>
      <c r="Y343" s="45"/>
    </row>
    <row r="344" spans="1:25" ht="15" x14ac:dyDescent="0.25">
      <c r="A344">
        <v>2.0099999999999998</v>
      </c>
      <c r="B344">
        <v>1.86</v>
      </c>
      <c r="C344" s="32">
        <f t="shared" si="53"/>
        <v>3.5146846413095734E-2</v>
      </c>
      <c r="D344" s="33">
        <f>IF(OR($A344="",$B344=""),"",A344*'MPTO_working_2-way'!$G343)</f>
        <v>2.0806451612903221</v>
      </c>
      <c r="E344" s="35">
        <f>IF(OR($A344="",$B344=""),"",B344*'MPTO_working_2-way'!$G343)</f>
        <v>1.9253731343283582</v>
      </c>
      <c r="F344" s="33">
        <f>IF(OR($A344="",$B344=""),"",'MPTO_working_2-way'!D343)</f>
        <v>2.0835980605249955</v>
      </c>
      <c r="G344" s="35">
        <f>IF(OR($A344="",$B344=""),"",'MPTO_working_2-way'!E343)</f>
        <v>1.9228514118191637</v>
      </c>
      <c r="H344" s="33">
        <f>IF(OR($A344="",$B344=""),"",'OddsRatio_working_2-way'!M343)</f>
        <v>2.0837059585750928</v>
      </c>
      <c r="I344" s="33">
        <f>IF(OR($A344="",$B344=""),"",'OddsRatio_working_2-way'!N343)</f>
        <v>1.9227595290837431</v>
      </c>
      <c r="J344" s="33">
        <f>IF('Log_working_2-way'!$D343="","",A344^('Log_working_2-way'!$D343))</f>
        <v>2.0850553480183369</v>
      </c>
      <c r="K344" s="35">
        <f>IF('Log_working_2-way'!$D343="","",B344^('Log_working_2-way'!$D343))</f>
        <v>1.9216119729065091</v>
      </c>
      <c r="L344" s="41">
        <f t="shared" si="54"/>
        <v>0.48062015503875982</v>
      </c>
      <c r="M344" s="41">
        <f t="shared" si="55"/>
        <v>0.51937984496124034</v>
      </c>
      <c r="N344" s="42">
        <v>441</v>
      </c>
      <c r="O344" s="42">
        <f t="shared" si="56"/>
        <v>221.59701492537309</v>
      </c>
      <c r="P344" s="42">
        <f t="shared" si="57"/>
        <v>203.90322580645159</v>
      </c>
      <c r="Q344" s="42">
        <f t="shared" si="58"/>
        <v>237.09677419354838</v>
      </c>
      <c r="R344" s="42">
        <f t="shared" si="59"/>
        <v>219.40298507462688</v>
      </c>
      <c r="S344" s="43">
        <f t="shared" si="60"/>
        <v>-15.499759268175296</v>
      </c>
      <c r="T344" s="43">
        <f t="shared" si="61"/>
        <v>-15.499759268175296</v>
      </c>
      <c r="U344" t="s">
        <v>458</v>
      </c>
      <c r="V344" t="s">
        <v>459</v>
      </c>
      <c r="W344" t="s">
        <v>476</v>
      </c>
      <c r="X344" t="s">
        <v>474</v>
      </c>
      <c r="Y344" s="45"/>
    </row>
    <row r="345" spans="1:25" ht="15" x14ac:dyDescent="0.25">
      <c r="A345">
        <v>1.38</v>
      </c>
      <c r="B345">
        <v>3.09</v>
      </c>
      <c r="C345" s="32">
        <f t="shared" si="53"/>
        <v>4.8262276628676215E-2</v>
      </c>
      <c r="D345" s="33">
        <f>IF(OR($A345="",$B345=""),"",A345*'MPTO_working_2-way'!$G344)</f>
        <v>1.4466019417475731</v>
      </c>
      <c r="E345" s="35">
        <f>IF(OR($A345="",$B345=""),"",B345*'MPTO_working_2-way'!$G344)</f>
        <v>3.2391304347826093</v>
      </c>
      <c r="F345" s="33">
        <f>IF(OR($A345="",$B345=""),"",'MPTO_working_2-way'!D344)</f>
        <v>1.427538415185297</v>
      </c>
      <c r="G345" s="35">
        <f>IF(OR($A345="",$B345=""),"",'MPTO_working_2-way'!E344)</f>
        <v>3.3389711064129681</v>
      </c>
      <c r="H345" s="33">
        <f>IF(OR($A345="",$B345=""),"",'OddsRatio_working_2-way'!M344)</f>
        <v>1.4264014327112211</v>
      </c>
      <c r="I345" s="33">
        <f>IF(OR($A345="",$B345=""),"",'OddsRatio_working_2-way'!N344)</f>
        <v>3.3452078799117158</v>
      </c>
      <c r="J345" s="33">
        <f>IF('Log_working_2-way'!$D344="","",A345^('Log_working_2-way'!$D344))</f>
        <v>1.4175677411493446</v>
      </c>
      <c r="K345" s="35">
        <f>IF('Log_working_2-way'!$D344="","",B345^('Log_working_2-way'!$D344))</f>
        <v>3.394821010927735</v>
      </c>
      <c r="L345" s="41">
        <f t="shared" si="54"/>
        <v>0.69127516778523479</v>
      </c>
      <c r="M345" s="41">
        <f t="shared" si="55"/>
        <v>0.30872483221476504</v>
      </c>
      <c r="N345" s="42">
        <v>442</v>
      </c>
      <c r="O345" s="42">
        <f t="shared" si="56"/>
        <v>121.71014492753619</v>
      </c>
      <c r="P345" s="42">
        <f t="shared" si="57"/>
        <v>298.95792880258904</v>
      </c>
      <c r="Q345" s="42">
        <f t="shared" si="58"/>
        <v>143.04207119741102</v>
      </c>
      <c r="R345" s="42">
        <f t="shared" si="59"/>
        <v>320.28985507246381</v>
      </c>
      <c r="S345" s="43">
        <f t="shared" si="60"/>
        <v>-21.331926269874828</v>
      </c>
      <c r="T345" s="43">
        <f t="shared" si="61"/>
        <v>-21.331926269874771</v>
      </c>
      <c r="U345" t="s">
        <v>308</v>
      </c>
      <c r="V345" t="s">
        <v>314</v>
      </c>
      <c r="W345" t="s">
        <v>329</v>
      </c>
      <c r="X345" t="s">
        <v>474</v>
      </c>
      <c r="Y345" s="45"/>
    </row>
    <row r="346" spans="1:25" ht="15" x14ac:dyDescent="0.25">
      <c r="A346">
        <v>1.44</v>
      </c>
      <c r="B346">
        <v>2.84</v>
      </c>
      <c r="C346" s="32">
        <f t="shared" si="53"/>
        <v>4.6557120500782423E-2</v>
      </c>
      <c r="D346" s="33">
        <f>IF(OR($A346="",$B346=""),"",A346*'MPTO_working_2-way'!$G345)</f>
        <v>1.5070422535211265</v>
      </c>
      <c r="E346" s="35">
        <f>IF(OR($A346="",$B346=""),"",B346*'MPTO_working_2-way'!$G345)</f>
        <v>2.9722222222222219</v>
      </c>
      <c r="F346" s="33">
        <f>IF(OR($A346="",$B346=""),"",'MPTO_working_2-way'!D345)</f>
        <v>1.4899446225590205</v>
      </c>
      <c r="G346" s="35">
        <f>IF(OR($A346="",$B346=""),"",'MPTO_working_2-way'!E345)</f>
        <v>3.0410469958358117</v>
      </c>
      <c r="H346" s="33">
        <f>IF(OR($A346="",$B346=""),"",'OddsRatio_working_2-way'!M345)</f>
        <v>1.4890096469218259</v>
      </c>
      <c r="I346" s="33">
        <f>IF(OR($A346="",$B346=""),"",'OddsRatio_working_2-way'!N345)</f>
        <v>3.0449494325821798</v>
      </c>
      <c r="J346" s="33">
        <f>IF('Log_working_2-way'!$D345="","",A346^('Log_working_2-way'!$D345))</f>
        <v>1.481131118421172</v>
      </c>
      <c r="K346" s="35">
        <f>IF('Log_working_2-way'!$D345="","",B346^('Log_working_2-way'!$D345))</f>
        <v>3.0784355068902478</v>
      </c>
      <c r="L346" s="41">
        <f t="shared" si="54"/>
        <v>0.66355140186915895</v>
      </c>
      <c r="M346" s="41">
        <f t="shared" si="55"/>
        <v>0.33644859813084116</v>
      </c>
      <c r="N346" s="42">
        <v>443</v>
      </c>
      <c r="O346" s="42">
        <f t="shared" si="56"/>
        <v>135.36111111111109</v>
      </c>
      <c r="P346" s="42">
        <f t="shared" si="57"/>
        <v>287.01408450704224</v>
      </c>
      <c r="Q346" s="42">
        <f t="shared" si="58"/>
        <v>155.98591549295776</v>
      </c>
      <c r="R346" s="42">
        <f t="shared" si="59"/>
        <v>307.63888888888886</v>
      </c>
      <c r="S346" s="43">
        <f t="shared" si="60"/>
        <v>-20.624804381846673</v>
      </c>
      <c r="T346" s="43">
        <f t="shared" si="61"/>
        <v>-20.624804381846616</v>
      </c>
      <c r="U346" t="s">
        <v>310</v>
      </c>
      <c r="V346" t="s">
        <v>372</v>
      </c>
      <c r="W346" t="s">
        <v>329</v>
      </c>
      <c r="X346" t="s">
        <v>474</v>
      </c>
      <c r="Y346" s="45"/>
    </row>
    <row r="347" spans="1:25" ht="15" x14ac:dyDescent="0.25">
      <c r="A347">
        <v>1.66</v>
      </c>
      <c r="B347">
        <v>2.29</v>
      </c>
      <c r="C347" s="32">
        <f t="shared" si="53"/>
        <v>3.9090861261640519E-2</v>
      </c>
      <c r="D347" s="33">
        <f>IF(OR($A347="",$B347=""),"",A347*'MPTO_working_2-way'!$G346)</f>
        <v>1.7248908296943233</v>
      </c>
      <c r="E347" s="35">
        <f>IF(OR($A347="",$B347=""),"",B347*'MPTO_working_2-way'!$G346)</f>
        <v>2.3795180722891569</v>
      </c>
      <c r="F347" s="33">
        <f>IF(OR($A347="",$B347=""),"",'MPTO_working_2-way'!D346)</f>
        <v>1.7156654781784539</v>
      </c>
      <c r="G347" s="35">
        <f>IF(OR($A347="",$B347=""),"",'MPTO_working_2-way'!E346)</f>
        <v>2.3973008765844739</v>
      </c>
      <c r="H347" s="33">
        <f>IF(OR($A347="",$B347=""),"",'OddsRatio_working_2-way'!M346)</f>
        <v>1.7152816976385905</v>
      </c>
      <c r="I347" s="33">
        <f>IF(OR($A347="",$B347=""),"",'OddsRatio_working_2-way'!N346)</f>
        <v>2.3980505908390635</v>
      </c>
      <c r="J347" s="33">
        <f>IF('Log_working_2-way'!$D346="","",A347^('Log_working_2-way'!$D346))</f>
        <v>1.7110781784678428</v>
      </c>
      <c r="K347" s="35">
        <f>IF('Log_working_2-way'!$D346="","",B347^('Log_working_2-way'!$D346))</f>
        <v>2.4063151286043962</v>
      </c>
      <c r="L347" s="41">
        <f t="shared" si="54"/>
        <v>0.57974683544303796</v>
      </c>
      <c r="M347" s="41">
        <f t="shared" si="55"/>
        <v>0.42025316455696199</v>
      </c>
      <c r="N347" s="42">
        <v>444</v>
      </c>
      <c r="O347" s="42">
        <f t="shared" si="56"/>
        <v>176.5301204819277</v>
      </c>
      <c r="P347" s="42">
        <f t="shared" si="57"/>
        <v>250.11353711790395</v>
      </c>
      <c r="Q347" s="42">
        <f t="shared" si="58"/>
        <v>193.88646288209608</v>
      </c>
      <c r="R347" s="42">
        <f t="shared" si="59"/>
        <v>267.46987951807233</v>
      </c>
      <c r="S347" s="43">
        <f t="shared" si="60"/>
        <v>-17.356342400168387</v>
      </c>
      <c r="T347" s="43">
        <f t="shared" si="61"/>
        <v>-17.356342400168387</v>
      </c>
      <c r="U347" t="s">
        <v>275</v>
      </c>
      <c r="V347" t="s">
        <v>312</v>
      </c>
      <c r="W347" t="s">
        <v>329</v>
      </c>
      <c r="X347" t="s">
        <v>474</v>
      </c>
      <c r="Y347" s="45"/>
    </row>
    <row r="348" spans="1:25" ht="15" x14ac:dyDescent="0.25">
      <c r="A348">
        <v>2.23</v>
      </c>
      <c r="B348">
        <v>1.7</v>
      </c>
      <c r="C348" s="32">
        <f t="shared" si="53"/>
        <v>3.6665787391189752E-2</v>
      </c>
      <c r="D348" s="33">
        <f>IF(OR($A348="",$B348=""),"",A348*'MPTO_working_2-way'!$G347)</f>
        <v>2.3117647058823532</v>
      </c>
      <c r="E348" s="35">
        <f>IF(OR($A348="",$B348=""),"",B348*'MPTO_working_2-way'!$G347)</f>
        <v>1.7623318385650226</v>
      </c>
      <c r="F348" s="33">
        <f>IF(OR($A348="",$B348=""),"",'MPTO_working_2-way'!D347)</f>
        <v>2.3250536645200861</v>
      </c>
      <c r="G348" s="35">
        <f>IF(OR($A348="",$B348=""),"",'MPTO_working_2-way'!E347)</f>
        <v>1.754686415181671</v>
      </c>
      <c r="H348" s="33">
        <f>IF(OR($A348="",$B348=""),"",'OddsRatio_working_2-way'!M347)</f>
        <v>2.3255726525328053</v>
      </c>
      <c r="I348" s="33">
        <f>IF(OR($A348="",$B348=""),"",'OddsRatio_working_2-way'!N347)</f>
        <v>1.7543909404658247</v>
      </c>
      <c r="J348" s="33">
        <f>IF('Log_working_2-way'!$D347="","",A348^('Log_working_2-way'!$D347))</f>
        <v>2.3317115132269501</v>
      </c>
      <c r="K348" s="35">
        <f>IF('Log_working_2-way'!$D347="","",B348^('Log_working_2-way'!$D347))</f>
        <v>1.7509133848191525</v>
      </c>
      <c r="L348" s="41">
        <f t="shared" si="54"/>
        <v>0.43256997455470736</v>
      </c>
      <c r="M348" s="41">
        <f t="shared" si="55"/>
        <v>0.56743002544529253</v>
      </c>
      <c r="N348" s="42">
        <v>445</v>
      </c>
      <c r="O348" s="42">
        <f t="shared" si="56"/>
        <v>245.44843049327355</v>
      </c>
      <c r="P348" s="42">
        <f t="shared" si="57"/>
        <v>183.23529411764707</v>
      </c>
      <c r="Q348" s="42">
        <f t="shared" si="58"/>
        <v>261.76470588235293</v>
      </c>
      <c r="R348" s="42">
        <f t="shared" si="59"/>
        <v>199.55156950672645</v>
      </c>
      <c r="S348" s="43">
        <f t="shared" si="60"/>
        <v>-16.316275389079379</v>
      </c>
      <c r="T348" s="43">
        <f t="shared" si="61"/>
        <v>-16.316275389079379</v>
      </c>
      <c r="U348" t="s">
        <v>110</v>
      </c>
      <c r="V348" t="s">
        <v>109</v>
      </c>
      <c r="W348" t="s">
        <v>319</v>
      </c>
      <c r="X348" t="s">
        <v>474</v>
      </c>
      <c r="Y348" s="45"/>
    </row>
    <row r="349" spans="1:25" ht="15" x14ac:dyDescent="0.25">
      <c r="A349">
        <v>1.85</v>
      </c>
      <c r="B349">
        <v>2.0299999999999998</v>
      </c>
      <c r="C349" s="32">
        <f t="shared" si="53"/>
        <v>3.315137797896428E-2</v>
      </c>
      <c r="D349" s="33">
        <f>IF(OR($A349="",$B349=""),"",A349*'MPTO_working_2-way'!$G348)</f>
        <v>1.9113300492610841</v>
      </c>
      <c r="E349" s="35">
        <f>IF(OR($A349="",$B349=""),"",B349*'MPTO_working_2-way'!$G348)</f>
        <v>2.0972972972972972</v>
      </c>
      <c r="F349" s="33">
        <f>IF(OR($A349="",$B349=""),"",'MPTO_working_2-way'!D348)</f>
        <v>1.9085249650616189</v>
      </c>
      <c r="G349" s="35">
        <f>IF(OR($A349="",$B349=""),"",'MPTO_working_2-way'!E348)</f>
        <v>2.1006852188505105</v>
      </c>
      <c r="H349" s="33">
        <f>IF(OR($A349="",$B349=""),"",'OddsRatio_working_2-way'!M348)</f>
        <v>1.9084287085108012</v>
      </c>
      <c r="I349" s="33">
        <f>IF(OR($A349="",$B349=""),"",'OddsRatio_working_2-way'!N348)</f>
        <v>2.1008018467836762</v>
      </c>
      <c r="J349" s="33">
        <f>IF('Log_working_2-way'!$D348="","",A349^('Log_working_2-way'!$D348))</f>
        <v>1.9071545307970494</v>
      </c>
      <c r="K349" s="35">
        <f>IF('Log_working_2-way'!$D348="","",B349^('Log_working_2-way'!$D348))</f>
        <v>2.1023480190539692</v>
      </c>
      <c r="L349" s="41">
        <f t="shared" si="54"/>
        <v>0.52319587628865971</v>
      </c>
      <c r="M349" s="41">
        <f t="shared" si="55"/>
        <v>0.47680412371134023</v>
      </c>
      <c r="N349" s="42">
        <v>446</v>
      </c>
      <c r="O349" s="42">
        <f t="shared" si="56"/>
        <v>204.91891891891891</v>
      </c>
      <c r="P349" s="42">
        <f t="shared" si="57"/>
        <v>226.29556650246303</v>
      </c>
      <c r="Q349" s="42">
        <f t="shared" si="58"/>
        <v>219.70443349753697</v>
      </c>
      <c r="R349" s="42">
        <f t="shared" si="59"/>
        <v>241.08108108108104</v>
      </c>
      <c r="S349" s="43">
        <f t="shared" si="60"/>
        <v>-14.785514578618063</v>
      </c>
      <c r="T349" s="43">
        <f t="shared" si="61"/>
        <v>-14.785514578618006</v>
      </c>
      <c r="U349" t="s">
        <v>80</v>
      </c>
      <c r="V349" t="s">
        <v>111</v>
      </c>
      <c r="W349" t="s">
        <v>319</v>
      </c>
      <c r="X349" t="s">
        <v>474</v>
      </c>
      <c r="Y349" s="45"/>
    </row>
    <row r="350" spans="1:25" ht="15" x14ac:dyDescent="0.25">
      <c r="A350">
        <v>2.14</v>
      </c>
      <c r="B350">
        <v>1.75</v>
      </c>
      <c r="C350" s="32">
        <f t="shared" si="53"/>
        <v>3.8718291054739673E-2</v>
      </c>
      <c r="D350" s="33">
        <f>IF(OR($A350="",$B350=""),"",A350*'MPTO_working_2-way'!$G349)</f>
        <v>2.2228571428571429</v>
      </c>
      <c r="E350" s="35">
        <f>IF(OR($A350="",$B350=""),"",B350*'MPTO_working_2-way'!$G349)</f>
        <v>1.8177570093457944</v>
      </c>
      <c r="F350" s="33">
        <f>IF(OR($A350="",$B350=""),"",'MPTO_working_2-way'!D349)</f>
        <v>2.2324888226527575</v>
      </c>
      <c r="G350" s="35">
        <f>IF(OR($A350="",$B350=""),"",'MPTO_working_2-way'!E349)</f>
        <v>1.81136638452237</v>
      </c>
      <c r="H350" s="33">
        <f>IF(OR($A350="",$B350=""),"",'OddsRatio_working_2-way'!M349)</f>
        <v>2.2328828005937953</v>
      </c>
      <c r="I350" s="33">
        <f>IF(OR($A350="",$B350=""),"",'OddsRatio_working_2-way'!N349)</f>
        <v>1.8111071056538131</v>
      </c>
      <c r="J350" s="33">
        <f>IF('Log_working_2-way'!$D349="","",A350^('Log_working_2-way'!$D349))</f>
        <v>2.2373241322265098</v>
      </c>
      <c r="K350" s="35">
        <f>IF('Log_working_2-way'!$D349="","",B350^('Log_working_2-way'!$D349))</f>
        <v>1.8081956651086979</v>
      </c>
      <c r="L350" s="41">
        <f t="shared" si="54"/>
        <v>0.44987146529562982</v>
      </c>
      <c r="M350" s="41">
        <f t="shared" si="55"/>
        <v>0.55012853470437018</v>
      </c>
      <c r="N350" s="42">
        <v>447</v>
      </c>
      <c r="O350" s="42">
        <f t="shared" si="56"/>
        <v>238.12149532710282</v>
      </c>
      <c r="P350" s="42">
        <f t="shared" si="57"/>
        <v>191.57142857142856</v>
      </c>
      <c r="Q350" s="42">
        <f t="shared" si="58"/>
        <v>255.42857142857142</v>
      </c>
      <c r="R350" s="42">
        <f t="shared" si="59"/>
        <v>208.87850467289721</v>
      </c>
      <c r="S350" s="43">
        <f t="shared" si="60"/>
        <v>-17.307076101468596</v>
      </c>
      <c r="T350" s="43">
        <f t="shared" si="61"/>
        <v>-17.307076101468652</v>
      </c>
      <c r="U350" t="s">
        <v>316</v>
      </c>
      <c r="V350" t="s">
        <v>366</v>
      </c>
      <c r="W350" t="s">
        <v>319</v>
      </c>
      <c r="X350" t="s">
        <v>474</v>
      </c>
      <c r="Y350" s="45"/>
    </row>
    <row r="351" spans="1:25" s="38" customFormat="1" ht="15" x14ac:dyDescent="0.25">
      <c r="A351">
        <v>1.9</v>
      </c>
      <c r="B351">
        <v>1.97</v>
      </c>
      <c r="C351" s="32">
        <f t="shared" si="53"/>
        <v>3.3930002671653803E-2</v>
      </c>
      <c r="D351" s="33">
        <f>IF(OR($A351="",$B351=""),"",A351*'MPTO_working_2-way'!$G350)</f>
        <v>1.9644670050761421</v>
      </c>
      <c r="E351" s="35">
        <f>IF(OR($A351="",$B351=""),"",B351*'MPTO_working_2-way'!$G350)</f>
        <v>2.0368421052631578</v>
      </c>
      <c r="F351" s="33">
        <f>IF(OR($A351="",$B351=""),"",'MPTO_working_2-way'!D350)</f>
        <v>1.9632835038027801</v>
      </c>
      <c r="G351" s="35">
        <f>IF(OR($A351="",$B351=""),"",'MPTO_working_2-way'!E350)</f>
        <v>2.0381159814865235</v>
      </c>
      <c r="H351" s="33">
        <f>IF(OR($A351="",$B351=""),"",'OddsRatio_working_2-way'!M350)</f>
        <v>1.963241948601903</v>
      </c>
      <c r="I351" s="33">
        <f>IF(OR($A351="",$B351=""),"",'OddsRatio_working_2-way'!N350)</f>
        <v>2.0381607668264961</v>
      </c>
      <c r="J351" s="33">
        <f>IF('Log_working_2-way'!$D350="","",A351^('Log_working_2-way'!$D350))</f>
        <v>1.9627034600020314</v>
      </c>
      <c r="K351" s="35">
        <f>IF('Log_working_2-way'!$D350="","",B351^('Log_working_2-way'!$D350))</f>
        <v>2.0387414625037734</v>
      </c>
      <c r="L351" s="41">
        <f t="shared" si="54"/>
        <v>0.50904392764857886</v>
      </c>
      <c r="M351" s="41">
        <f t="shared" si="55"/>
        <v>0.49095607235142119</v>
      </c>
      <c r="N351" s="42">
        <v>448</v>
      </c>
      <c r="O351" s="42">
        <f t="shared" si="56"/>
        <v>212.21052631578942</v>
      </c>
      <c r="P351" s="42">
        <f t="shared" si="57"/>
        <v>220.58883248730962</v>
      </c>
      <c r="Q351" s="42">
        <f t="shared" si="58"/>
        <v>227.41116751269033</v>
      </c>
      <c r="R351" s="42">
        <f t="shared" si="59"/>
        <v>235.78947368421052</v>
      </c>
      <c r="S351" s="43">
        <f t="shared" si="60"/>
        <v>-15.200641196900904</v>
      </c>
      <c r="T351" s="43">
        <f t="shared" si="61"/>
        <v>-15.200641196900904</v>
      </c>
      <c r="U351" t="s">
        <v>460</v>
      </c>
      <c r="V351" t="s">
        <v>461</v>
      </c>
      <c r="W351" t="s">
        <v>480</v>
      </c>
      <c r="X351" t="s">
        <v>474</v>
      </c>
      <c r="Y351" s="45"/>
    </row>
    <row r="352" spans="1:25" ht="15" x14ac:dyDescent="0.25">
      <c r="A352">
        <v>2.29</v>
      </c>
      <c r="B352">
        <v>1.66</v>
      </c>
      <c r="C352" s="32">
        <f t="shared" si="53"/>
        <v>3.9090861261640519E-2</v>
      </c>
      <c r="D352" s="33">
        <f>IF(OR($A352="",$B352=""),"",A352*'MPTO_working_2-way'!$G351)</f>
        <v>2.3795180722891569</v>
      </c>
      <c r="E352" s="35">
        <f>IF(OR($A352="",$B352=""),"",B352*'MPTO_working_2-way'!$G351)</f>
        <v>1.7248908296943233</v>
      </c>
      <c r="F352" s="33">
        <f>IF(OR($A352="",$B352=""),"",'MPTO_working_2-way'!D351)</f>
        <v>2.3973008765844739</v>
      </c>
      <c r="G352" s="35">
        <f>IF(OR($A352="",$B352=""),"",'MPTO_working_2-way'!E351)</f>
        <v>1.7156654781784539</v>
      </c>
      <c r="H352" s="33">
        <f>IF(OR($A352="",$B352=""),"",'OddsRatio_working_2-way'!M351)</f>
        <v>2.3980505908390635</v>
      </c>
      <c r="I352" s="33">
        <f>IF(OR($A352="",$B352=""),"",'OddsRatio_working_2-way'!N351)</f>
        <v>1.7152816976385905</v>
      </c>
      <c r="J352" s="33">
        <f>IF('Log_working_2-way'!$D351="","",A352^('Log_working_2-way'!$D351))</f>
        <v>2.4063151286043962</v>
      </c>
      <c r="K352" s="35">
        <f>IF('Log_working_2-way'!$D351="","",B352^('Log_working_2-way'!$D351))</f>
        <v>1.7110781784678428</v>
      </c>
      <c r="L352" s="41">
        <f t="shared" si="54"/>
        <v>0.42025316455696199</v>
      </c>
      <c r="M352" s="41">
        <f t="shared" si="55"/>
        <v>0.57974683544303796</v>
      </c>
      <c r="N352" s="42">
        <v>449</v>
      </c>
      <c r="O352" s="42">
        <f t="shared" si="56"/>
        <v>252.93013100436684</v>
      </c>
      <c r="P352" s="42">
        <f t="shared" si="57"/>
        <v>178.51807228915661</v>
      </c>
      <c r="Q352" s="42">
        <f t="shared" si="58"/>
        <v>270.48192771084342</v>
      </c>
      <c r="R352" s="42">
        <f t="shared" si="59"/>
        <v>196.06986899563319</v>
      </c>
      <c r="S352" s="43">
        <f t="shared" si="60"/>
        <v>-17.55179670647658</v>
      </c>
      <c r="T352" s="43">
        <f t="shared" si="61"/>
        <v>-17.55179670647658</v>
      </c>
      <c r="U352" t="s">
        <v>462</v>
      </c>
      <c r="V352" t="s">
        <v>463</v>
      </c>
      <c r="W352" t="s">
        <v>480</v>
      </c>
      <c r="X352" t="s">
        <v>474</v>
      </c>
      <c r="Y352" s="45"/>
    </row>
    <row r="353" spans="1:25" ht="15" x14ac:dyDescent="0.25">
      <c r="A353">
        <v>1.68</v>
      </c>
      <c r="B353">
        <v>2.23</v>
      </c>
      <c r="C353" s="32">
        <f t="shared" si="53"/>
        <v>4.3668588511637907E-2</v>
      </c>
      <c r="D353" s="33">
        <f>IF(OR($A353="",$B353=""),"",A353*'MPTO_working_2-way'!$G352)</f>
        <v>1.7533632286995515</v>
      </c>
      <c r="E353" s="35">
        <f>IF(OR($A353="",$B353=""),"",B353*'MPTO_working_2-way'!$G352)</f>
        <v>2.3273809523809526</v>
      </c>
      <c r="F353" s="33">
        <f>IF(OR($A353="",$B353=""),"",'MPTO_working_2-way'!D352)</f>
        <v>1.7439716972348942</v>
      </c>
      <c r="G353" s="35">
        <f>IF(OR($A353="",$B353=""),"",'MPTO_working_2-way'!E352)</f>
        <v>2.3441371542985863</v>
      </c>
      <c r="H353" s="33">
        <f>IF(OR($A353="",$B353=""),"",'OddsRatio_working_2-way'!M352)</f>
        <v>1.743535828629182</v>
      </c>
      <c r="I353" s="33">
        <f>IF(OR($A353="",$B353=""),"",'OddsRatio_working_2-way'!N352)</f>
        <v>2.3449251017851385</v>
      </c>
      <c r="J353" s="33">
        <f>IF('Log_working_2-way'!$D352="","",A353^('Log_working_2-way'!$D352))</f>
        <v>1.7392442669948964</v>
      </c>
      <c r="K353" s="35">
        <f>IF('Log_working_2-way'!$D352="","",B353^('Log_working_2-way'!$D352))</f>
        <v>2.3527328444015367</v>
      </c>
      <c r="L353" s="41">
        <f t="shared" si="54"/>
        <v>0.57033248081841437</v>
      </c>
      <c r="M353" s="41">
        <f t="shared" si="55"/>
        <v>0.42966751918158563</v>
      </c>
      <c r="N353" s="42">
        <v>450</v>
      </c>
      <c r="O353" s="42">
        <f t="shared" si="56"/>
        <v>182.14285714285714</v>
      </c>
      <c r="P353" s="42">
        <f t="shared" si="57"/>
        <v>248.20627802690584</v>
      </c>
      <c r="Q353" s="42">
        <f t="shared" si="58"/>
        <v>201.79372197309416</v>
      </c>
      <c r="R353" s="42">
        <f t="shared" si="59"/>
        <v>267.85714285714283</v>
      </c>
      <c r="S353" s="43">
        <f t="shared" si="60"/>
        <v>-19.650864830237026</v>
      </c>
      <c r="T353" s="43">
        <f t="shared" si="61"/>
        <v>-19.650864830236998</v>
      </c>
      <c r="U353" t="s">
        <v>464</v>
      </c>
      <c r="V353" t="s">
        <v>465</v>
      </c>
      <c r="W353" t="s">
        <v>480</v>
      </c>
      <c r="X353" t="s">
        <v>474</v>
      </c>
      <c r="Y353" s="45"/>
    </row>
    <row r="354" spans="1:25" ht="15" x14ac:dyDescent="0.25">
      <c r="A354">
        <v>2.44</v>
      </c>
      <c r="B354">
        <v>1.59</v>
      </c>
      <c r="C354" s="32">
        <f t="shared" si="53"/>
        <v>3.8766883183833478E-2</v>
      </c>
      <c r="D354" s="33">
        <f>IF(OR($A354="",$B354=""),"",A354*'MPTO_working_2-way'!$G353)</f>
        <v>2.5345911949685536</v>
      </c>
      <c r="E354" s="35">
        <f>IF(OR($A354="",$B354=""),"",B354*'MPTO_working_2-way'!$G353)</f>
        <v>1.6516393442622954</v>
      </c>
      <c r="F354" s="33">
        <f>IF(OR($A354="",$B354=""),"",'MPTO_working_2-way'!D353)</f>
        <v>2.561130182202271</v>
      </c>
      <c r="G354" s="35">
        <f>IF(OR($A354="",$B354=""),"",'MPTO_working_2-way'!E353)</f>
        <v>1.640561569688769</v>
      </c>
      <c r="H354" s="33">
        <f>IF(OR($A354="",$B354=""),"",'OddsRatio_working_2-way'!M353)</f>
        <v>2.5622669317698867</v>
      </c>
      <c r="I354" s="33">
        <f>IF(OR($A354="",$B354=""),"",'OddsRatio_working_2-way'!N353)</f>
        <v>1.6400954789890509</v>
      </c>
      <c r="J354" s="33">
        <f>IF('Log_working_2-way'!$D353="","",A354^('Log_working_2-way'!$D353))</f>
        <v>2.5746963443895066</v>
      </c>
      <c r="K354" s="35">
        <f>IF('Log_working_2-way'!$D353="","",B354^('Log_working_2-way'!$D353))</f>
        <v>1.6350430694543896</v>
      </c>
      <c r="L354" s="41">
        <f t="shared" si="54"/>
        <v>0.39454094292803971</v>
      </c>
      <c r="M354" s="41">
        <f t="shared" si="55"/>
        <v>0.60545905707196013</v>
      </c>
      <c r="N354" s="42">
        <v>451</v>
      </c>
      <c r="O354" s="42">
        <f t="shared" si="56"/>
        <v>266.16393442622956</v>
      </c>
      <c r="P354" s="42">
        <f t="shared" si="57"/>
        <v>167.35220125786165</v>
      </c>
      <c r="Q354" s="42">
        <f t="shared" si="58"/>
        <v>283.64779874213838</v>
      </c>
      <c r="R354" s="42">
        <f t="shared" si="59"/>
        <v>184.8360655737705</v>
      </c>
      <c r="S354" s="43">
        <f t="shared" si="60"/>
        <v>-17.483864315908818</v>
      </c>
      <c r="T354" s="43">
        <f t="shared" si="61"/>
        <v>-17.483864315908846</v>
      </c>
      <c r="U354" t="s">
        <v>466</v>
      </c>
      <c r="V354" t="s">
        <v>467</v>
      </c>
      <c r="W354" t="s">
        <v>480</v>
      </c>
      <c r="X354" t="s">
        <v>474</v>
      </c>
      <c r="Y354" s="45"/>
    </row>
    <row r="355" spans="1:25" ht="15" x14ac:dyDescent="0.25">
      <c r="A355">
        <v>1.79</v>
      </c>
      <c r="B355">
        <v>2.13</v>
      </c>
      <c r="C355" s="32">
        <f t="shared" si="53"/>
        <v>2.8142785952212312E-2</v>
      </c>
      <c r="D355" s="33">
        <f>IF(OR($A355="",$B355=""),"",A355*'MPTO_working_2-way'!$G354)</f>
        <v>1.84037558685446</v>
      </c>
      <c r="E355" s="35">
        <f>IF(OR($A355="",$B355=""),"",B355*'MPTO_working_2-way'!$G354)</f>
        <v>2.1899441340782122</v>
      </c>
      <c r="F355" s="33">
        <f>IF(OR($A355="",$B355=""),"",'MPTO_working_2-way'!D354)</f>
        <v>1.8362511137332338</v>
      </c>
      <c r="G355" s="35">
        <f>IF(OR($A355="",$B355=""),"",'MPTO_working_2-way'!E354)</f>
        <v>2.1958130561234772</v>
      </c>
      <c r="H355" s="33">
        <f>IF(OR($A355="",$B355=""),"",'OddsRatio_working_2-way'!M354)</f>
        <v>1.8361309970619364</v>
      </c>
      <c r="I355" s="33">
        <f>IF(OR($A355="",$B355=""),"",'OddsRatio_working_2-way'!N354)</f>
        <v>2.1959848438987186</v>
      </c>
      <c r="J355" s="33">
        <f>IF('Log_working_2-way'!$D354="","",A355^('Log_working_2-way'!$D354))</f>
        <v>1.8342658577685029</v>
      </c>
      <c r="K355" s="35">
        <f>IF('Log_working_2-way'!$D354="","",B355^('Log_working_2-way'!$D354))</f>
        <v>2.1986586658056355</v>
      </c>
      <c r="L355" s="41">
        <f t="shared" si="54"/>
        <v>0.54336734693877553</v>
      </c>
      <c r="M355" s="41">
        <f t="shared" si="55"/>
        <v>0.45663265306122452</v>
      </c>
      <c r="N355" s="42">
        <v>452</v>
      </c>
      <c r="O355" s="42">
        <f t="shared" si="56"/>
        <v>199.48603351955308</v>
      </c>
      <c r="P355" s="42">
        <f t="shared" si="57"/>
        <v>239.79342723004694</v>
      </c>
      <c r="Q355" s="42">
        <f t="shared" si="58"/>
        <v>212.20657276995306</v>
      </c>
      <c r="R355" s="42">
        <f t="shared" si="59"/>
        <v>252.51396648044692</v>
      </c>
      <c r="S355" s="43">
        <f t="shared" si="60"/>
        <v>-12.72053925039998</v>
      </c>
      <c r="T355" s="43">
        <f t="shared" si="61"/>
        <v>-12.72053925039998</v>
      </c>
      <c r="U355" t="s">
        <v>137</v>
      </c>
      <c r="V355" t="s">
        <v>121</v>
      </c>
      <c r="W355" t="s">
        <v>320</v>
      </c>
      <c r="X355" t="s">
        <v>474</v>
      </c>
      <c r="Y355" s="45"/>
    </row>
    <row r="356" spans="1:25" ht="15" x14ac:dyDescent="0.25">
      <c r="A356">
        <v>1.95</v>
      </c>
      <c r="B356">
        <v>1.95</v>
      </c>
      <c r="C356" s="32">
        <f t="shared" si="53"/>
        <v>2.5641025641025772E-2</v>
      </c>
      <c r="D356" s="33">
        <f>IF(OR($A356="",$B356=""),"",A356*'MPTO_working_2-way'!$G355)</f>
        <v>2</v>
      </c>
      <c r="E356" s="35">
        <f>IF(OR($A356="",$B356=""),"",B356*'MPTO_working_2-way'!$G355)</f>
        <v>2</v>
      </c>
      <c r="F356" s="33">
        <f>IF(OR($A356="",$B356=""),"",'MPTO_working_2-way'!D355)</f>
        <v>2.0000000000000004</v>
      </c>
      <c r="G356" s="35">
        <f>IF(OR($A356="",$B356=""),"",'MPTO_working_2-way'!E355)</f>
        <v>2.0000000000000004</v>
      </c>
      <c r="H356" s="33">
        <f>IF(OR($A356="",$B356=""),"",'OddsRatio_working_2-way'!M355)</f>
        <v>2.0000000000000004</v>
      </c>
      <c r="I356" s="33">
        <f>IF(OR($A356="",$B356=""),"",'OddsRatio_working_2-way'!N355)</f>
        <v>2.0000000000000004</v>
      </c>
      <c r="J356" s="33">
        <f>IF('Log_working_2-way'!$D355="","",A356^('Log_working_2-way'!$D355))</f>
        <v>1.9999999999999976</v>
      </c>
      <c r="K356" s="35">
        <f>IF('Log_working_2-way'!$D355="","",B356^('Log_working_2-way'!$D355))</f>
        <v>1.9999999999999976</v>
      </c>
      <c r="L356" s="41">
        <f t="shared" si="54"/>
        <v>0.5</v>
      </c>
      <c r="M356" s="41">
        <f t="shared" si="55"/>
        <v>0.5</v>
      </c>
      <c r="N356" s="42">
        <v>453</v>
      </c>
      <c r="O356" s="42">
        <f t="shared" si="56"/>
        <v>220.69230769230774</v>
      </c>
      <c r="P356" s="42">
        <f t="shared" si="57"/>
        <v>220.69230769230774</v>
      </c>
      <c r="Q356" s="42">
        <f t="shared" si="58"/>
        <v>232.30769230769235</v>
      </c>
      <c r="R356" s="42">
        <f t="shared" si="59"/>
        <v>232.30769230769235</v>
      </c>
      <c r="S356" s="43">
        <f t="shared" si="60"/>
        <v>-11.615384615384613</v>
      </c>
      <c r="T356" s="43">
        <f t="shared" si="61"/>
        <v>-11.615384615384613</v>
      </c>
      <c r="U356" t="s">
        <v>52</v>
      </c>
      <c r="V356" t="s">
        <v>54</v>
      </c>
      <c r="W356" t="s">
        <v>320</v>
      </c>
      <c r="X356" t="s">
        <v>474</v>
      </c>
      <c r="Y356" s="45"/>
    </row>
    <row r="357" spans="1:25" ht="15" x14ac:dyDescent="0.25">
      <c r="A357">
        <v>1.62</v>
      </c>
      <c r="B357">
        <v>2.4300000000000002</v>
      </c>
      <c r="C357" s="32">
        <f t="shared" si="53"/>
        <v>2.8806584362139898E-2</v>
      </c>
      <c r="D357" s="33">
        <f>IF(OR($A357="",$B357=""),"",A357*'MPTO_working_2-way'!$G356)</f>
        <v>1.6666666666666667</v>
      </c>
      <c r="E357" s="35">
        <f>IF(OR($A357="",$B357=""),"",B357*'MPTO_working_2-way'!$G356)</f>
        <v>2.5</v>
      </c>
      <c r="F357" s="33">
        <f>IF(OR($A357="",$B357=""),"",'MPTO_working_2-way'!D356)</f>
        <v>1.658703071672355</v>
      </c>
      <c r="G357" s="35">
        <f>IF(OR($A357="",$B357=""),"",'MPTO_working_2-way'!E356)</f>
        <v>2.5181347150259068</v>
      </c>
      <c r="H357" s="33">
        <f>IF(OR($A357="",$B357=""),"",'OddsRatio_working_2-way'!M356)</f>
        <v>1.6584576171375296</v>
      </c>
      <c r="I357" s="33">
        <f>IF(OR($A357="",$B357=""),"",'OddsRatio_working_2-way'!N356)</f>
        <v>2.5187006330752704</v>
      </c>
      <c r="J357" s="33">
        <f>IF('Log_working_2-way'!$D356="","",A357^('Log_working_2-way'!$D356))</f>
        <v>1.6548476422503566</v>
      </c>
      <c r="K357" s="35">
        <f>IF('Log_working_2-way'!$D356="","",B357^('Log_working_2-way'!$D356))</f>
        <v>2.5270727654504732</v>
      </c>
      <c r="L357" s="41">
        <f t="shared" si="54"/>
        <v>0.6</v>
      </c>
      <c r="M357" s="41">
        <f t="shared" si="55"/>
        <v>0.4</v>
      </c>
      <c r="N357" s="42">
        <v>454</v>
      </c>
      <c r="O357" s="42">
        <f t="shared" si="56"/>
        <v>173.75308641975309</v>
      </c>
      <c r="P357" s="42">
        <f t="shared" si="57"/>
        <v>267.16872427983537</v>
      </c>
      <c r="Q357" s="42">
        <f t="shared" si="58"/>
        <v>186.8312757201646</v>
      </c>
      <c r="R357" s="42">
        <f t="shared" si="59"/>
        <v>280.24691358024688</v>
      </c>
      <c r="S357" s="43">
        <f t="shared" si="60"/>
        <v>-13.078189300411509</v>
      </c>
      <c r="T357" s="43">
        <f t="shared" si="61"/>
        <v>-13.078189300411509</v>
      </c>
      <c r="U357" t="s">
        <v>117</v>
      </c>
      <c r="V357" t="s">
        <v>139</v>
      </c>
      <c r="W357" t="s">
        <v>320</v>
      </c>
      <c r="X357" t="s">
        <v>474</v>
      </c>
      <c r="Y357" s="45"/>
    </row>
    <row r="358" spans="1:25" ht="15" x14ac:dyDescent="0.25">
      <c r="A358">
        <v>2.97</v>
      </c>
      <c r="B358">
        <v>1.41</v>
      </c>
      <c r="C358" s="32">
        <f t="shared" si="53"/>
        <v>4.5920194856365004E-2</v>
      </c>
      <c r="D358" s="33">
        <f>IF(OR($A358="",$B358=""),"",A358*'MPTO_working_2-way'!$G357)</f>
        <v>3.1063829787234041</v>
      </c>
      <c r="E358" s="35">
        <f>IF(OR($A358="",$B358=""),"",B358*'MPTO_working_2-way'!$G357)</f>
        <v>1.4747474747474745</v>
      </c>
      <c r="F358" s="33">
        <f>IF(OR($A358="",$B358=""),"",'MPTO_working_2-way'!D357)</f>
        <v>3.1873501541271834</v>
      </c>
      <c r="G358" s="35">
        <f>IF(OR($A358="",$B358=""),"",'MPTO_working_2-way'!E357)</f>
        <v>1.4571741740174329</v>
      </c>
      <c r="H358" s="33">
        <f>IF(OR($A358="",$B358=""),"",'OddsRatio_working_2-way'!M357)</f>
        <v>3.1920032045552511</v>
      </c>
      <c r="I358" s="33">
        <f>IF(OR($A358="",$B358=""),"",'OddsRatio_working_2-way'!N357)</f>
        <v>1.4562037126231737</v>
      </c>
      <c r="J358" s="33">
        <f>IF('Log_working_2-way'!$D357="","",A358^('Log_working_2-way'!$D357))</f>
        <v>3.2317027218227024</v>
      </c>
      <c r="K358" s="35">
        <f>IF('Log_working_2-way'!$D357="","",B358^('Log_working_2-way'!$D357))</f>
        <v>1.4480883543389784</v>
      </c>
      <c r="L358" s="41">
        <f t="shared" si="54"/>
        <v>0.32191780821917809</v>
      </c>
      <c r="M358" s="41">
        <f t="shared" si="55"/>
        <v>0.67808219178082207</v>
      </c>
      <c r="N358" s="42">
        <v>455</v>
      </c>
      <c r="O358" s="42">
        <f t="shared" si="56"/>
        <v>301.80134680134682</v>
      </c>
      <c r="P358" s="42">
        <f t="shared" si="57"/>
        <v>132.30496453900707</v>
      </c>
      <c r="Q358" s="42">
        <f t="shared" si="58"/>
        <v>322.69503546099293</v>
      </c>
      <c r="R358" s="42">
        <f t="shared" si="59"/>
        <v>153.19865319865318</v>
      </c>
      <c r="S358" s="43">
        <f t="shared" si="60"/>
        <v>-20.893688659646102</v>
      </c>
      <c r="T358" s="43">
        <f t="shared" si="61"/>
        <v>-20.893688659646102</v>
      </c>
      <c r="U358" t="s">
        <v>373</v>
      </c>
      <c r="V358" t="s">
        <v>87</v>
      </c>
      <c r="W358" t="s">
        <v>321</v>
      </c>
      <c r="X358" t="s">
        <v>474</v>
      </c>
      <c r="Y358" s="45"/>
    </row>
    <row r="359" spans="1:25" ht="15" x14ac:dyDescent="0.25">
      <c r="A359">
        <v>2.44</v>
      </c>
      <c r="B359">
        <v>1.59</v>
      </c>
      <c r="C359" s="32">
        <f t="shared" si="53"/>
        <v>3.8766883183833478E-2</v>
      </c>
      <c r="D359" s="33">
        <f>IF(OR($A359="",$B359=""),"",A359*'MPTO_working_2-way'!$G358)</f>
        <v>2.5345911949685536</v>
      </c>
      <c r="E359" s="35">
        <f>IF(OR($A359="",$B359=""),"",B359*'MPTO_working_2-way'!$G358)</f>
        <v>1.6516393442622954</v>
      </c>
      <c r="F359" s="33">
        <f>IF(OR($A359="",$B359=""),"",'MPTO_working_2-way'!D358)</f>
        <v>2.561130182202271</v>
      </c>
      <c r="G359" s="35">
        <f>IF(OR($A359="",$B359=""),"",'MPTO_working_2-way'!E358)</f>
        <v>1.640561569688769</v>
      </c>
      <c r="H359" s="33">
        <f>IF(OR($A359="",$B359=""),"",'OddsRatio_working_2-way'!M358)</f>
        <v>2.5622669317698867</v>
      </c>
      <c r="I359" s="33">
        <f>IF(OR($A359="",$B359=""),"",'OddsRatio_working_2-way'!N358)</f>
        <v>1.6400954789890509</v>
      </c>
      <c r="J359" s="33">
        <f>IF('Log_working_2-way'!$D358="","",A359^('Log_working_2-way'!$D358))</f>
        <v>2.5746963443895066</v>
      </c>
      <c r="K359" s="35">
        <f>IF('Log_working_2-way'!$D358="","",B359^('Log_working_2-way'!$D358))</f>
        <v>1.6350430694543896</v>
      </c>
      <c r="L359" s="41">
        <f t="shared" si="54"/>
        <v>0.39454094292803971</v>
      </c>
      <c r="M359" s="41">
        <f t="shared" si="55"/>
        <v>0.60545905707196013</v>
      </c>
      <c r="N359" s="42">
        <v>456</v>
      </c>
      <c r="O359" s="42">
        <f t="shared" si="56"/>
        <v>269.11475409836061</v>
      </c>
      <c r="P359" s="42">
        <f t="shared" si="57"/>
        <v>169.20754716981136</v>
      </c>
      <c r="Q359" s="42">
        <f t="shared" si="58"/>
        <v>286.79245283018867</v>
      </c>
      <c r="R359" s="42">
        <f t="shared" si="59"/>
        <v>186.88524590163934</v>
      </c>
      <c r="S359" s="43">
        <f t="shared" si="60"/>
        <v>-17.677698731828059</v>
      </c>
      <c r="T359" s="43">
        <f t="shared" si="61"/>
        <v>-17.677698731827974</v>
      </c>
      <c r="U359" t="s">
        <v>114</v>
      </c>
      <c r="V359" t="s">
        <v>92</v>
      </c>
      <c r="W359" t="s">
        <v>321</v>
      </c>
      <c r="X359" t="s">
        <v>474</v>
      </c>
      <c r="Y359" s="45"/>
    </row>
    <row r="360" spans="1:25" ht="15" x14ac:dyDescent="0.25">
      <c r="A360">
        <v>2.61</v>
      </c>
      <c r="B360">
        <v>1.53</v>
      </c>
      <c r="C360" s="32">
        <f t="shared" si="53"/>
        <v>3.6736533693937368E-2</v>
      </c>
      <c r="D360" s="33">
        <f>IF(OR($A360="",$B360=""),"",A360*'MPTO_working_2-way'!$G359)</f>
        <v>2.7058823529411762</v>
      </c>
      <c r="E360" s="35">
        <f>IF(OR($A360="",$B360=""),"",B360*'MPTO_working_2-way'!$G359)</f>
        <v>1.5862068965517242</v>
      </c>
      <c r="F360" s="33">
        <f>IF(OR($A360="",$B360=""),"",'MPTO_working_2-way'!D359)</f>
        <v>2.7414272474513437</v>
      </c>
      <c r="G360" s="35">
        <f>IF(OR($A360="",$B360=""),"",'MPTO_working_2-way'!E359)</f>
        <v>1.5742416178818521</v>
      </c>
      <c r="H360" s="33">
        <f>IF(OR($A360="",$B360=""),"",'OddsRatio_working_2-way'!M359)</f>
        <v>2.7429101666628148</v>
      </c>
      <c r="I360" s="33">
        <f>IF(OR($A360="",$B360=""),"",'OddsRatio_working_2-way'!N359)</f>
        <v>1.5737530362306167</v>
      </c>
      <c r="J360" s="33">
        <f>IF('Log_working_2-way'!$D359="","",A360^('Log_working_2-way'!$D359))</f>
        <v>2.7596672442217889</v>
      </c>
      <c r="K360" s="35">
        <f>IF('Log_working_2-way'!$D359="","",B360^('Log_working_2-way'!$D359))</f>
        <v>1.5682892622360389</v>
      </c>
      <c r="L360" s="41">
        <f t="shared" si="54"/>
        <v>0.36956521739130438</v>
      </c>
      <c r="M360" s="41">
        <f t="shared" si="55"/>
        <v>0.63043478260869568</v>
      </c>
      <c r="N360" s="42">
        <v>457</v>
      </c>
      <c r="O360" s="42">
        <f t="shared" si="56"/>
        <v>281.90421455938696</v>
      </c>
      <c r="P360" s="42">
        <f t="shared" si="57"/>
        <v>158.30718954248368</v>
      </c>
      <c r="Q360" s="42">
        <f t="shared" si="58"/>
        <v>298.69281045751632</v>
      </c>
      <c r="R360" s="42">
        <f t="shared" si="59"/>
        <v>175.09578544061304</v>
      </c>
      <c r="S360" s="43">
        <f t="shared" si="60"/>
        <v>-16.788595898129358</v>
      </c>
      <c r="T360" s="43">
        <f t="shared" si="61"/>
        <v>-16.788595898129358</v>
      </c>
      <c r="U360" t="s">
        <v>122</v>
      </c>
      <c r="V360" t="s">
        <v>89</v>
      </c>
      <c r="W360" t="s">
        <v>321</v>
      </c>
      <c r="X360" t="s">
        <v>474</v>
      </c>
      <c r="Y360" s="45"/>
    </row>
    <row r="361" spans="1:25" ht="15" x14ac:dyDescent="0.25">
      <c r="A361">
        <v>2.4900000000000002</v>
      </c>
      <c r="B361">
        <v>1.57</v>
      </c>
      <c r="C361" s="32">
        <f t="shared" si="53"/>
        <v>3.8549100862046881E-2</v>
      </c>
      <c r="D361" s="33">
        <f>IF(OR($A361="",$B361=""),"",A361*'MPTO_working_2-way'!$G360)</f>
        <v>2.5859872611464971</v>
      </c>
      <c r="E361" s="35">
        <f>IF(OR($A361="",$B361=""),"",B361*'MPTO_working_2-way'!$G360)</f>
        <v>1.6305220883534137</v>
      </c>
      <c r="F361" s="33">
        <f>IF(OR($A361="",$B361=""),"",'MPTO_working_2-way'!D360)</f>
        <v>2.6155287190981165</v>
      </c>
      <c r="G361" s="35">
        <f>IF(OR($A361="",$B361=""),"",'MPTO_working_2-way'!E360)</f>
        <v>1.6189924005549459</v>
      </c>
      <c r="H361" s="33">
        <f>IF(OR($A361="",$B361=""),"",'OddsRatio_working_2-way'!M360)</f>
        <v>2.6167977881353308</v>
      </c>
      <c r="I361" s="33">
        <f>IF(OR($A361="",$B361=""),"",'OddsRatio_working_2-way'!N360)</f>
        <v>1.6185065364007643</v>
      </c>
      <c r="J361" s="33">
        <f>IF('Log_working_2-way'!$D360="","",A361^('Log_working_2-way'!$D360))</f>
        <v>2.6306681131242473</v>
      </c>
      <c r="K361" s="35">
        <f>IF('Log_working_2-way'!$D360="","",B361^('Log_working_2-way'!$D360))</f>
        <v>1.6132455721377705</v>
      </c>
      <c r="L361" s="41">
        <f t="shared" si="54"/>
        <v>0.38669950738916253</v>
      </c>
      <c r="M361" s="41">
        <f t="shared" si="55"/>
        <v>0.61330049261083741</v>
      </c>
      <c r="N361" s="42">
        <v>458</v>
      </c>
      <c r="O361" s="42">
        <f t="shared" si="56"/>
        <v>274.06425702811242</v>
      </c>
      <c r="P361" s="42">
        <f t="shared" si="57"/>
        <v>166.2802547770701</v>
      </c>
      <c r="Q361" s="42">
        <f t="shared" si="58"/>
        <v>291.71974522292993</v>
      </c>
      <c r="R361" s="42">
        <f t="shared" si="59"/>
        <v>183.93574297188752</v>
      </c>
      <c r="S361" s="43">
        <f t="shared" si="60"/>
        <v>-17.655488194817508</v>
      </c>
      <c r="T361" s="43">
        <f t="shared" si="61"/>
        <v>-17.655488194817423</v>
      </c>
      <c r="U361" t="s">
        <v>90</v>
      </c>
      <c r="V361" t="s">
        <v>317</v>
      </c>
      <c r="W361" t="s">
        <v>321</v>
      </c>
      <c r="X361" t="s">
        <v>474</v>
      </c>
      <c r="Y361" s="45"/>
    </row>
    <row r="362" spans="1:25" ht="15" x14ac:dyDescent="0.25">
      <c r="A362">
        <v>2.23</v>
      </c>
      <c r="B362">
        <v>1.69</v>
      </c>
      <c r="C362" s="32">
        <f t="shared" si="53"/>
        <v>4.0146469604903645E-2</v>
      </c>
      <c r="D362" s="33">
        <f>IF(OR($A362="",$B362=""),"",A362*'MPTO_working_2-way'!$G361)</f>
        <v>2.3195266272189352</v>
      </c>
      <c r="E362" s="35">
        <f>IF(OR($A362="",$B362=""),"",B362*'MPTO_working_2-way'!$G361)</f>
        <v>1.7578475336322872</v>
      </c>
      <c r="F362" s="33">
        <f>IF(OR($A362="",$B362=""),"",'MPTO_working_2-way'!D361)</f>
        <v>2.3344999535416733</v>
      </c>
      <c r="G362" s="35">
        <f>IF(OR($A362="",$B362=""),"",'MPTO_working_2-way'!E361)</f>
        <v>1.7493443498038854</v>
      </c>
      <c r="H362" s="33">
        <f>IF(OR($A362="",$B362=""),"",'OddsRatio_working_2-way'!M361)</f>
        <v>2.3351436985029639</v>
      </c>
      <c r="I362" s="33">
        <f>IF(OR($A362="",$B362=""),"",'OddsRatio_working_2-way'!N361)</f>
        <v>1.7489830503797115</v>
      </c>
      <c r="J362" s="33">
        <f>IF('Log_working_2-way'!$D361="","",A362^('Log_working_2-way'!$D361))</f>
        <v>2.3420901732972235</v>
      </c>
      <c r="K362" s="35">
        <f>IF('Log_working_2-way'!$D361="","",B362^('Log_working_2-way'!$D361))</f>
        <v>1.7451064167640695</v>
      </c>
      <c r="L362" s="41">
        <f t="shared" si="54"/>
        <v>0.43112244897959179</v>
      </c>
      <c r="M362" s="41">
        <f t="shared" si="55"/>
        <v>0.56887755102040816</v>
      </c>
      <c r="N362" s="42">
        <v>459</v>
      </c>
      <c r="O362" s="42">
        <f t="shared" si="56"/>
        <v>253.17040358744393</v>
      </c>
      <c r="P362" s="42">
        <f t="shared" si="57"/>
        <v>187.40236686390529</v>
      </c>
      <c r="Q362" s="42">
        <f t="shared" si="58"/>
        <v>271.59763313609466</v>
      </c>
      <c r="R362" s="42">
        <f t="shared" si="59"/>
        <v>205.82959641255607</v>
      </c>
      <c r="S362" s="43">
        <f t="shared" si="60"/>
        <v>-18.427229548650729</v>
      </c>
      <c r="T362" s="43">
        <f t="shared" si="61"/>
        <v>-18.427229548650786</v>
      </c>
      <c r="U362" t="s">
        <v>131</v>
      </c>
      <c r="V362" t="s">
        <v>58</v>
      </c>
      <c r="W362" t="s">
        <v>325</v>
      </c>
      <c r="X362" t="s">
        <v>474</v>
      </c>
      <c r="Y362" s="45"/>
    </row>
    <row r="363" spans="1:25" ht="15" x14ac:dyDescent="0.25">
      <c r="A363">
        <v>1.68</v>
      </c>
      <c r="B363">
        <v>2.2599999999999998</v>
      </c>
      <c r="C363" s="32">
        <f t="shared" si="53"/>
        <v>3.7715971344289834E-2</v>
      </c>
      <c r="D363" s="33">
        <f>IF(OR($A363="",$B363=""),"",A363*'MPTO_working_2-way'!$G362)</f>
        <v>1.7433628318584069</v>
      </c>
      <c r="E363" s="35">
        <f>IF(OR($A363="",$B363=""),"",B363*'MPTO_working_2-way'!$G362)</f>
        <v>2.3452380952380949</v>
      </c>
      <c r="F363" s="33">
        <f>IF(OR($A363="",$B363=""),"",'MPTO_working_2-way'!D362)</f>
        <v>1.7349661853408882</v>
      </c>
      <c r="G363" s="35">
        <f>IF(OR($A363="",$B363=""),"",'MPTO_working_2-way'!E362)</f>
        <v>2.3606068142253167</v>
      </c>
      <c r="H363" s="33">
        <f>IF(OR($A363="",$B363=""),"",'OddsRatio_working_2-way'!M362)</f>
        <v>1.7346308866924531</v>
      </c>
      <c r="I363" s="33">
        <f>IF(OR($A363="",$B363=""),"",'OddsRatio_working_2-way'!N362)</f>
        <v>2.3612278194595446</v>
      </c>
      <c r="J363" s="33">
        <f>IF('Log_working_2-way'!$D362="","",A363^('Log_working_2-way'!$D362))</f>
        <v>1.7308087549076629</v>
      </c>
      <c r="K363" s="35">
        <f>IF('Log_working_2-way'!$D362="","",B363^('Log_working_2-way'!$D362))</f>
        <v>2.3683470446740844</v>
      </c>
      <c r="L363" s="41">
        <f t="shared" si="54"/>
        <v>0.57360406091370564</v>
      </c>
      <c r="M363" s="41">
        <f t="shared" si="55"/>
        <v>0.42639593908629447</v>
      </c>
      <c r="N363" s="42">
        <v>460</v>
      </c>
      <c r="O363" s="42">
        <f t="shared" si="56"/>
        <v>186.19047619047618</v>
      </c>
      <c r="P363" s="42">
        <f t="shared" si="57"/>
        <v>256.46017699115043</v>
      </c>
      <c r="Q363" s="42">
        <f t="shared" si="58"/>
        <v>203.53982300884957</v>
      </c>
      <c r="R363" s="42">
        <f t="shared" si="59"/>
        <v>273.8095238095238</v>
      </c>
      <c r="S363" s="43">
        <f t="shared" si="60"/>
        <v>-17.349346818373391</v>
      </c>
      <c r="T363" s="43">
        <f t="shared" si="61"/>
        <v>-17.349346818373363</v>
      </c>
      <c r="U363" t="s">
        <v>57</v>
      </c>
      <c r="V363" t="s">
        <v>97</v>
      </c>
      <c r="W363" t="s">
        <v>325</v>
      </c>
      <c r="X363" t="s">
        <v>474</v>
      </c>
      <c r="Y363" s="45"/>
    </row>
    <row r="364" spans="1:25" ht="15" x14ac:dyDescent="0.25">
      <c r="A364">
        <v>1.97</v>
      </c>
      <c r="B364">
        <v>1.89</v>
      </c>
      <c r="C364" s="32">
        <f t="shared" si="53"/>
        <v>3.6714742298498582E-2</v>
      </c>
      <c r="D364" s="33">
        <f>IF(OR($A364="",$B364=""),"",A364*'MPTO_working_2-way'!$G363)</f>
        <v>2.0423280423280423</v>
      </c>
      <c r="E364" s="35">
        <f>IF(OR($A364="",$B364=""),"",B364*'MPTO_working_2-way'!$G363)</f>
        <v>1.9593908629441623</v>
      </c>
      <c r="F364" s="33">
        <f>IF(OR($A364="",$B364=""),"",'MPTO_working_2-way'!D363)</f>
        <v>2.0439162297916722</v>
      </c>
      <c r="G364" s="35">
        <f>IF(OR($A364="",$B364=""),"",'MPTO_working_2-way'!E363)</f>
        <v>1.9579312702127099</v>
      </c>
      <c r="H364" s="33">
        <f>IF(OR($A364="",$B364=""),"",'OddsRatio_working_2-way'!M363)</f>
        <v>2.0439768390387969</v>
      </c>
      <c r="I364" s="33">
        <f>IF(OR($A364="",$B364=""),"",'OddsRatio_working_2-way'!N363)</f>
        <v>1.9578756564376583</v>
      </c>
      <c r="J364" s="33">
        <f>IF('Log_working_2-way'!$D363="","",A364^('Log_working_2-way'!$D363))</f>
        <v>2.0447027247449845</v>
      </c>
      <c r="K364" s="35">
        <f>IF('Log_working_2-way'!$D363="","",B364^('Log_working_2-way'!$D363))</f>
        <v>1.9572101003603855</v>
      </c>
      <c r="L364" s="41">
        <f t="shared" si="54"/>
        <v>0.48963730569948188</v>
      </c>
      <c r="M364" s="41">
        <f t="shared" si="55"/>
        <v>0.51036269430051817</v>
      </c>
      <c r="N364" s="42">
        <v>461</v>
      </c>
      <c r="O364" s="42">
        <f t="shared" si="56"/>
        <v>226.989847715736</v>
      </c>
      <c r="P364" s="42">
        <f t="shared" si="57"/>
        <v>217.0846560846561</v>
      </c>
      <c r="Q364" s="42">
        <f t="shared" si="58"/>
        <v>243.91534391534395</v>
      </c>
      <c r="R364" s="42">
        <f t="shared" si="59"/>
        <v>234.01015228426394</v>
      </c>
      <c r="S364" s="43">
        <f t="shared" si="60"/>
        <v>-16.925496199607949</v>
      </c>
      <c r="T364" s="43">
        <f t="shared" si="61"/>
        <v>-16.925496199607835</v>
      </c>
      <c r="U364" t="s">
        <v>100</v>
      </c>
      <c r="V364" t="s">
        <v>95</v>
      </c>
      <c r="W364" t="s">
        <v>325</v>
      </c>
      <c r="X364" t="s">
        <v>474</v>
      </c>
      <c r="Y364" s="45"/>
    </row>
    <row r="365" spans="1:25" ht="15" x14ac:dyDescent="0.25">
      <c r="A365">
        <v>1.83</v>
      </c>
      <c r="B365">
        <v>2.0699999999999998</v>
      </c>
      <c r="C365" s="32">
        <f t="shared" si="53"/>
        <v>2.9539874871307603E-2</v>
      </c>
      <c r="D365" s="33">
        <f>IF(OR($A365="",$B365=""),"",A365*'MPTO_working_2-way'!$G364)</f>
        <v>1.8840579710144929</v>
      </c>
      <c r="E365" s="35">
        <f>IF(OR($A365="",$B365=""),"",B365*'MPTO_working_2-way'!$G364)</f>
        <v>2.1311475409836067</v>
      </c>
      <c r="F365" s="33">
        <f>IF(OR($A365="",$B365=""),"",'MPTO_working_2-way'!D364)</f>
        <v>1.8808371192373576</v>
      </c>
      <c r="G365" s="35">
        <f>IF(OR($A365="",$B365=""),"",'MPTO_working_2-way'!E364)</f>
        <v>2.1352836729517204</v>
      </c>
      <c r="H365" s="33">
        <f>IF(OR($A365="",$B365=""),"",'OddsRatio_working_2-way'!M364)</f>
        <v>1.8807388571985679</v>
      </c>
      <c r="I365" s="33">
        <f>IF(OR($A365="",$B365=""),"",'OddsRatio_working_2-way'!N364)</f>
        <v>2.1354103339788768</v>
      </c>
      <c r="J365" s="33">
        <f>IF('Log_working_2-way'!$D364="","",A365^('Log_working_2-way'!$D364))</f>
        <v>1.8792804075818812</v>
      </c>
      <c r="K365" s="35">
        <f>IF('Log_working_2-way'!$D364="","",B365^('Log_working_2-way'!$D364))</f>
        <v>2.137293622577233</v>
      </c>
      <c r="L365" s="41">
        <f t="shared" si="54"/>
        <v>0.53076923076923077</v>
      </c>
      <c r="M365" s="41">
        <f t="shared" si="55"/>
        <v>0.46923076923076917</v>
      </c>
      <c r="N365" s="42">
        <v>462</v>
      </c>
      <c r="O365" s="42">
        <f t="shared" si="56"/>
        <v>209.54098360655738</v>
      </c>
      <c r="P365" s="42">
        <f t="shared" si="57"/>
        <v>238.81159420289853</v>
      </c>
      <c r="Q365" s="42">
        <f t="shared" si="58"/>
        <v>223.18840579710147</v>
      </c>
      <c r="R365" s="42">
        <f t="shared" si="59"/>
        <v>252.4590163934426</v>
      </c>
      <c r="S365" s="43">
        <f t="shared" si="60"/>
        <v>-13.647422190544091</v>
      </c>
      <c r="T365" s="43">
        <f t="shared" si="61"/>
        <v>-13.647422190544063</v>
      </c>
      <c r="U365" t="s">
        <v>63</v>
      </c>
      <c r="V365" t="s">
        <v>39</v>
      </c>
      <c r="W365" t="s">
        <v>326</v>
      </c>
      <c r="X365" t="s">
        <v>475</v>
      </c>
      <c r="Y365" s="45"/>
    </row>
    <row r="366" spans="1:25" ht="15" x14ac:dyDescent="0.25">
      <c r="A366">
        <v>2.09</v>
      </c>
      <c r="B366">
        <v>1.78</v>
      </c>
      <c r="C366" s="32">
        <f t="shared" si="53"/>
        <v>4.0266652330519959E-2</v>
      </c>
      <c r="D366" s="33">
        <f>IF(OR($A366="",$B366=""),"",A366*'MPTO_working_2-way'!$G365)</f>
        <v>2.1741573033707864</v>
      </c>
      <c r="E366" s="35">
        <f>IF(OR($A366="",$B366=""),"",B366*'MPTO_working_2-way'!$G365)</f>
        <v>1.8516746411483256</v>
      </c>
      <c r="F366" s="33">
        <f>IF(OR($A366="",$B366=""),"",'MPTO_working_2-way'!D365)</f>
        <v>2.1818075186206087</v>
      </c>
      <c r="G366" s="35">
        <f>IF(OR($A366="",$B366=""),"",'MPTO_working_2-way'!E365)</f>
        <v>1.8461614808198106</v>
      </c>
      <c r="H366" s="33">
        <f>IF(OR($A366="",$B366=""),"",'OddsRatio_working_2-way'!M365)</f>
        <v>2.1821319289469754</v>
      </c>
      <c r="I366" s="33">
        <f>IF(OR($A366="",$B366=""),"",'OddsRatio_working_2-way'!N365)</f>
        <v>1.8459292702556338</v>
      </c>
      <c r="J366" s="33">
        <f>IF('Log_working_2-way'!$D365="","",A366^('Log_working_2-way'!$D365))</f>
        <v>2.1856576768529026</v>
      </c>
      <c r="K366" s="35">
        <f>IF('Log_working_2-way'!$D365="","",B366^('Log_working_2-way'!$D365))</f>
        <v>1.8434137605840082</v>
      </c>
      <c r="L366" s="41">
        <f t="shared" si="54"/>
        <v>0.4599483204134367</v>
      </c>
      <c r="M366" s="41">
        <f t="shared" si="55"/>
        <v>0.54005167958656319</v>
      </c>
      <c r="N366" s="42">
        <v>463</v>
      </c>
      <c r="O366" s="42">
        <f t="shared" si="56"/>
        <v>241.46889952153111</v>
      </c>
      <c r="P366" s="42">
        <f t="shared" si="57"/>
        <v>202.88764044943821</v>
      </c>
      <c r="Q366" s="42">
        <f t="shared" si="58"/>
        <v>260.11235955056179</v>
      </c>
      <c r="R366" s="42">
        <f t="shared" si="59"/>
        <v>221.53110047846891</v>
      </c>
      <c r="S366" s="43">
        <f t="shared" si="60"/>
        <v>-18.643460029030678</v>
      </c>
      <c r="T366" s="43">
        <f t="shared" si="61"/>
        <v>-18.643460029030706</v>
      </c>
      <c r="U366" t="s">
        <v>255</v>
      </c>
      <c r="V366" t="s">
        <v>260</v>
      </c>
      <c r="W366" t="s">
        <v>328</v>
      </c>
      <c r="X366" t="s">
        <v>475</v>
      </c>
      <c r="Y366" s="45"/>
    </row>
    <row r="367" spans="1:25" ht="15" x14ac:dyDescent="0.25">
      <c r="A367">
        <v>1.88</v>
      </c>
      <c r="B367">
        <v>2.0299999999999998</v>
      </c>
      <c r="C367" s="32">
        <f t="shared" si="53"/>
        <v>2.4525731055444977E-2</v>
      </c>
      <c r="D367" s="33">
        <f>IF(OR($A367="",$B367=""),"",A367*'MPTO_working_2-way'!$G366)</f>
        <v>1.9261083743842364</v>
      </c>
      <c r="E367" s="35">
        <f>IF(OR($A367="",$B367=""),"",B367*'MPTO_working_2-way'!$G366)</f>
        <v>2.0797872340425529</v>
      </c>
      <c r="F367" s="33">
        <f>IF(OR($A367="",$B367=""),"",'MPTO_working_2-way'!D366)</f>
        <v>1.9243646631706333</v>
      </c>
      <c r="G367" s="35">
        <f>IF(OR($A367="",$B367=""),"",'MPTO_working_2-way'!E366)</f>
        <v>2.0818241326641935</v>
      </c>
      <c r="H367" s="33">
        <f>IF(OR($A367="",$B367=""),"",'OddsRatio_working_2-way'!M366)</f>
        <v>1.9243207949834495</v>
      </c>
      <c r="I367" s="33">
        <f>IF(OR($A367="",$B367=""),"",'OddsRatio_working_2-way'!N366)</f>
        <v>2.081875475946537</v>
      </c>
      <c r="J367" s="33">
        <f>IF('Log_working_2-way'!$D366="","",A367^('Log_working_2-way'!$D366))</f>
        <v>1.9235339030630429</v>
      </c>
      <c r="K367" s="35">
        <f>IF('Log_working_2-way'!$D366="","",B367^('Log_working_2-way'!$D366))</f>
        <v>2.0827972819225606</v>
      </c>
      <c r="L367" s="41">
        <f t="shared" si="54"/>
        <v>0.51918158567774941</v>
      </c>
      <c r="M367" s="41">
        <f t="shared" si="55"/>
        <v>0.4808184143222507</v>
      </c>
      <c r="N367" s="42">
        <v>464</v>
      </c>
      <c r="O367" s="42">
        <f t="shared" si="56"/>
        <v>217.19148936170208</v>
      </c>
      <c r="P367" s="42">
        <f t="shared" si="57"/>
        <v>235.42857142857144</v>
      </c>
      <c r="Q367" s="42">
        <f t="shared" si="58"/>
        <v>228.57142857142861</v>
      </c>
      <c r="R367" s="42">
        <f t="shared" si="59"/>
        <v>246.80851063829786</v>
      </c>
      <c r="S367" s="43">
        <f t="shared" si="60"/>
        <v>-11.37993920972653</v>
      </c>
      <c r="T367" s="43">
        <f t="shared" si="61"/>
        <v>-11.379939209726416</v>
      </c>
      <c r="U367" t="s">
        <v>468</v>
      </c>
      <c r="V367" t="s">
        <v>469</v>
      </c>
      <c r="W367" t="s">
        <v>479</v>
      </c>
      <c r="X367" t="s">
        <v>475</v>
      </c>
      <c r="Y367" s="45"/>
    </row>
    <row r="368" spans="1:25" ht="15" x14ac:dyDescent="0.25">
      <c r="A368">
        <v>1.81</v>
      </c>
      <c r="B368">
        <v>2.09</v>
      </c>
      <c r="C368" s="32">
        <f t="shared" si="53"/>
        <v>3.0955087366835166E-2</v>
      </c>
      <c r="D368" s="33">
        <f>IF(OR($A368="",$B368=""),"",A368*'MPTO_working_2-way'!$G367)</f>
        <v>1.8660287081339717</v>
      </c>
      <c r="E368" s="35">
        <f>IF(OR($A368="",$B368=""),"",B368*'MPTO_working_2-way'!$G367)</f>
        <v>2.1546961325966851</v>
      </c>
      <c r="F368" s="33">
        <f>IF(OR($A368="",$B368=""),"",'MPTO_working_2-way'!D367)</f>
        <v>1.8621674173619833</v>
      </c>
      <c r="G368" s="35">
        <f>IF(OR($A368="",$B368=""),"",'MPTO_working_2-way'!E367)</f>
        <v>2.159867538325388</v>
      </c>
      <c r="H368" s="33">
        <f>IF(OR($A368="",$B368=""),"",'OddsRatio_working_2-way'!M367)</f>
        <v>1.8620436566990362</v>
      </c>
      <c r="I368" s="33">
        <f>IF(OR($A368="",$B368=""),"",'OddsRatio_working_2-way'!N367)</f>
        <v>2.1600340565456171</v>
      </c>
      <c r="J368" s="33">
        <f>IF('Log_working_2-way'!$D367="","",A368^('Log_working_2-way'!$D367))</f>
        <v>1.8602936584659731</v>
      </c>
      <c r="K368" s="35">
        <f>IF('Log_working_2-way'!$D367="","",B368^('Log_working_2-way'!$D367))</f>
        <v>2.1623937828196005</v>
      </c>
      <c r="L368" s="41">
        <f t="shared" si="54"/>
        <v>0.53589743589743577</v>
      </c>
      <c r="M368" s="41">
        <f t="shared" si="55"/>
        <v>0.46410256410256412</v>
      </c>
      <c r="N368" s="42">
        <v>465</v>
      </c>
      <c r="O368" s="42">
        <f t="shared" si="56"/>
        <v>208.0939226519337</v>
      </c>
      <c r="P368" s="42">
        <f t="shared" si="57"/>
        <v>242.51196172248802</v>
      </c>
      <c r="Q368" s="42">
        <f t="shared" si="58"/>
        <v>222.48803827751198</v>
      </c>
      <c r="R368" s="42">
        <f t="shared" si="59"/>
        <v>256.90607734806633</v>
      </c>
      <c r="S368" s="43">
        <f t="shared" si="60"/>
        <v>-14.39411562557828</v>
      </c>
      <c r="T368" s="43">
        <f t="shared" si="61"/>
        <v>-14.394115625578308</v>
      </c>
      <c r="U368" t="s">
        <v>470</v>
      </c>
      <c r="V368" t="s">
        <v>471</v>
      </c>
      <c r="W368" t="s">
        <v>479</v>
      </c>
      <c r="X368" t="s">
        <v>475</v>
      </c>
      <c r="Y368" s="45"/>
    </row>
    <row r="369" spans="1:25" s="38" customFormat="1" ht="15" x14ac:dyDescent="0.25">
      <c r="A369">
        <v>2.48</v>
      </c>
      <c r="B369">
        <v>1.57</v>
      </c>
      <c r="C369" s="32">
        <f t="shared" si="53"/>
        <v>4.0168481610848517E-2</v>
      </c>
      <c r="D369" s="33">
        <f>IF(OR($A369="",$B369=""),"",A369*'MPTO_working_2-way'!$G368)</f>
        <v>2.5796178343949041</v>
      </c>
      <c r="E369" s="35">
        <f>IF(OR($A369="",$B369=""),"",B369*'MPTO_working_2-way'!$G368)</f>
        <v>1.6330645161290323</v>
      </c>
      <c r="F369" s="33">
        <f>IF(OR($A369="",$B369=""),"",'MPTO_working_2-way'!D368)</f>
        <v>2.6100013406622868</v>
      </c>
      <c r="G369" s="35">
        <f>IF(OR($A369="",$B369=""),"",'MPTO_working_2-way'!E368)</f>
        <v>1.6211174952119245</v>
      </c>
      <c r="H369" s="33">
        <f>IF(OR($A369="",$B369=""),"",'OddsRatio_working_2-way'!M368)</f>
        <v>2.6113631583445658</v>
      </c>
      <c r="I369" s="33">
        <f>IF(OR($A369="",$B369=""),"",'OddsRatio_working_2-way'!N368)</f>
        <v>1.6205925677408124</v>
      </c>
      <c r="J369" s="33">
        <f>IF('Log_working_2-way'!$D368="","",A369^('Log_working_2-way'!$D368))</f>
        <v>2.625654823076816</v>
      </c>
      <c r="K369" s="35">
        <f>IF('Log_working_2-way'!$D368="","",B369^('Log_working_2-way'!$D368))</f>
        <v>1.6151367349354802</v>
      </c>
      <c r="L369" s="41">
        <f t="shared" si="54"/>
        <v>0.3876543209876544</v>
      </c>
      <c r="M369" s="41">
        <f t="shared" si="55"/>
        <v>0.61234567901234571</v>
      </c>
      <c r="N369" s="42">
        <v>466</v>
      </c>
      <c r="O369" s="42">
        <f t="shared" si="56"/>
        <v>278.09677419354841</v>
      </c>
      <c r="P369" s="42">
        <f t="shared" si="57"/>
        <v>169.18471337579618</v>
      </c>
      <c r="Q369" s="42">
        <f t="shared" si="58"/>
        <v>296.81528662420379</v>
      </c>
      <c r="R369" s="42">
        <f t="shared" si="59"/>
        <v>187.90322580645162</v>
      </c>
      <c r="S369" s="43">
        <f t="shared" si="60"/>
        <v>-18.71851243065538</v>
      </c>
      <c r="T369" s="43">
        <f t="shared" si="61"/>
        <v>-18.718512430655437</v>
      </c>
      <c r="U369" t="s">
        <v>135</v>
      </c>
      <c r="V369" t="s">
        <v>370</v>
      </c>
      <c r="W369" t="s">
        <v>319</v>
      </c>
      <c r="X369" t="s">
        <v>475</v>
      </c>
      <c r="Y369" s="45"/>
    </row>
    <row r="370" spans="1:25" ht="15" x14ac:dyDescent="0.25">
      <c r="A370">
        <v>2.33</v>
      </c>
      <c r="B370">
        <v>1.64</v>
      </c>
      <c r="C370" s="32">
        <f t="shared" si="53"/>
        <v>3.8940646917198674E-2</v>
      </c>
      <c r="D370" s="33">
        <f>IF(OR($A370="",$B370=""),"",A370*'MPTO_working_2-way'!$G369)</f>
        <v>2.4207317073170729</v>
      </c>
      <c r="E370" s="35">
        <f>IF(OR($A370="",$B370=""),"",B370*'MPTO_working_2-way'!$G369)</f>
        <v>1.7038626609442058</v>
      </c>
      <c r="F370" s="33">
        <f>IF(OR($A370="",$B370=""),"",'MPTO_working_2-way'!D369)</f>
        <v>2.4407256004087885</v>
      </c>
      <c r="G370" s="35">
        <f>IF(OR($A370="",$B370=""),"",'MPTO_working_2-way'!E369)</f>
        <v>1.6940946976414255</v>
      </c>
      <c r="H370" s="33">
        <f>IF(OR($A370="",$B370=""),"",'OddsRatio_working_2-way'!M369)</f>
        <v>2.4415703243338491</v>
      </c>
      <c r="I370" s="33">
        <f>IF(OR($A370="",$B370=""),"",'OddsRatio_working_2-way'!N369)</f>
        <v>1.6936879756192957</v>
      </c>
      <c r="J370" s="33">
        <f>IF('Log_working_2-way'!$D369="","",A370^('Log_working_2-way'!$D369))</f>
        <v>2.4508803157494472</v>
      </c>
      <c r="K370" s="35">
        <f>IF('Log_working_2-way'!$D369="","",B370^('Log_working_2-way'!$D369))</f>
        <v>1.6892367269337625</v>
      </c>
      <c r="L370" s="41">
        <f t="shared" si="54"/>
        <v>0.41309823677581869</v>
      </c>
      <c r="M370" s="41">
        <f t="shared" si="55"/>
        <v>0.58690176322418142</v>
      </c>
      <c r="N370" s="42">
        <v>467</v>
      </c>
      <c r="O370" s="42">
        <f t="shared" si="56"/>
        <v>266.57081545064386</v>
      </c>
      <c r="P370" s="42">
        <f t="shared" si="57"/>
        <v>182.2439024390244</v>
      </c>
      <c r="Q370" s="42">
        <f t="shared" si="58"/>
        <v>284.7560975609756</v>
      </c>
      <c r="R370" s="42">
        <f t="shared" si="59"/>
        <v>200.42918454935622</v>
      </c>
      <c r="S370" s="43">
        <f t="shared" si="60"/>
        <v>-18.185282110331741</v>
      </c>
      <c r="T370" s="43">
        <f t="shared" si="61"/>
        <v>-18.185282110331826</v>
      </c>
      <c r="U370" t="s">
        <v>79</v>
      </c>
      <c r="V370" t="s">
        <v>134</v>
      </c>
      <c r="W370" t="s">
        <v>319</v>
      </c>
      <c r="X370" t="s">
        <v>475</v>
      </c>
      <c r="Y370" s="45"/>
    </row>
    <row r="371" spans="1:25" ht="15" x14ac:dyDescent="0.25">
      <c r="A371">
        <v>2.66</v>
      </c>
      <c r="B371">
        <v>1.53</v>
      </c>
      <c r="C371" s="32">
        <f t="shared" si="53"/>
        <v>2.9534620865890204E-2</v>
      </c>
      <c r="D371" s="33">
        <f>IF(OR($A371="",$B371=""),"",A371*'MPTO_working_2-way'!$G370)</f>
        <v>2.738562091503268</v>
      </c>
      <c r="E371" s="35">
        <f>IF(OR($A371="",$B371=""),"",B371*'MPTO_working_2-way'!$G370)</f>
        <v>1.5751879699248121</v>
      </c>
      <c r="F371" s="33">
        <f>IF(OR($A371="",$B371=""),"",'MPTO_working_2-way'!D370)</f>
        <v>2.7687597795768419</v>
      </c>
      <c r="G371" s="35">
        <f>IF(OR($A371="",$B371=""),"",'MPTO_working_2-way'!E370)</f>
        <v>1.5653678987653372</v>
      </c>
      <c r="H371" s="33">
        <f>IF(OR($A371="",$B371=""),"",'OddsRatio_working_2-way'!M370)</f>
        <v>2.7697670670735497</v>
      </c>
      <c r="I371" s="33">
        <f>IF(OR($A371="",$B371=""),"",'OddsRatio_working_2-way'!N370)</f>
        <v>1.5650461117764944</v>
      </c>
      <c r="J371" s="33">
        <f>IF('Log_working_2-way'!$D370="","",A371^('Log_working_2-way'!$D370))</f>
        <v>2.7838808298172464</v>
      </c>
      <c r="K371" s="35">
        <f>IF('Log_working_2-way'!$D370="","",B371^('Log_working_2-way'!$D370))</f>
        <v>1.560575562719845</v>
      </c>
      <c r="L371" s="41">
        <f t="shared" si="54"/>
        <v>0.36515513126491644</v>
      </c>
      <c r="M371" s="41">
        <f t="shared" si="55"/>
        <v>0.6348448687350835</v>
      </c>
      <c r="N371" s="42">
        <v>468</v>
      </c>
      <c r="O371" s="42">
        <f t="shared" si="56"/>
        <v>292.06015037593988</v>
      </c>
      <c r="P371" s="42">
        <f t="shared" si="57"/>
        <v>162.11764705882351</v>
      </c>
      <c r="Q371" s="42">
        <f t="shared" si="58"/>
        <v>305.88235294117646</v>
      </c>
      <c r="R371" s="42">
        <f t="shared" si="59"/>
        <v>175.93984962406014</v>
      </c>
      <c r="S371" s="43">
        <f t="shared" si="60"/>
        <v>-13.82220256523658</v>
      </c>
      <c r="T371" s="43">
        <f t="shared" si="61"/>
        <v>-13.822202565236637</v>
      </c>
      <c r="U371" t="s">
        <v>83</v>
      </c>
      <c r="V371" t="s">
        <v>119</v>
      </c>
      <c r="W371" t="s">
        <v>320</v>
      </c>
      <c r="X371" t="s">
        <v>475</v>
      </c>
      <c r="Y371" s="45"/>
    </row>
    <row r="372" spans="1:25" ht="15" x14ac:dyDescent="0.25">
      <c r="A372">
        <v>2.21</v>
      </c>
      <c r="B372">
        <v>1.73</v>
      </c>
      <c r="C372" s="32">
        <f t="shared" si="53"/>
        <v>3.0523369863730387E-2</v>
      </c>
      <c r="D372" s="33">
        <f>IF(OR($A372="",$B372=""),"",A372*'MPTO_working_2-way'!$G371)</f>
        <v>2.2774566473988442</v>
      </c>
      <c r="E372" s="35">
        <f>IF(OR($A372="",$B372=""),"",B372*'MPTO_working_2-way'!$G371)</f>
        <v>1.7828054298642535</v>
      </c>
      <c r="F372" s="33">
        <f>IF(OR($A372="",$B372=""),"",'MPTO_working_2-way'!D371)</f>
        <v>2.2871414470732514</v>
      </c>
      <c r="G372" s="35">
        <f>IF(OR($A372="",$B372=""),"",'MPTO_working_2-way'!E371)</f>
        <v>1.7769153905142565</v>
      </c>
      <c r="H372" s="33">
        <f>IF(OR($A372="",$B372=""),"",'OddsRatio_working_2-way'!M371)</f>
        <v>2.2874526191574365</v>
      </c>
      <c r="I372" s="33">
        <f>IF(OR($A372="",$B372=""),"",'OddsRatio_working_2-way'!N371)</f>
        <v>1.7767276132106851</v>
      </c>
      <c r="J372" s="33">
        <f>IF('Log_working_2-way'!$D371="","",A372^('Log_working_2-way'!$D371))</f>
        <v>2.2918901321984824</v>
      </c>
      <c r="K372" s="35">
        <f>IF('Log_working_2-way'!$D371="","",B372^('Log_working_2-way'!$D371))</f>
        <v>1.7740596317569342</v>
      </c>
      <c r="L372" s="41">
        <f t="shared" si="54"/>
        <v>0.43908629441624358</v>
      </c>
      <c r="M372" s="41">
        <f t="shared" si="55"/>
        <v>0.56091370558375631</v>
      </c>
      <c r="N372" s="42">
        <v>469</v>
      </c>
      <c r="O372" s="42">
        <f t="shared" si="56"/>
        <v>256.78280542986425</v>
      </c>
      <c r="P372" s="42">
        <f t="shared" si="57"/>
        <v>197.90173410404626</v>
      </c>
      <c r="Q372" s="42">
        <f t="shared" si="58"/>
        <v>271.09826589595377</v>
      </c>
      <c r="R372" s="42">
        <f t="shared" si="59"/>
        <v>212.21719457013575</v>
      </c>
      <c r="S372" s="43">
        <f t="shared" si="60"/>
        <v>-14.315460466089519</v>
      </c>
      <c r="T372" s="43">
        <f t="shared" si="61"/>
        <v>-14.31546046608949</v>
      </c>
      <c r="U372" t="s">
        <v>82</v>
      </c>
      <c r="V372" t="s">
        <v>51</v>
      </c>
      <c r="W372" t="s">
        <v>320</v>
      </c>
      <c r="X372" t="s">
        <v>475</v>
      </c>
      <c r="Y372" s="45"/>
    </row>
    <row r="373" spans="1:25" ht="15" x14ac:dyDescent="0.25">
      <c r="A373">
        <v>2.66</v>
      </c>
      <c r="B373">
        <v>1.51</v>
      </c>
      <c r="C373" s="32">
        <f t="shared" si="53"/>
        <v>3.8191505253199143E-2</v>
      </c>
      <c r="D373" s="33">
        <f>IF(OR($A373="",$B373=""),"",A373*'MPTO_working_2-way'!$G372)</f>
        <v>2.76158940397351</v>
      </c>
      <c r="E373" s="35">
        <f>IF(OR($A373="",$B373=""),"",B373*'MPTO_working_2-way'!$G372)</f>
        <v>1.5676691729323307</v>
      </c>
      <c r="F373" s="33">
        <f>IF(OR($A373="",$B373=""),"",'MPTO_working_2-way'!D372)</f>
        <v>2.802344240563734</v>
      </c>
      <c r="G373" s="35">
        <f>IF(OR($A373="",$B373=""),"",'MPTO_working_2-way'!E372)</f>
        <v>1.5548329655866526</v>
      </c>
      <c r="H373" s="33">
        <f>IF(OR($A373="",$B373=""),"",'OddsRatio_working_2-way'!M372)</f>
        <v>2.8041346847683837</v>
      </c>
      <c r="I373" s="33">
        <f>IF(OR($A373="",$B373=""),"",'OddsRatio_working_2-way'!N372)</f>
        <v>1.5542823429107684</v>
      </c>
      <c r="J373" s="33">
        <f>IF('Log_working_2-way'!$D372="","",A373^('Log_working_2-way'!$D372))</f>
        <v>2.8234489092067649</v>
      </c>
      <c r="K373" s="35">
        <f>IF('Log_working_2-way'!$D372="","",B373^('Log_working_2-way'!$D372))</f>
        <v>1.5484113072488479</v>
      </c>
      <c r="L373" s="41">
        <f t="shared" si="54"/>
        <v>0.36211031175059949</v>
      </c>
      <c r="M373" s="41">
        <f t="shared" si="55"/>
        <v>0.63788968824940051</v>
      </c>
      <c r="N373" s="42">
        <v>470</v>
      </c>
      <c r="O373" s="42">
        <f t="shared" si="56"/>
        <v>293.30827067669173</v>
      </c>
      <c r="P373" s="42">
        <f t="shared" si="57"/>
        <v>158.74172185430467</v>
      </c>
      <c r="Q373" s="42">
        <f t="shared" si="58"/>
        <v>311.25827814569539</v>
      </c>
      <c r="R373" s="42">
        <f t="shared" si="59"/>
        <v>176.69172932330827</v>
      </c>
      <c r="S373" s="43">
        <f t="shared" si="60"/>
        <v>-17.950007469003651</v>
      </c>
      <c r="T373" s="43">
        <f t="shared" si="61"/>
        <v>-17.950007469003594</v>
      </c>
      <c r="U373" t="s">
        <v>53</v>
      </c>
      <c r="V373" t="s">
        <v>378</v>
      </c>
      <c r="W373" t="s">
        <v>321</v>
      </c>
      <c r="X373" t="s">
        <v>475</v>
      </c>
      <c r="Y373" s="45"/>
    </row>
    <row r="374" spans="1:25" ht="15" x14ac:dyDescent="0.25">
      <c r="A374">
        <v>2.4500000000000002</v>
      </c>
      <c r="B374">
        <v>1.59</v>
      </c>
      <c r="C374" s="32">
        <f t="shared" si="53"/>
        <v>3.7094082916185211E-2</v>
      </c>
      <c r="D374" s="33">
        <f>IF(OR($A374="",$B374=""),"",A374*'MPTO_working_2-way'!$G373)</f>
        <v>2.540880503144654</v>
      </c>
      <c r="E374" s="35">
        <f>IF(OR($A374="",$B374=""),"",B374*'MPTO_working_2-way'!$G373)</f>
        <v>1.6489795918367345</v>
      </c>
      <c r="F374" s="33">
        <f>IF(OR($A374="",$B374=""),"",'MPTO_working_2-way'!D373)</f>
        <v>2.5666282325811234</v>
      </c>
      <c r="G374" s="35">
        <f>IF(OR($A374="",$B374=""),"",'MPTO_working_2-way'!E373)</f>
        <v>1.6383135317001365</v>
      </c>
      <c r="H374" s="33">
        <f>IF(OR($A374="",$B374=""),"",'OddsRatio_working_2-way'!M373)</f>
        <v>2.5676820846855613</v>
      </c>
      <c r="I374" s="33">
        <f>IF(OR($A374="",$B374=""),"",'OddsRatio_working_2-way'!N373)</f>
        <v>1.6378844344582628</v>
      </c>
      <c r="J374" s="33">
        <f>IF('Log_working_2-way'!$D373="","",A374^('Log_working_2-way'!$D373))</f>
        <v>2.5797187686790384</v>
      </c>
      <c r="K374" s="35">
        <f>IF('Log_working_2-way'!$D373="","",B374^('Log_working_2-way'!$D373))</f>
        <v>1.6330240672116592</v>
      </c>
      <c r="L374" s="41">
        <f t="shared" si="54"/>
        <v>0.39356435643564358</v>
      </c>
      <c r="M374" s="41">
        <f t="shared" si="55"/>
        <v>0.60643564356435653</v>
      </c>
      <c r="N374" s="42">
        <v>471</v>
      </c>
      <c r="O374" s="42">
        <f t="shared" si="56"/>
        <v>278.75510204081633</v>
      </c>
      <c r="P374" s="42">
        <f t="shared" si="57"/>
        <v>174.77358490566036</v>
      </c>
      <c r="Q374" s="42">
        <f t="shared" si="58"/>
        <v>296.22641509433959</v>
      </c>
      <c r="R374" s="42">
        <f t="shared" si="59"/>
        <v>192.24489795918365</v>
      </c>
      <c r="S374" s="43">
        <f t="shared" si="60"/>
        <v>-17.471313053523261</v>
      </c>
      <c r="T374" s="43">
        <f t="shared" si="61"/>
        <v>-17.471313053523289</v>
      </c>
      <c r="U374" t="s">
        <v>115</v>
      </c>
      <c r="V374" t="s">
        <v>383</v>
      </c>
      <c r="W374" t="s">
        <v>321</v>
      </c>
      <c r="X374" t="s">
        <v>475</v>
      </c>
      <c r="Y374" s="45"/>
    </row>
    <row r="375" spans="1:25" ht="15" x14ac:dyDescent="0.25">
      <c r="A375">
        <v>2.0299999999999998</v>
      </c>
      <c r="B375">
        <v>1.85</v>
      </c>
      <c r="C375" s="32">
        <f t="shared" si="53"/>
        <v>3.315137797896428E-2</v>
      </c>
      <c r="D375" s="33">
        <f>IF(OR($A375="",$B375=""),"",A375*'MPTO_working_2-way'!$G374)</f>
        <v>2.0972972972972972</v>
      </c>
      <c r="E375" s="35">
        <f>IF(OR($A375="",$B375=""),"",B375*'MPTO_working_2-way'!$G374)</f>
        <v>1.9113300492610841</v>
      </c>
      <c r="F375" s="33">
        <f>IF(OR($A375="",$B375=""),"",'MPTO_working_2-way'!D374)</f>
        <v>2.1006852188505105</v>
      </c>
      <c r="G375" s="35">
        <f>IF(OR($A375="",$B375=""),"",'MPTO_working_2-way'!E374)</f>
        <v>1.9085249650616189</v>
      </c>
      <c r="H375" s="33">
        <f>IF(OR($A375="",$B375=""),"",'OddsRatio_working_2-way'!M374)</f>
        <v>2.1008018467836762</v>
      </c>
      <c r="I375" s="33">
        <f>IF(OR($A375="",$B375=""),"",'OddsRatio_working_2-way'!N374)</f>
        <v>1.9084287085108012</v>
      </c>
      <c r="J375" s="33">
        <f>IF('Log_working_2-way'!$D374="","",A375^('Log_working_2-way'!$D374))</f>
        <v>2.1023480190539692</v>
      </c>
      <c r="K375" s="35">
        <f>IF('Log_working_2-way'!$D374="","",B375^('Log_working_2-way'!$D374))</f>
        <v>1.9071545307970494</v>
      </c>
      <c r="L375" s="41">
        <f t="shared" si="54"/>
        <v>0.47680412371134023</v>
      </c>
      <c r="M375" s="41">
        <f t="shared" si="55"/>
        <v>0.52319587628865971</v>
      </c>
      <c r="N375" s="42">
        <v>472</v>
      </c>
      <c r="O375" s="42">
        <f t="shared" si="56"/>
        <v>239.487684729064</v>
      </c>
      <c r="P375" s="42">
        <f t="shared" si="57"/>
        <v>216.86486486486487</v>
      </c>
      <c r="Q375" s="42">
        <f t="shared" si="58"/>
        <v>255.1351351351351</v>
      </c>
      <c r="R375" s="42">
        <f t="shared" si="59"/>
        <v>232.512315270936</v>
      </c>
      <c r="S375" s="43">
        <f t="shared" si="60"/>
        <v>-15.647450406071101</v>
      </c>
      <c r="T375" s="43">
        <f t="shared" si="61"/>
        <v>-15.64745040607113</v>
      </c>
      <c r="U375" t="s">
        <v>96</v>
      </c>
      <c r="V375" t="s">
        <v>94</v>
      </c>
      <c r="W375" t="s">
        <v>325</v>
      </c>
      <c r="X375" t="s">
        <v>475</v>
      </c>
      <c r="Y375" s="45"/>
    </row>
    <row r="376" spans="1:25" ht="15" x14ac:dyDescent="0.25">
      <c r="A376">
        <v>1.67</v>
      </c>
      <c r="B376">
        <v>2.29</v>
      </c>
      <c r="C376" s="32">
        <f t="shared" si="53"/>
        <v>3.5483617917004384E-2</v>
      </c>
      <c r="D376" s="33">
        <f>IF(OR($A376="",$B376=""),"",A376*'MPTO_working_2-way'!$G375)</f>
        <v>1.7292576419213972</v>
      </c>
      <c r="E376" s="35">
        <f>IF(OR($A376="",$B376=""),"",B376*'MPTO_working_2-way'!$G375)</f>
        <v>2.3712574850299402</v>
      </c>
      <c r="F376" s="33">
        <f>IF(OR($A376="",$B376=""),"",'MPTO_working_2-way'!D375)</f>
        <v>1.7209909322052965</v>
      </c>
      <c r="G376" s="35">
        <f>IF(OR($A376="",$B376=""),"",'MPTO_working_2-way'!E375)</f>
        <v>2.3869799956308713</v>
      </c>
      <c r="H376" s="33">
        <f>IF(OR($A376="",$B376=""),"",'OddsRatio_working_2-way'!M375)</f>
        <v>1.7206801266590057</v>
      </c>
      <c r="I376" s="33">
        <f>IF(OR($A376="",$B376=""),"",'OddsRatio_working_2-way'!N375)</f>
        <v>2.3875781543136072</v>
      </c>
      <c r="J376" s="33">
        <f>IF('Log_working_2-way'!$D375="","",A376^('Log_working_2-way'!$D375))</f>
        <v>1.7169221254682223</v>
      </c>
      <c r="K376" s="35">
        <f>IF('Log_working_2-way'!$D375="","",B376^('Log_working_2-way'!$D375))</f>
        <v>2.394851636566246</v>
      </c>
      <c r="L376" s="41">
        <f t="shared" si="54"/>
        <v>0.5782828282828284</v>
      </c>
      <c r="M376" s="41">
        <f t="shared" si="55"/>
        <v>0.42171717171717171</v>
      </c>
      <c r="N376" s="42">
        <v>473</v>
      </c>
      <c r="O376" s="42">
        <f t="shared" si="56"/>
        <v>189.76646706586826</v>
      </c>
      <c r="P376" s="42">
        <f t="shared" si="57"/>
        <v>266.44978165938869</v>
      </c>
      <c r="Q376" s="42">
        <f t="shared" si="58"/>
        <v>206.55021834061137</v>
      </c>
      <c r="R376" s="42">
        <f t="shared" si="59"/>
        <v>283.23353293413174</v>
      </c>
      <c r="S376" s="43">
        <f t="shared" si="60"/>
        <v>-16.783751274743111</v>
      </c>
      <c r="T376" s="43">
        <f t="shared" si="61"/>
        <v>-16.783751274743054</v>
      </c>
      <c r="U376" t="s">
        <v>99</v>
      </c>
      <c r="V376" t="s">
        <v>278</v>
      </c>
      <c r="W376" t="s">
        <v>325</v>
      </c>
      <c r="X376" t="s">
        <v>475</v>
      </c>
      <c r="Y376" s="45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45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45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45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45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45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45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45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45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45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45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45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45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45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45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45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45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45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45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45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45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45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45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45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45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45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45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45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45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45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45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45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45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45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45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45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45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45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45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45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45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45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45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45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45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45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45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45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45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45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45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45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45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45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45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45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45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45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45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45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45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45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45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45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45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45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45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45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45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45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45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45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45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45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45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45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45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45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45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45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45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45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45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45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45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45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45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45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45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45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45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45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45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45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45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45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45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45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45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45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45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45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45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45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45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45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45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45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45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45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45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45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45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45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45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45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45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45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45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45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45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45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45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45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45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45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45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45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45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45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45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45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45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45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45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45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45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45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45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45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45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45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45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45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45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45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45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45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45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45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45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45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45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45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45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45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45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45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45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45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45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45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45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45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45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45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45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45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45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45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45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45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45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45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45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45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45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45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45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45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45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45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45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45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45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45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45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45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45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45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45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45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45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45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45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45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45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45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45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45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45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45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45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45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45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45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45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45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45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45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45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45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45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45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45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45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45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45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45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45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45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45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45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45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45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45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45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45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45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45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45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45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45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45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45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45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45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45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45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45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45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45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45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45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45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45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45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45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45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45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45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45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45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45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45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45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45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45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45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45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45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45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45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45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45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45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45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45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45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45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45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45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45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45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45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45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45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45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45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45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6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6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6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6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6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6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6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6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6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6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6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6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6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6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6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6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6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6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6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6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6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6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6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6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6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6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6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6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6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6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6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6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6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6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6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6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6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6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6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6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6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6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6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6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6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6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6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6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6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6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6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6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6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6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6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6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6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6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6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6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6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6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6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6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6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6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6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6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6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6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6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6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6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6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6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6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6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6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6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6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6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6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6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6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6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6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6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6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6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6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6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6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6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6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6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6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6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6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6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6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6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6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6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6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6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6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6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6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6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6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6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6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6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6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6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6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6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6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6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6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6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6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6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6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6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6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6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6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6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6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6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6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6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6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6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6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6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6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6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6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6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6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6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6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6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6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6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6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6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6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6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6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6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6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6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6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6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6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6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6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6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6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6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6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6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6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6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6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6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6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6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6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6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6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6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6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6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6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6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6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6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6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6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6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6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6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6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6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6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6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6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6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6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6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6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6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6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6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6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6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6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6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6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6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6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6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6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6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6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6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6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6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6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6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6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6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6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6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6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6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6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6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6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6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6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6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6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6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6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6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6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6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6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6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6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6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6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6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6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6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6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6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6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6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6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6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6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6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6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6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6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6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6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6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6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6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6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6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6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6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6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6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6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6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6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6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6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6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6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6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6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6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6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6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6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6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6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6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6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6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6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6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6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6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6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6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6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6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6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6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6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6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6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6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6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6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6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6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6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6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6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6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6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6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6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6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6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6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6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6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6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6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365" activePane="bottomLeft" state="frozen"/>
      <selection pane="bottomLeft" activeCell="D189" sqref="D189:D37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142</v>
      </c>
      <c r="O1" s="66"/>
      <c r="P1" s="66"/>
      <c r="Q1" s="13" t="s">
        <v>32</v>
      </c>
      <c r="R1" s="13" t="s">
        <v>33</v>
      </c>
      <c r="S1" s="26" t="s">
        <v>141</v>
      </c>
      <c r="T1" s="13" t="s">
        <v>154</v>
      </c>
      <c r="U1" s="13" t="s">
        <v>145</v>
      </c>
      <c r="V1" s="13" t="s">
        <v>146</v>
      </c>
      <c r="W1" s="13" t="s">
        <v>147</v>
      </c>
      <c r="X1" s="13" t="s">
        <v>148</v>
      </c>
      <c r="Y1" s="13" t="s">
        <v>149</v>
      </c>
      <c r="Z1" s="13" t="s">
        <v>150</v>
      </c>
      <c r="AA1" s="13" t="s">
        <v>151</v>
      </c>
      <c r="AB1" s="13" t="s">
        <v>152</v>
      </c>
      <c r="AC1" s="13" t="s">
        <v>153</v>
      </c>
      <c r="AD1" s="29" t="s">
        <v>166</v>
      </c>
      <c r="AE1" s="29" t="s">
        <v>167</v>
      </c>
      <c r="AF1" s="13" t="s">
        <v>164</v>
      </c>
      <c r="AG1" s="13" t="s">
        <v>165</v>
      </c>
      <c r="AH1" s="47" t="s">
        <v>163</v>
      </c>
      <c r="AI1" s="29" t="s">
        <v>168</v>
      </c>
      <c r="AJ1" s="13" t="s">
        <v>177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 s="14">
        <v>2.17</v>
      </c>
      <c r="B3" s="14">
        <v>3.15</v>
      </c>
      <c r="C3" s="15">
        <v>3.84</v>
      </c>
      <c r="D3" s="20">
        <f>IF(OR($A3="",$B3="",$C3=""),"",(1/A3)+(1/B3)+(1/C3)-1)</f>
        <v>3.870647721454179E-2</v>
      </c>
      <c r="E3" s="17">
        <f>IF(OR($A3="",$B3="",$C3=""),"",A3*'MPTO_working_3-way'!$I2)</f>
        <v>2.2539930555555556</v>
      </c>
      <c r="F3" s="21">
        <f>IF(OR($A3="",$B3="",$C3=""),"",B3*'MPTO_working_3-way'!$I2)</f>
        <v>3.2719254032258065</v>
      </c>
      <c r="G3" s="22">
        <f>IF(OR($A3="",$B3="",$C3=""),"",C3*'MPTO_working_3-way'!$I2)</f>
        <v>3.9886328725038402</v>
      </c>
      <c r="H3" s="17">
        <f>IF(OR($A3="",$B3="",$C3=""),"",'MPTO_working_3-way'!E2)</f>
        <v>2.23250497136257</v>
      </c>
      <c r="I3" s="21">
        <f>IF(OR($A3="",$B3="",$C3=""),"",'MPTO_working_3-way'!F2)</f>
        <v>3.2834451235530024</v>
      </c>
      <c r="J3" s="22">
        <f>IF(OR($A3="",$B3="",$C3=""),"",'MPTO_working_3-way'!G2)</f>
        <v>4.0401672197560661</v>
      </c>
      <c r="K3" s="17">
        <f>IF(OR($A3="",$B3="",$C3=""),"",'OddsRatio_working_3-way'!H2)</f>
        <v>2.2415662391375655</v>
      </c>
      <c r="L3" s="21">
        <f>IF(OR($A3="",$B3="",$C3=""),"",'OddsRatio_working_3-way'!I2)</f>
        <v>3.2815106103809968</v>
      </c>
      <c r="M3" s="22">
        <f>IF(OR($A3="",$B3="",$C3=""),"",'OddsRatio_working_3-way'!J2)</f>
        <v>4.0137163411544323</v>
      </c>
      <c r="N3" s="23">
        <f>(1/E3)* 100</f>
        <v>44.365709004082262</v>
      </c>
      <c r="O3" s="24">
        <f>(1/F3)* 100</f>
        <v>30.563043980590006</v>
      </c>
      <c r="P3" s="24">
        <f>(1/G3)* 100</f>
        <v>25.071247015327735</v>
      </c>
      <c r="Q3" t="s">
        <v>371</v>
      </c>
      <c r="R3" t="s">
        <v>262</v>
      </c>
      <c r="S3" s="28">
        <v>44508</v>
      </c>
      <c r="T3" s="38">
        <v>100</v>
      </c>
      <c r="U3" s="38">
        <f>(1/A4)*((T3*A4)-T3)</f>
        <v>62.264150943396231</v>
      </c>
      <c r="V3" s="38">
        <f>(1/B4)*((T3*B4)-T3)</f>
        <v>71.428571428571431</v>
      </c>
      <c r="W3" s="38">
        <f>(1/C4)*((T3*C4)-T3)</f>
        <v>63.099630996309962</v>
      </c>
      <c r="X3" s="38">
        <f>((1/B4)+(1/C4))*T3</f>
        <v>65.4717975751186</v>
      </c>
      <c r="Y3" s="38">
        <f>((1/A4)+(1/C4))*T3</f>
        <v>74.636218060293814</v>
      </c>
      <c r="Z3" s="38">
        <f>((1/A4)+(1/B4))*T3</f>
        <v>66.307277628032352</v>
      </c>
      <c r="AA3" s="38">
        <f t="shared" ref="AA3" si="0">U3-X3</f>
        <v>-3.2076466317223691</v>
      </c>
      <c r="AB3" s="38">
        <f t="shared" ref="AB3" si="1">V3-Y3</f>
        <v>-3.2076466317223833</v>
      </c>
      <c r="AC3" s="38">
        <f t="shared" ref="AC3" si="2">W3-Z3</f>
        <v>-3.2076466317223904</v>
      </c>
      <c r="AD3" s="30"/>
      <c r="AE3" s="30"/>
      <c r="AF3">
        <v>2.27</v>
      </c>
      <c r="AG3">
        <v>1.66</v>
      </c>
      <c r="AH3" s="45"/>
      <c r="AI3" s="30"/>
      <c r="AJ3" t="s">
        <v>328</v>
      </c>
    </row>
    <row r="4" spans="1:36" ht="15" x14ac:dyDescent="0.25">
      <c r="A4">
        <v>2.65</v>
      </c>
      <c r="B4">
        <v>3.5</v>
      </c>
      <c r="C4">
        <v>2.71</v>
      </c>
      <c r="D4" s="32">
        <f t="shared" ref="D4" si="3">IF(OR($A4="",$B4="",$C4=""),"",(1/A4)+(1/B4)+(1/C4)-1)</f>
        <v>3.2076466317223939E-2</v>
      </c>
      <c r="E4" s="33">
        <f>IF(OR($A4="",$B4="",$C4=""),"",A4*'MPTO_working_3-way'!$I3)</f>
        <v>2.7350026357406434</v>
      </c>
      <c r="F4" s="34">
        <f>IF(OR($A4="",$B4="",$C4=""),"",B4*'MPTO_working_3-way'!$I3)</f>
        <v>3.6122676321102838</v>
      </c>
      <c r="G4" s="35">
        <f>IF(OR($A4="",$B4="",$C4=""),"",C4*'MPTO_working_3-way'!$I3)</f>
        <v>2.7969272237196767</v>
      </c>
      <c r="H4" s="33">
        <f>IF(OR($A4="",$B4="",$C4=""),"",'MPTO_working_3-way'!E3)</f>
        <v>2.7272751932727521</v>
      </c>
      <c r="I4" s="34">
        <f>IF(OR($A4="",$B4="",$C4=""),"",'MPTO_working_3-way'!F3)</f>
        <v>3.6360710281725801</v>
      </c>
      <c r="J4" s="35">
        <f>IF(OR($A4="",$B4="",$C4=""),"",'MPTO_working_3-way'!G3)</f>
        <v>2.7908674531575293</v>
      </c>
      <c r="K4" s="33">
        <f>IF(OR($A4="",$B4="",$C4=""),"",'OddsRatio_working_3-way'!H3)</f>
        <v>2.7313091368727704</v>
      </c>
      <c r="L4" s="34">
        <f>IF(OR($A4="",$B4="",$C4=""),"",'OddsRatio_working_3-way'!I3)</f>
        <v>3.6231956619284413</v>
      </c>
      <c r="M4" s="35">
        <f>IF(OR($A4="",$B4="",$C4=""),"",'OddsRatio_working_3-way'!J3)</f>
        <v>2.7942658327590539</v>
      </c>
      <c r="N4" s="36">
        <f t="shared" ref="N4" si="4">(1/E4)* 100</f>
        <v>36.56303606190852</v>
      </c>
      <c r="O4" s="37">
        <f t="shared" ref="O4" si="5">(1/F4)* 100</f>
        <v>27.683441589730741</v>
      </c>
      <c r="P4" s="37">
        <f t="shared" ref="P4" si="6">(1/G4)* 100</f>
        <v>35.753522348360733</v>
      </c>
      <c r="Q4" t="s">
        <v>201</v>
      </c>
      <c r="R4" t="s">
        <v>185</v>
      </c>
      <c r="S4" t="s">
        <v>386</v>
      </c>
      <c r="T4" s="38">
        <v>100</v>
      </c>
      <c r="U4" s="38">
        <f t="shared" ref="U4:U67" si="7">(1/A5)*((T4*A5)-T4)</f>
        <v>78.858350951374206</v>
      </c>
      <c r="V4" s="38">
        <f t="shared" ref="V4:V67" si="8">(1/B5)*((T4*B5)-T4)</f>
        <v>77.220956719817764</v>
      </c>
      <c r="W4" s="38">
        <f t="shared" ref="W4:W67" si="9">(1/C5)*((T4*C5)-T4)</f>
        <v>41.520467836257311</v>
      </c>
      <c r="X4" s="38">
        <f t="shared" ref="X4:X67" si="10">((1/B5)+(1/C5))*T4</f>
        <v>81.258575443924911</v>
      </c>
      <c r="Y4" s="38">
        <f t="shared" ref="Y4:Y67" si="11">((1/A5)+(1/C5))*T4</f>
        <v>79.621181212368469</v>
      </c>
      <c r="Z4" s="38">
        <f t="shared" ref="Z4:Z67" si="12">((1/A5)+(1/B5))*T4</f>
        <v>43.920692328808023</v>
      </c>
      <c r="AA4" s="38">
        <f t="shared" ref="AA4:AA67" si="13">U4-X4</f>
        <v>-2.4002244925507057</v>
      </c>
      <c r="AB4" s="38">
        <f t="shared" ref="AB4:AB67" si="14">V4-Y4</f>
        <v>-2.4002244925507057</v>
      </c>
      <c r="AC4" s="38">
        <f t="shared" ref="AC4:AC67" si="15">W4-Z4</f>
        <v>-2.4002244925507128</v>
      </c>
      <c r="AD4" s="4"/>
      <c r="AE4" s="4"/>
      <c r="AF4">
        <v>1.82</v>
      </c>
      <c r="AG4">
        <v>2.0499999999999998</v>
      </c>
      <c r="AH4" s="4"/>
      <c r="AI4" s="4"/>
      <c r="AJ4" t="s">
        <v>322</v>
      </c>
    </row>
    <row r="5" spans="1:36" s="12" customFormat="1" ht="15" x14ac:dyDescent="0.25">
      <c r="A5">
        <v>4.7300000000000004</v>
      </c>
      <c r="B5">
        <v>4.3899999999999997</v>
      </c>
      <c r="C5">
        <v>1.71</v>
      </c>
      <c r="D5" s="32">
        <f t="shared" ref="D5:D68" si="16">IF(OR($A5="",$B5="",$C5=""),"",(1/A5)+(1/B5)+(1/C5)-1)</f>
        <v>2.4002244925507066E-2</v>
      </c>
      <c r="E5" s="33">
        <f>IF(OR($A5="",$B5="",$C5=""),"",A5*'MPTO_working_3-way'!$I4)</f>
        <v>4.843530618497649</v>
      </c>
      <c r="F5" s="34">
        <f>IF(OR($A5="",$B5="",$C5=""),"",B5*'MPTO_working_3-way'!$I4)</f>
        <v>4.4953698552229753</v>
      </c>
      <c r="G5" s="35">
        <f>IF(OR($A5="",$B5="",$C5=""),"",C5*'MPTO_working_3-way'!$I4)</f>
        <v>1.751043838822617</v>
      </c>
      <c r="H5" s="33">
        <f>IF(OR($A5="",$B5="",$C5=""),"",'MPTO_working_3-way'!E4)</f>
        <v>4.9160403678400986</v>
      </c>
      <c r="I5" s="34">
        <f>IF(OR($A5="",$B5="",$C5=""),"",'MPTO_working_3-way'!F4)</f>
        <v>4.5498040652148655</v>
      </c>
      <c r="J5" s="35">
        <f>IF(OR($A5="",$B5="",$C5=""),"",'MPTO_working_3-way'!G4)</f>
        <v>1.7337195012577502</v>
      </c>
      <c r="K5" s="33">
        <f>IF(OR($A5="",$B5="",$C5=""),"",'OddsRatio_working_3-way'!H4)</f>
        <v>4.8869652935458303</v>
      </c>
      <c r="L5" s="34">
        <f>IF(OR($A5="",$B5="",$C5=""),"",'OddsRatio_working_3-way'!I4)</f>
        <v>4.53265746517972</v>
      </c>
      <c r="M5" s="35">
        <f>IF(OR($A5="",$B5="",$C5=""),"",'OddsRatio_working_3-way'!J4)</f>
        <v>1.7398781121762839</v>
      </c>
      <c r="N5" s="36">
        <f t="shared" ref="N5:N68" si="17">(1/E5)* 100</f>
        <v>20.646096386403702</v>
      </c>
      <c r="O5" s="37">
        <f t="shared" ref="O5:O68" si="18">(1/F5)* 100</f>
        <v>22.245110685122903</v>
      </c>
      <c r="P5" s="37">
        <f t="shared" ref="P5:P68" si="19">(1/G5)* 100</f>
        <v>57.108792928473406</v>
      </c>
      <c r="Q5" t="s">
        <v>208</v>
      </c>
      <c r="R5" t="s">
        <v>178</v>
      </c>
      <c r="S5" t="s">
        <v>386</v>
      </c>
      <c r="T5" s="38">
        <v>100</v>
      </c>
      <c r="U5" s="38">
        <f t="shared" si="7"/>
        <v>36.708860759493668</v>
      </c>
      <c r="V5" s="38">
        <f t="shared" si="8"/>
        <v>75.369458128078819</v>
      </c>
      <c r="W5" s="38">
        <f t="shared" si="9"/>
        <v>84.732824427480921</v>
      </c>
      <c r="X5" s="38">
        <f t="shared" si="10"/>
        <v>39.897717444440275</v>
      </c>
      <c r="Y5" s="38">
        <f t="shared" si="11"/>
        <v>78.558314813025405</v>
      </c>
      <c r="Z5" s="38">
        <f t="shared" si="12"/>
        <v>87.921681112427507</v>
      </c>
      <c r="AA5" s="38">
        <f t="shared" si="13"/>
        <v>-3.1888566849466073</v>
      </c>
      <c r="AB5" s="38">
        <f t="shared" si="14"/>
        <v>-3.188856684946586</v>
      </c>
      <c r="AC5" s="38">
        <f t="shared" si="15"/>
        <v>-3.188856684946586</v>
      </c>
      <c r="AD5" s="30"/>
      <c r="AE5" s="30"/>
      <c r="AF5">
        <v>1.42</v>
      </c>
      <c r="AG5">
        <v>3.01</v>
      </c>
      <c r="AH5" s="39"/>
      <c r="AI5" s="30"/>
      <c r="AJ5" t="s">
        <v>182</v>
      </c>
    </row>
    <row r="6" spans="1:36" s="12" customFormat="1" ht="15" x14ac:dyDescent="0.25">
      <c r="A6">
        <v>1.58</v>
      </c>
      <c r="B6">
        <v>4.0599999999999996</v>
      </c>
      <c r="C6">
        <v>6.55</v>
      </c>
      <c r="D6" s="32">
        <f t="shared" si="16"/>
        <v>3.1888566849465949E-2</v>
      </c>
      <c r="E6" s="33">
        <f>IF(OR($A6="",$B6="",$C6=""),"",A6*'MPTO_working_3-way'!$I5)</f>
        <v>1.6303839356221563</v>
      </c>
      <c r="F6" s="34">
        <f>IF(OR($A6="",$B6="",$C6=""),"",B6*'MPTO_working_3-way'!$I5)</f>
        <v>4.1894675814088309</v>
      </c>
      <c r="G6" s="35">
        <f>IF(OR($A6="",$B6="",$C6=""),"",C6*'MPTO_working_3-way'!$I5)</f>
        <v>6.7588701128640016</v>
      </c>
      <c r="H6" s="33">
        <f>IF(OR($A6="",$B6="",$C6=""),"",'MPTO_working_3-way'!E5)</f>
        <v>1.6069888068635123</v>
      </c>
      <c r="I6" s="34">
        <f>IF(OR($A6="",$B6="",$C6=""),"",'MPTO_working_3-way'!F5)</f>
        <v>4.2431152914753829</v>
      </c>
      <c r="J6" s="35">
        <f>IF(OR($A6="",$B6="",$C6=""),"",'MPTO_working_3-way'!G5)</f>
        <v>7.0401596466594496</v>
      </c>
      <c r="K6" s="33">
        <f>IF(OR($A6="",$B6="",$C6=""),"",'OddsRatio_working_3-way'!H5)</f>
        <v>1.6150347869411776</v>
      </c>
      <c r="L6" s="34">
        <f>IF(OR($A6="",$B6="",$C6=""),"",'OddsRatio_working_3-way'!I5)</f>
        <v>4.2448387035172459</v>
      </c>
      <c r="M6" s="35">
        <f>IF(OR($A6="",$B6="",$C6=""),"",'OddsRatio_working_3-way'!J5)</f>
        <v>6.8852466681440267</v>
      </c>
      <c r="N6" s="36">
        <f t="shared" si="17"/>
        <v>61.335246143626833</v>
      </c>
      <c r="O6" s="37">
        <f t="shared" si="18"/>
        <v>23.869381504170054</v>
      </c>
      <c r="P6" s="37">
        <f t="shared" si="19"/>
        <v>14.795372352203115</v>
      </c>
      <c r="Q6" t="s">
        <v>210</v>
      </c>
      <c r="R6" t="s">
        <v>188</v>
      </c>
      <c r="S6" t="s">
        <v>386</v>
      </c>
      <c r="T6" s="38">
        <v>100</v>
      </c>
      <c r="U6" s="38">
        <f t="shared" si="7"/>
        <v>67.426710097719877</v>
      </c>
      <c r="V6" s="38">
        <f t="shared" si="8"/>
        <v>72.972972972972968</v>
      </c>
      <c r="W6" s="38">
        <f t="shared" si="9"/>
        <v>56.709956709956707</v>
      </c>
      <c r="X6" s="38">
        <f t="shared" si="10"/>
        <v>70.317070317070304</v>
      </c>
      <c r="Y6" s="38">
        <f t="shared" si="11"/>
        <v>75.863333192323424</v>
      </c>
      <c r="Z6" s="38">
        <f t="shared" si="12"/>
        <v>59.600316929307162</v>
      </c>
      <c r="AA6" s="38">
        <f t="shared" si="13"/>
        <v>-2.890360219350427</v>
      </c>
      <c r="AB6" s="38">
        <f t="shared" si="14"/>
        <v>-2.8903602193504554</v>
      </c>
      <c r="AC6" s="38">
        <f t="shared" si="15"/>
        <v>-2.8903602193504554</v>
      </c>
      <c r="AD6" s="30"/>
      <c r="AE6" s="30"/>
      <c r="AF6">
        <v>1.76</v>
      </c>
      <c r="AG6">
        <v>2.14</v>
      </c>
      <c r="AH6" s="39"/>
      <c r="AI6" s="30"/>
      <c r="AJ6" t="s">
        <v>183</v>
      </c>
    </row>
    <row r="7" spans="1:36" s="12" customFormat="1" ht="15" x14ac:dyDescent="0.25">
      <c r="A7">
        <v>3.07</v>
      </c>
      <c r="B7">
        <v>3.7</v>
      </c>
      <c r="C7">
        <v>2.31</v>
      </c>
      <c r="D7" s="32">
        <f t="shared" si="16"/>
        <v>2.8903602193504518E-2</v>
      </c>
      <c r="E7" s="33">
        <f>IF(OR($A7="",$B7="",$C7=""),"",A7*'MPTO_working_3-way'!$I6)</f>
        <v>3.1587340587340589</v>
      </c>
      <c r="F7" s="34">
        <f>IF(OR($A7="",$B7="",$C7=""),"",B7*'MPTO_working_3-way'!$I6)</f>
        <v>3.8069433281159668</v>
      </c>
      <c r="G7" s="35">
        <f>IF(OR($A7="",$B7="",$C7=""),"",C7*'MPTO_working_3-way'!$I6)</f>
        <v>2.3767673210669953</v>
      </c>
      <c r="H7" s="33">
        <f>IF(OR($A7="",$B7="",$C7=""),"",'MPTO_working_3-way'!E6)</f>
        <v>3.1635722004823452</v>
      </c>
      <c r="I7" s="34">
        <f>IF(OR($A7="",$B7="",$C7=""),"",'MPTO_working_3-way'!F6)</f>
        <v>3.8367724033457646</v>
      </c>
      <c r="J7" s="35">
        <f>IF(OR($A7="",$B7="",$C7=""),"",'MPTO_working_3-way'!G6)</f>
        <v>2.3625810696070872</v>
      </c>
      <c r="K7" s="33">
        <f>IF(OR($A7="",$B7="",$C7=""),"",'OddsRatio_working_3-way'!H6)</f>
        <v>3.1629707385872199</v>
      </c>
      <c r="L7" s="34">
        <f>IF(OR($A7="",$B7="",$C7=""),"",'OddsRatio_working_3-way'!I6)</f>
        <v>3.8212661807659392</v>
      </c>
      <c r="M7" s="35">
        <f>IF(OR($A7="",$B7="",$C7=""),"",'OddsRatio_working_3-way'!J6)</f>
        <v>2.3688365543716223</v>
      </c>
      <c r="N7" s="36">
        <f t="shared" si="17"/>
        <v>31.658252369646299</v>
      </c>
      <c r="O7" s="37">
        <f t="shared" si="18"/>
        <v>26.267793182382199</v>
      </c>
      <c r="P7" s="37">
        <f t="shared" si="19"/>
        <v>42.073954447971495</v>
      </c>
      <c r="Q7" t="s">
        <v>292</v>
      </c>
      <c r="R7" t="s">
        <v>213</v>
      </c>
      <c r="S7" t="s">
        <v>386</v>
      </c>
      <c r="T7" s="38">
        <v>100</v>
      </c>
      <c r="U7" s="38">
        <f t="shared" si="7"/>
        <v>75.308641975308646</v>
      </c>
      <c r="V7" s="38">
        <f t="shared" si="8"/>
        <v>71.098265895953759</v>
      </c>
      <c r="W7" s="38">
        <f t="shared" si="9"/>
        <v>51.219512195121943</v>
      </c>
      <c r="X7" s="38">
        <f t="shared" si="10"/>
        <v>77.682221908924305</v>
      </c>
      <c r="Y7" s="38">
        <f t="shared" si="11"/>
        <v>73.471845829569418</v>
      </c>
      <c r="Z7" s="38">
        <f t="shared" si="12"/>
        <v>53.593092128737609</v>
      </c>
      <c r="AA7" s="38">
        <f t="shared" si="13"/>
        <v>-2.3735799336156589</v>
      </c>
      <c r="AB7" s="38">
        <f t="shared" si="14"/>
        <v>-2.3735799336156589</v>
      </c>
      <c r="AC7" s="38">
        <f t="shared" si="15"/>
        <v>-2.373579933615666</v>
      </c>
      <c r="AD7" s="30"/>
      <c r="AE7" s="30"/>
      <c r="AF7">
        <v>1.66</v>
      </c>
      <c r="AG7">
        <v>2.33</v>
      </c>
      <c r="AH7" s="39"/>
      <c r="AI7" s="30"/>
      <c r="AJ7" t="s">
        <v>183</v>
      </c>
    </row>
    <row r="8" spans="1:36" ht="15" x14ac:dyDescent="0.25">
      <c r="A8">
        <v>4.05</v>
      </c>
      <c r="B8">
        <v>3.46</v>
      </c>
      <c r="C8">
        <v>2.0499999999999998</v>
      </c>
      <c r="D8" s="32">
        <f t="shared" si="16"/>
        <v>2.373579933615666E-2</v>
      </c>
      <c r="E8" s="33">
        <f>IF(OR($A8="",$B8="",$C8=""),"",A8*'MPTO_working_3-way'!$I7)</f>
        <v>4.1461299873114346</v>
      </c>
      <c r="F8" s="34">
        <f>IF(OR($A8="",$B8="",$C8=""),"",B8*'MPTO_working_3-way'!$I7)</f>
        <v>3.5421258657031021</v>
      </c>
      <c r="G8" s="35">
        <f>IF(OR($A8="",$B8="",$C8=""),"",C8*'MPTO_working_3-way'!$I7)</f>
        <v>2.0986583886391208</v>
      </c>
      <c r="H8" s="33">
        <f>IF(OR($A8="",$B8="",$C8=""),"",'MPTO_working_3-way'!E7)</f>
        <v>4.1840715827189685</v>
      </c>
      <c r="I8" s="34">
        <f>IF(OR($A8="",$B8="",$C8=""),"",'MPTO_working_3-way'!F7)</f>
        <v>3.5573844251857025</v>
      </c>
      <c r="J8" s="35">
        <f>IF(OR($A8="",$B8="",$C8=""),"",'MPTO_working_3-way'!G7)</f>
        <v>2.0837980856998124</v>
      </c>
      <c r="K8" s="33">
        <f>IF(OR($A8="",$B8="",$C8=""),"",'OddsRatio_working_3-way'!H7)</f>
        <v>4.1656515931960731</v>
      </c>
      <c r="L8" s="34">
        <f>IF(OR($A8="",$B8="",$C8=""),"",'OddsRatio_working_3-way'!I7)</f>
        <v>3.5532796456597837</v>
      </c>
      <c r="M8" s="35">
        <f>IF(OR($A8="",$B8="",$C8=""),"",'OddsRatio_working_3-way'!J7)</f>
        <v>2.0898144829035661</v>
      </c>
      <c r="N8" s="36">
        <f t="shared" si="17"/>
        <v>24.118877195368682</v>
      </c>
      <c r="O8" s="37">
        <f t="shared" si="18"/>
        <v>28.231633711341953</v>
      </c>
      <c r="P8" s="37">
        <f t="shared" si="19"/>
        <v>47.649489093289354</v>
      </c>
      <c r="Q8" t="s">
        <v>41</v>
      </c>
      <c r="R8" t="s">
        <v>38</v>
      </c>
      <c r="S8" t="s">
        <v>386</v>
      </c>
      <c r="T8" s="38">
        <v>100</v>
      </c>
      <c r="U8" s="38">
        <f t="shared" si="7"/>
        <v>76.798143851508115</v>
      </c>
      <c r="V8" s="38">
        <f t="shared" si="8"/>
        <v>72.14484679665739</v>
      </c>
      <c r="W8" s="38">
        <f t="shared" si="9"/>
        <v>48.717948717948723</v>
      </c>
      <c r="X8" s="38">
        <f t="shared" si="10"/>
        <v>79.137204485393909</v>
      </c>
      <c r="Y8" s="38">
        <f t="shared" si="11"/>
        <v>74.483907430543169</v>
      </c>
      <c r="Z8" s="38">
        <f t="shared" si="12"/>
        <v>51.057009351834502</v>
      </c>
      <c r="AA8" s="38">
        <f t="shared" si="13"/>
        <v>-2.3390606338857935</v>
      </c>
      <c r="AB8" s="38">
        <f t="shared" si="14"/>
        <v>-2.3390606338857793</v>
      </c>
      <c r="AC8" s="38">
        <f t="shared" si="15"/>
        <v>-2.3390606338857793</v>
      </c>
      <c r="AF8">
        <v>2.2200000000000002</v>
      </c>
      <c r="AG8">
        <v>1.73</v>
      </c>
      <c r="AJ8" t="s">
        <v>326</v>
      </c>
    </row>
    <row r="9" spans="1:36" ht="15" x14ac:dyDescent="0.25">
      <c r="A9">
        <v>4.3099999999999996</v>
      </c>
      <c r="B9">
        <v>3.59</v>
      </c>
      <c r="C9">
        <v>1.95</v>
      </c>
      <c r="D9" s="32">
        <f t="shared" si="16"/>
        <v>2.3390606338857811E-2</v>
      </c>
      <c r="E9" s="33">
        <f>IF(OR($A9="",$B9="",$C9=""),"",A9*'MPTO_working_3-way'!$I8)</f>
        <v>4.4108135133204769</v>
      </c>
      <c r="F9" s="34">
        <f>IF(OR($A9="",$B9="",$C9=""),"",B9*'MPTO_working_3-way'!$I8)</f>
        <v>3.6739722767564995</v>
      </c>
      <c r="G9" s="35">
        <f>IF(OR($A9="",$B9="",$C9=""),"",C9*'MPTO_working_3-way'!$I8)</f>
        <v>1.9956116823607726</v>
      </c>
      <c r="H9" s="33">
        <f>IF(OR($A9="",$B9="",$C9=""),"",'MPTO_working_3-way'!E8)</f>
        <v>4.4598717810694897</v>
      </c>
      <c r="I9" s="34">
        <f>IF(OR($A9="",$B9="",$C9=""),"",'MPTO_working_3-way'!F8)</f>
        <v>3.6933805238382709</v>
      </c>
      <c r="J9" s="35">
        <f>IF(OR($A9="",$B9="",$C9=""),"",'MPTO_working_3-way'!G8)</f>
        <v>1.980105311503052</v>
      </c>
      <c r="K9" s="33">
        <f>IF(OR($A9="",$B9="",$C9=""),"",'OddsRatio_working_3-way'!H8)</f>
        <v>4.436098150506095</v>
      </c>
      <c r="L9" s="34">
        <f>IF(OR($A9="",$B9="",$C9=""),"",'OddsRatio_working_3-way'!I8)</f>
        <v>3.6886689455621702</v>
      </c>
      <c r="M9" s="35">
        <f>IF(OR($A9="",$B9="",$C9=""),"",'OddsRatio_working_3-way'!J8)</f>
        <v>1.9861913120787875</v>
      </c>
      <c r="N9" s="36">
        <f t="shared" si="17"/>
        <v>22.671554736559159</v>
      </c>
      <c r="O9" s="37">
        <f t="shared" si="18"/>
        <v>27.218496076481884</v>
      </c>
      <c r="P9" s="37">
        <f t="shared" si="19"/>
        <v>50.109949186958957</v>
      </c>
      <c r="Q9" t="s">
        <v>300</v>
      </c>
      <c r="R9" t="s">
        <v>307</v>
      </c>
      <c r="S9" t="s">
        <v>386</v>
      </c>
      <c r="T9" s="38">
        <v>100</v>
      </c>
      <c r="U9" s="38">
        <f t="shared" si="7"/>
        <v>64.412811387900362</v>
      </c>
      <c r="V9" s="38">
        <f t="shared" si="8"/>
        <v>70.501474926253692</v>
      </c>
      <c r="W9" s="38">
        <f t="shared" si="9"/>
        <v>62.264150943396231</v>
      </c>
      <c r="X9" s="38">
        <f t="shared" si="10"/>
        <v>67.234374130350091</v>
      </c>
      <c r="Y9" s="38">
        <f t="shared" si="11"/>
        <v>73.323037668703421</v>
      </c>
      <c r="Z9" s="38">
        <f t="shared" si="12"/>
        <v>65.08571368584596</v>
      </c>
      <c r="AA9" s="38">
        <f t="shared" si="13"/>
        <v>-2.8215627424497285</v>
      </c>
      <c r="AB9" s="38">
        <f t="shared" si="14"/>
        <v>-2.8215627424497285</v>
      </c>
      <c r="AC9" s="38">
        <f t="shared" si="15"/>
        <v>-2.8215627424497285</v>
      </c>
      <c r="AF9">
        <v>1.99</v>
      </c>
      <c r="AG9">
        <v>1.92</v>
      </c>
      <c r="AJ9" t="s">
        <v>324</v>
      </c>
    </row>
    <row r="10" spans="1:36" ht="15" x14ac:dyDescent="0.25">
      <c r="A10">
        <v>2.81</v>
      </c>
      <c r="B10">
        <v>3.39</v>
      </c>
      <c r="C10">
        <v>2.65</v>
      </c>
      <c r="D10" s="32">
        <f t="shared" si="16"/>
        <v>2.8215627424497347E-2</v>
      </c>
      <c r="E10" s="33">
        <f>IF(OR($A10="",$B10="",$C10=""),"",A10*'MPTO_working_3-way'!$I9)</f>
        <v>2.8892859130628374</v>
      </c>
      <c r="F10" s="34">
        <f>IF(OR($A10="",$B10="",$C10=""),"",B10*'MPTO_working_3-way'!$I9)</f>
        <v>3.4856509769690462</v>
      </c>
      <c r="G10" s="35">
        <f>IF(OR($A10="",$B10="",$C10=""),"",C10*'MPTO_working_3-way'!$I9)</f>
        <v>2.7247714126749178</v>
      </c>
      <c r="H10" s="33">
        <f>IF(OR($A10="",$B10="",$C10=""),"",'MPTO_working_3-way'!E9)</f>
        <v>2.8862804605568932</v>
      </c>
      <c r="I10" s="34">
        <f>IF(OR($A10="",$B10="",$C10=""),"",'MPTO_working_3-way'!F9)</f>
        <v>3.5016452634837512</v>
      </c>
      <c r="J10" s="35">
        <f>IF(OR($A10="",$B10="",$C10=""),"",'MPTO_working_3-way'!G9)</f>
        <v>2.7177363281786198</v>
      </c>
      <c r="K10" s="33">
        <f>IF(OR($A10="",$B10="",$C10=""),"",'OddsRatio_working_3-way'!H9)</f>
        <v>2.8881294533673456</v>
      </c>
      <c r="L10" s="34">
        <f>IF(OR($A10="",$B10="",$C10=""),"",'OddsRatio_working_3-way'!I9)</f>
        <v>3.4931654107999757</v>
      </c>
      <c r="M10" s="35">
        <f>IF(OR($A10="",$B10="",$C10=""),"",'OddsRatio_working_3-way'!J9)</f>
        <v>2.7212229823514473</v>
      </c>
      <c r="N10" s="36">
        <f t="shared" si="17"/>
        <v>34.610628026768481</v>
      </c>
      <c r="O10" s="37">
        <f t="shared" si="18"/>
        <v>28.689045650507204</v>
      </c>
      <c r="P10" s="37">
        <f t="shared" si="19"/>
        <v>36.700326322724315</v>
      </c>
      <c r="Q10" t="s">
        <v>372</v>
      </c>
      <c r="R10" t="s">
        <v>309</v>
      </c>
      <c r="S10" t="s">
        <v>386</v>
      </c>
      <c r="T10" s="38">
        <v>100</v>
      </c>
      <c r="U10" s="38">
        <f t="shared" si="7"/>
        <v>66.555183946488299</v>
      </c>
      <c r="V10" s="38">
        <f t="shared" si="8"/>
        <v>68.051118210862612</v>
      </c>
      <c r="W10" s="38">
        <f t="shared" si="9"/>
        <v>62.686567164179095</v>
      </c>
      <c r="X10" s="38">
        <f t="shared" si="10"/>
        <v>69.262314624958265</v>
      </c>
      <c r="Y10" s="38">
        <f t="shared" si="11"/>
        <v>70.758248889332592</v>
      </c>
      <c r="Z10" s="38">
        <f t="shared" si="12"/>
        <v>65.393697842649075</v>
      </c>
      <c r="AA10" s="38">
        <f t="shared" si="13"/>
        <v>-2.7071306784699658</v>
      </c>
      <c r="AB10" s="38">
        <f t="shared" si="14"/>
        <v>-2.70713067846998</v>
      </c>
      <c r="AC10" s="38">
        <f t="shared" si="15"/>
        <v>-2.70713067846998</v>
      </c>
      <c r="AF10">
        <v>2.08</v>
      </c>
      <c r="AG10">
        <v>1.83</v>
      </c>
      <c r="AJ10" t="s">
        <v>329</v>
      </c>
    </row>
    <row r="11" spans="1:36" ht="15" x14ac:dyDescent="0.25">
      <c r="A11">
        <v>2.99</v>
      </c>
      <c r="B11">
        <v>3.13</v>
      </c>
      <c r="C11">
        <v>2.68</v>
      </c>
      <c r="D11" s="32">
        <f t="shared" si="16"/>
        <v>2.7071306784699711E-2</v>
      </c>
      <c r="E11" s="33">
        <f>IF(OR($A11="",$B11="",$C11=""),"",A11*'MPTO_working_3-way'!$I10)</f>
        <v>3.0709432072862524</v>
      </c>
      <c r="F11" s="34">
        <f>IF(OR($A11="",$B11="",$C11=""),"",B11*'MPTO_working_3-way'!$I10)</f>
        <v>3.2147331902361098</v>
      </c>
      <c r="G11" s="35">
        <f>IF(OR($A11="",$B11="",$C11=""),"",C11*'MPTO_working_3-way'!$I10)</f>
        <v>2.7525511021829954</v>
      </c>
      <c r="H11" s="33">
        <f>IF(OR($A11="",$B11="",$C11=""),"",'MPTO_working_3-way'!E10)</f>
        <v>3.0729104080434477</v>
      </c>
      <c r="I11" s="34">
        <f>IF(OR($A11="",$B11="",$C11=""),"",'MPTO_working_3-way'!F10)</f>
        <v>3.2209744811523802</v>
      </c>
      <c r="J11" s="35">
        <f>IF(OR($A11="",$B11="",$C11=""),"",'MPTO_working_3-way'!G10)</f>
        <v>2.7464185646401615</v>
      </c>
      <c r="K11" s="33">
        <f>IF(OR($A11="",$B11="",$C11=""),"",'OddsRatio_working_3-way'!H10)</f>
        <v>3.0721055968210296</v>
      </c>
      <c r="L11" s="34">
        <f>IF(OR($A11="",$B11="",$C11=""),"",'OddsRatio_working_3-way'!I10)</f>
        <v>3.2178818699642178</v>
      </c>
      <c r="M11" s="35">
        <f>IF(OR($A11="",$B11="",$C11=""),"",'OddsRatio_working_3-way'!J10)</f>
        <v>2.7493152777182566</v>
      </c>
      <c r="N11" s="36">
        <f t="shared" si="17"/>
        <v>32.563285365465468</v>
      </c>
      <c r="O11" s="37">
        <f t="shared" si="18"/>
        <v>31.106780588735383</v>
      </c>
      <c r="P11" s="37">
        <f t="shared" si="19"/>
        <v>36.329934045799156</v>
      </c>
      <c r="Q11" t="s">
        <v>370</v>
      </c>
      <c r="R11" t="s">
        <v>316</v>
      </c>
      <c r="S11" t="s">
        <v>386</v>
      </c>
      <c r="T11" s="38">
        <v>100</v>
      </c>
      <c r="U11" s="38">
        <f t="shared" si="7"/>
        <v>53.488372093023258</v>
      </c>
      <c r="V11" s="38">
        <f t="shared" si="8"/>
        <v>71.590909090909093</v>
      </c>
      <c r="W11" s="38">
        <f t="shared" si="9"/>
        <v>69.969969969969966</v>
      </c>
      <c r="X11" s="38">
        <f t="shared" si="10"/>
        <v>58.43912093912094</v>
      </c>
      <c r="Y11" s="38">
        <f t="shared" si="11"/>
        <v>76.541657937006775</v>
      </c>
      <c r="Z11" s="38">
        <f t="shared" si="12"/>
        <v>74.920718816067648</v>
      </c>
      <c r="AA11" s="38">
        <f t="shared" si="13"/>
        <v>-4.9507488460976816</v>
      </c>
      <c r="AB11" s="38">
        <f t="shared" si="14"/>
        <v>-4.9507488460976816</v>
      </c>
      <c r="AC11" s="38">
        <f t="shared" si="15"/>
        <v>-4.9507488460976816</v>
      </c>
      <c r="AF11">
        <v>2.27</v>
      </c>
      <c r="AG11">
        <v>1.68</v>
      </c>
      <c r="AJ11" t="s">
        <v>319</v>
      </c>
    </row>
    <row r="12" spans="1:36" ht="15" x14ac:dyDescent="0.25">
      <c r="A12">
        <v>2.15</v>
      </c>
      <c r="B12">
        <v>3.52</v>
      </c>
      <c r="C12">
        <v>3.33</v>
      </c>
      <c r="D12" s="32">
        <f t="shared" si="16"/>
        <v>4.9507488460976745E-2</v>
      </c>
      <c r="E12" s="33">
        <f>IF(OR($A12="",$B12="",$C12=""),"",A12*'MPTO_working_3-way'!$I11)</f>
        <v>2.2564411001911</v>
      </c>
      <c r="F12" s="34">
        <f>IF(OR($A12="",$B12="",$C12=""),"",B12*'MPTO_working_3-way'!$I11)</f>
        <v>3.6942663593826381</v>
      </c>
      <c r="G12" s="35">
        <f>IF(OR($A12="",$B12="",$C12=""),"",C12*'MPTO_working_3-way'!$I11)</f>
        <v>3.4948599365750526</v>
      </c>
      <c r="H12" s="33">
        <f>IF(OR($A12="",$B12="",$C12=""),"",'MPTO_working_3-way'!E11)</f>
        <v>2.229088891339305</v>
      </c>
      <c r="I12" s="34">
        <f>IF(OR($A12="",$B12="",$C12=""),"",'MPTO_working_3-way'!F11)</f>
        <v>3.7370825927148847</v>
      </c>
      <c r="J12" s="35">
        <f>IF(OR($A12="",$B12="",$C12=""),"",'MPTO_working_3-way'!G11)</f>
        <v>3.5236354382900341</v>
      </c>
      <c r="K12" s="33">
        <f>IF(OR($A12="",$B12="",$C12=""),"",'OddsRatio_working_3-way'!H11)</f>
        <v>2.2403004555328629</v>
      </c>
      <c r="L12" s="34">
        <f>IF(OR($A12="",$B12="",$C12=""),"",'OddsRatio_working_3-way'!I11)</f>
        <v>3.7178757808198384</v>
      </c>
      <c r="M12" s="35">
        <f>IF(OR($A12="",$B12="",$C12=""),"",'OddsRatio_working_3-way'!J11)</f>
        <v>3.5129565751231042</v>
      </c>
      <c r="N12" s="36">
        <f t="shared" si="17"/>
        <v>44.317576023380759</v>
      </c>
      <c r="O12" s="37">
        <f t="shared" si="18"/>
        <v>27.068973991553591</v>
      </c>
      <c r="P12" s="37">
        <f t="shared" si="19"/>
        <v>28.61344998506566</v>
      </c>
      <c r="Q12" t="s">
        <v>355</v>
      </c>
      <c r="R12" t="s">
        <v>362</v>
      </c>
      <c r="S12" t="s">
        <v>386</v>
      </c>
      <c r="T12" s="38">
        <v>100</v>
      </c>
      <c r="U12" s="38">
        <f t="shared" si="7"/>
        <v>62.962962962962962</v>
      </c>
      <c r="V12" s="38">
        <f t="shared" si="8"/>
        <v>66.996699669967001</v>
      </c>
      <c r="W12" s="38">
        <f t="shared" si="9"/>
        <v>67.845659163987136</v>
      </c>
      <c r="X12" s="38">
        <f t="shared" si="10"/>
        <v>65.157641166045863</v>
      </c>
      <c r="Y12" s="38">
        <f t="shared" si="11"/>
        <v>69.191377873049902</v>
      </c>
      <c r="Z12" s="38">
        <f t="shared" si="12"/>
        <v>70.040337367070038</v>
      </c>
      <c r="AA12" s="38">
        <f t="shared" si="13"/>
        <v>-2.1946782030829013</v>
      </c>
      <c r="AB12" s="38">
        <f t="shared" si="14"/>
        <v>-2.1946782030829013</v>
      </c>
      <c r="AC12" s="38">
        <f t="shared" si="15"/>
        <v>-2.1946782030829013</v>
      </c>
      <c r="AF12">
        <v>1.78</v>
      </c>
      <c r="AG12">
        <v>2.02</v>
      </c>
      <c r="AJ12" t="s">
        <v>365</v>
      </c>
    </row>
    <row r="13" spans="1:36" ht="15" x14ac:dyDescent="0.25">
      <c r="A13">
        <v>2.7</v>
      </c>
      <c r="B13">
        <v>3.03</v>
      </c>
      <c r="C13">
        <v>3.11</v>
      </c>
      <c r="D13" s="32">
        <f t="shared" si="16"/>
        <v>2.1946782030829004E-2</v>
      </c>
      <c r="E13" s="33">
        <f>IF(OR($A13="",$B13="",$C13=""),"",A13*'MPTO_working_3-way'!$I12)</f>
        <v>2.7592563114832385</v>
      </c>
      <c r="F13" s="34">
        <f>IF(OR($A13="",$B13="",$C13=""),"",B13*'MPTO_working_3-way'!$I12)</f>
        <v>3.0964987495534118</v>
      </c>
      <c r="G13" s="35">
        <f>IF(OR($A13="",$B13="",$C13=""),"",C13*'MPTO_working_3-way'!$I12)</f>
        <v>3.1782544921158782</v>
      </c>
      <c r="H13" s="33">
        <f>IF(OR($A13="",$B13="",$C13=""),"",'MPTO_working_3-way'!E12)</f>
        <v>2.7544052994586008</v>
      </c>
      <c r="I13" s="34">
        <f>IF(OR($A13="",$B13="",$C13=""),"",'MPTO_working_3-way'!F12)</f>
        <v>3.0986862537100208</v>
      </c>
      <c r="J13" s="35">
        <f>IF(OR($A13="",$B13="",$C13=""),"",'MPTO_working_3-way'!G12)</f>
        <v>3.1824044668643769</v>
      </c>
      <c r="K13" s="33">
        <f>IF(OR($A13="",$B13="",$C13=""),"",'OddsRatio_working_3-way'!H12)</f>
        <v>2.7567010775681005</v>
      </c>
      <c r="L13" s="34">
        <f>IF(OR($A13="",$B13="",$C13=""),"",'OddsRatio_working_3-way'!I12)</f>
        <v>3.0977077573313192</v>
      </c>
      <c r="M13" s="35">
        <f>IF(OR($A13="",$B13="",$C13=""),"",'OddsRatio_working_3-way'!J12)</f>
        <v>3.1803760433345247</v>
      </c>
      <c r="N13" s="36">
        <f t="shared" si="17"/>
        <v>36.241649455988743</v>
      </c>
      <c r="O13" s="37">
        <f t="shared" si="18"/>
        <v>32.294539119197893</v>
      </c>
      <c r="P13" s="37">
        <f t="shared" si="19"/>
        <v>31.463811424813375</v>
      </c>
      <c r="Q13" t="s">
        <v>49</v>
      </c>
      <c r="R13" t="s">
        <v>83</v>
      </c>
      <c r="S13" t="s">
        <v>386</v>
      </c>
      <c r="T13" s="38">
        <v>100</v>
      </c>
      <c r="U13" s="38">
        <f t="shared" si="7"/>
        <v>56.521739130434774</v>
      </c>
      <c r="V13" s="38">
        <f t="shared" si="8"/>
        <v>67.532467532467535</v>
      </c>
      <c r="W13" s="38">
        <f t="shared" si="9"/>
        <v>73.190348525469176</v>
      </c>
      <c r="X13" s="38">
        <f t="shared" si="10"/>
        <v>59.277183942063296</v>
      </c>
      <c r="Y13" s="38">
        <f t="shared" si="11"/>
        <v>70.287912344096057</v>
      </c>
      <c r="Z13" s="38">
        <f t="shared" si="12"/>
        <v>75.945793337097683</v>
      </c>
      <c r="AA13" s="38">
        <f t="shared" si="13"/>
        <v>-2.7554448116285215</v>
      </c>
      <c r="AB13" s="38">
        <f t="shared" si="14"/>
        <v>-2.7554448116285215</v>
      </c>
      <c r="AC13" s="38">
        <f t="shared" si="15"/>
        <v>-2.7554448116285073</v>
      </c>
      <c r="AF13">
        <v>2.75</v>
      </c>
      <c r="AG13">
        <v>1.5</v>
      </c>
      <c r="AJ13" t="s">
        <v>320</v>
      </c>
    </row>
    <row r="14" spans="1:36" ht="15" x14ac:dyDescent="0.25">
      <c r="A14">
        <v>2.2999999999999998</v>
      </c>
      <c r="B14">
        <v>3.08</v>
      </c>
      <c r="C14">
        <v>3.73</v>
      </c>
      <c r="D14" s="32">
        <f t="shared" si="16"/>
        <v>2.7554448116285268E-2</v>
      </c>
      <c r="E14" s="33">
        <f>IF(OR($A14="",$B14="",$C14=""),"",A14*'MPTO_working_3-way'!$I13)</f>
        <v>2.3633752306674558</v>
      </c>
      <c r="F14" s="34">
        <f>IF(OR($A14="",$B14="",$C14=""),"",B14*'MPTO_working_3-way'!$I13)</f>
        <v>3.1648677001981587</v>
      </c>
      <c r="G14" s="35">
        <f>IF(OR($A14="",$B14="",$C14=""),"",C14*'MPTO_working_3-way'!$I13)</f>
        <v>3.8327780914737439</v>
      </c>
      <c r="H14" s="33">
        <f>IF(OR($A14="",$B14="",$C14=""),"",'MPTO_working_3-way'!E13)</f>
        <v>2.3496362463660203</v>
      </c>
      <c r="I14" s="34">
        <f>IF(OR($A14="",$B14="",$C14=""),"",'MPTO_working_3-way'!F13)</f>
        <v>3.1696674626493273</v>
      </c>
      <c r="J14" s="35">
        <f>IF(OR($A14="",$B14="",$C14=""),"",'MPTO_working_3-way'!G13)</f>
        <v>3.8623206482972066</v>
      </c>
      <c r="K14" s="33">
        <f>IF(OR($A14="",$B14="",$C14=""),"",'OddsRatio_working_3-way'!H13)</f>
        <v>2.3556836318823065</v>
      </c>
      <c r="L14" s="34">
        <f>IF(OR($A14="",$B14="",$C14=""),"",'OddsRatio_working_3-way'!I13)</f>
        <v>3.1690938110116913</v>
      </c>
      <c r="M14" s="35">
        <f>IF(OR($A14="",$B14="",$C14=""),"",'OddsRatio_working_3-way'!J13)</f>
        <v>3.8469356269528445</v>
      </c>
      <c r="N14" s="36">
        <f t="shared" si="17"/>
        <v>42.312366949770549</v>
      </c>
      <c r="O14" s="37">
        <f t="shared" si="18"/>
        <v>31.596897397555924</v>
      </c>
      <c r="P14" s="37">
        <f t="shared" si="19"/>
        <v>26.090735652673523</v>
      </c>
      <c r="Q14" t="s">
        <v>90</v>
      </c>
      <c r="R14" t="s">
        <v>114</v>
      </c>
      <c r="S14" t="s">
        <v>386</v>
      </c>
      <c r="T14" s="38">
        <v>100</v>
      </c>
      <c r="U14" s="38">
        <f t="shared" si="7"/>
        <v>57.627118644067799</v>
      </c>
      <c r="V14" s="38">
        <f t="shared" si="8"/>
        <v>66.101694915254228</v>
      </c>
      <c r="W14" s="38">
        <f t="shared" si="9"/>
        <v>73.474801061007966</v>
      </c>
      <c r="X14" s="38">
        <f t="shared" si="10"/>
        <v>60.423504023737806</v>
      </c>
      <c r="Y14" s="38">
        <f t="shared" si="11"/>
        <v>68.898080294924256</v>
      </c>
      <c r="Z14" s="38">
        <f t="shared" si="12"/>
        <v>76.271186440677965</v>
      </c>
      <c r="AA14" s="38">
        <f t="shared" si="13"/>
        <v>-2.7963853796700064</v>
      </c>
      <c r="AB14" s="38">
        <f t="shared" si="14"/>
        <v>-2.7963853796700278</v>
      </c>
      <c r="AC14" s="38">
        <f t="shared" si="15"/>
        <v>-2.7963853796699993</v>
      </c>
      <c r="AF14">
        <v>2.52</v>
      </c>
      <c r="AG14">
        <v>1.57</v>
      </c>
      <c r="AJ14" t="s">
        <v>321</v>
      </c>
    </row>
    <row r="15" spans="1:36" ht="15" x14ac:dyDescent="0.25">
      <c r="A15">
        <v>2.36</v>
      </c>
      <c r="B15">
        <v>2.95</v>
      </c>
      <c r="C15">
        <v>3.77</v>
      </c>
      <c r="D15" s="32">
        <f t="shared" si="16"/>
        <v>2.7963853796700189E-2</v>
      </c>
      <c r="E15" s="33">
        <f>IF(OR($A15="",$B15="",$C15=""),"",A15*'MPTO_working_3-way'!$I14)</f>
        <v>2.4259946949602123</v>
      </c>
      <c r="F15" s="34">
        <f>IF(OR($A15="",$B15="",$C15=""),"",B15*'MPTO_working_3-way'!$I14)</f>
        <v>3.0324933687002655</v>
      </c>
      <c r="G15" s="35">
        <f>IF(OR($A15="",$B15="",$C15=""),"",C15*'MPTO_working_3-way'!$I14)</f>
        <v>3.8754237288135598</v>
      </c>
      <c r="H15" s="33">
        <f>IF(OR($A15="",$B15="",$C15=""),"",'MPTO_working_3-way'!E14)</f>
        <v>2.4130835714027414</v>
      </c>
      <c r="I15" s="34">
        <f>IF(OR($A15="",$B15="",$C15=""),"",'MPTO_working_3-way'!F14)</f>
        <v>3.0334121283753075</v>
      </c>
      <c r="J15" s="35">
        <f>IF(OR($A15="",$B15="",$C15=""),"",'MPTO_working_3-way'!G14)</f>
        <v>3.9073076472654886</v>
      </c>
      <c r="K15" s="33">
        <f>IF(OR($A15="",$B15="",$C15=""),"",'OddsRatio_working_3-way'!H14)</f>
        <v>2.4189683412215772</v>
      </c>
      <c r="L15" s="34">
        <f>IF(OR($A15="",$B15="",$C15=""),"",'OddsRatio_working_3-way'!I14)</f>
        <v>3.0345501951338791</v>
      </c>
      <c r="M15" s="35">
        <f>IF(OR($A15="",$B15="",$C15=""),"",'OddsRatio_working_3-way'!J14)</f>
        <v>3.8901046361645353</v>
      </c>
      <c r="N15" s="36">
        <f t="shared" si="17"/>
        <v>41.220205554340694</v>
      </c>
      <c r="O15" s="37">
        <f t="shared" si="18"/>
        <v>32.976164443472555</v>
      </c>
      <c r="P15" s="37">
        <f t="shared" si="19"/>
        <v>25.803630002186743</v>
      </c>
      <c r="Q15" t="s">
        <v>125</v>
      </c>
      <c r="R15" t="s">
        <v>373</v>
      </c>
      <c r="S15" t="s">
        <v>386</v>
      </c>
      <c r="T15" s="38">
        <v>100</v>
      </c>
      <c r="U15" s="38">
        <f t="shared" si="7"/>
        <v>35.897435897435898</v>
      </c>
      <c r="V15" s="38">
        <f t="shared" si="8"/>
        <v>77.528089887640448</v>
      </c>
      <c r="W15" s="38">
        <f t="shared" si="9"/>
        <v>83.55263157894737</v>
      </c>
      <c r="X15" s="38">
        <f t="shared" si="10"/>
        <v>38.919278533412182</v>
      </c>
      <c r="Y15" s="38">
        <f t="shared" si="11"/>
        <v>80.549932523616732</v>
      </c>
      <c r="Z15" s="38">
        <f t="shared" si="12"/>
        <v>86.57447421492364</v>
      </c>
      <c r="AA15" s="38">
        <f t="shared" si="13"/>
        <v>-3.0218426359762844</v>
      </c>
      <c r="AB15" s="38">
        <f t="shared" si="14"/>
        <v>-3.0218426359762844</v>
      </c>
      <c r="AC15" s="38">
        <f t="shared" si="15"/>
        <v>-3.0218426359762702</v>
      </c>
      <c r="AF15">
        <v>2.79</v>
      </c>
      <c r="AG15">
        <v>1.48</v>
      </c>
      <c r="AJ15" t="s">
        <v>321</v>
      </c>
    </row>
    <row r="16" spans="1:36" ht="15" x14ac:dyDescent="0.25">
      <c r="A16">
        <v>1.56</v>
      </c>
      <c r="B16">
        <v>4.45</v>
      </c>
      <c r="C16">
        <v>6.08</v>
      </c>
      <c r="D16" s="32">
        <f t="shared" si="16"/>
        <v>3.0218426359762685E-2</v>
      </c>
      <c r="E16" s="33">
        <f>IF(OR($A16="",$B16="",$C16=""),"",A16*'MPTO_working_3-way'!$I15)</f>
        <v>1.6071407451212298</v>
      </c>
      <c r="F16" s="34">
        <f>IF(OR($A16="",$B16="",$C16=""),"",B16*'MPTO_working_3-way'!$I15)</f>
        <v>4.5844719973009438</v>
      </c>
      <c r="G16" s="35">
        <f>IF(OR($A16="",$B16="",$C16=""),"",C16*'MPTO_working_3-way'!$I15)</f>
        <v>6.2637280322673572</v>
      </c>
      <c r="H16" s="33">
        <f>IF(OR($A16="",$B16="",$C16=""),"",'MPTO_working_3-way'!E15)</f>
        <v>1.5849045267794646</v>
      </c>
      <c r="I16" s="34">
        <f>IF(OR($A16="",$B16="",$C16=""),"",'MPTO_working_3-way'!F15)</f>
        <v>4.6588272693289214</v>
      </c>
      <c r="J16" s="35">
        <f>IF(OR($A16="",$B16="",$C16=""),"",'MPTO_working_3-way'!G15)</f>
        <v>6.4766472162434203</v>
      </c>
      <c r="K16" s="33">
        <f>IF(OR($A16="",$B16="",$C16=""),"",'OddsRatio_working_3-way'!H15)</f>
        <v>1.5923383139352092</v>
      </c>
      <c r="L16" s="34">
        <f>IF(OR($A16="",$B16="",$C16=""),"",'OddsRatio_working_3-way'!I15)</f>
        <v>4.6492271126365576</v>
      </c>
      <c r="M16" s="35">
        <f>IF(OR($A16="",$B16="",$C16=""),"",'OddsRatio_working_3-way'!J15)</f>
        <v>6.373354704983683</v>
      </c>
      <c r="N16" s="36">
        <f t="shared" si="17"/>
        <v>62.222303991463299</v>
      </c>
      <c r="O16" s="37">
        <f t="shared" si="18"/>
        <v>21.81276274756916</v>
      </c>
      <c r="P16" s="37">
        <f t="shared" si="19"/>
        <v>15.964933260967557</v>
      </c>
      <c r="Q16" t="s">
        <v>128</v>
      </c>
      <c r="R16" t="s">
        <v>126</v>
      </c>
      <c r="S16" t="s">
        <v>386</v>
      </c>
      <c r="T16" s="38">
        <v>100</v>
      </c>
      <c r="U16" s="38">
        <f t="shared" si="7"/>
        <v>39.759036144578317</v>
      </c>
      <c r="V16" s="38">
        <f t="shared" si="8"/>
        <v>76.30331753554502</v>
      </c>
      <c r="W16" s="38">
        <f t="shared" si="9"/>
        <v>79.797979797979792</v>
      </c>
      <c r="X16" s="38">
        <f t="shared" si="10"/>
        <v>43.898702666475174</v>
      </c>
      <c r="Y16" s="38">
        <f t="shared" si="11"/>
        <v>80.44298405744189</v>
      </c>
      <c r="Z16" s="38">
        <f t="shared" si="12"/>
        <v>83.937646319876663</v>
      </c>
      <c r="AA16" s="38">
        <f t="shared" si="13"/>
        <v>-4.1396665218968565</v>
      </c>
      <c r="AB16" s="38">
        <f t="shared" si="14"/>
        <v>-4.1396665218968707</v>
      </c>
      <c r="AC16" s="38">
        <f t="shared" si="15"/>
        <v>-4.1396665218968707</v>
      </c>
      <c r="AF16">
        <v>1.56</v>
      </c>
      <c r="AG16">
        <v>2.56</v>
      </c>
      <c r="AJ16" t="s">
        <v>325</v>
      </c>
    </row>
    <row r="17" spans="1:36" ht="15" x14ac:dyDescent="0.25">
      <c r="A17">
        <v>1.66</v>
      </c>
      <c r="B17">
        <v>4.22</v>
      </c>
      <c r="C17">
        <v>4.95</v>
      </c>
      <c r="D17" s="32">
        <f t="shared" si="16"/>
        <v>4.1396665218968787E-2</v>
      </c>
      <c r="E17" s="33">
        <f>IF(OR($A17="",$B17="",$C17=""),"",A17*'MPTO_working_3-way'!$I16)</f>
        <v>1.7287184642634881</v>
      </c>
      <c r="F17" s="34">
        <f>IF(OR($A17="",$B17="",$C17=""),"",B17*'MPTO_working_3-way'!$I16)</f>
        <v>4.3946939272240479</v>
      </c>
      <c r="G17" s="35">
        <f>IF(OR($A17="",$B17="",$C17=""),"",C17*'MPTO_working_3-way'!$I16)</f>
        <v>5.154913492833896</v>
      </c>
      <c r="H17" s="33">
        <f>IF(OR($A17="",$B17="",$C17=""),"",'MPTO_working_3-way'!E16)</f>
        <v>1.6989156242028209</v>
      </c>
      <c r="I17" s="34">
        <f>IF(OR($A17="",$B17="",$C17=""),"",'MPTO_working_3-way'!F16)</f>
        <v>4.480930445727302</v>
      </c>
      <c r="J17" s="35">
        <f>IF(OR($A17="",$B17="",$C17=""),"",'MPTO_working_3-way'!G16)</f>
        <v>5.3128945962592722</v>
      </c>
      <c r="K17" s="33">
        <f>IF(OR($A17="",$B17="",$C17=""),"",'OddsRatio_working_3-way'!H16)</f>
        <v>1.7091503920775573</v>
      </c>
      <c r="L17" s="34">
        <f>IF(OR($A17="",$B17="",$C17=""),"",'OddsRatio_working_3-way'!I16)</f>
        <v>4.4597943371056585</v>
      </c>
      <c r="M17" s="35">
        <f>IF(OR($A17="",$B17="",$C17=""),"",'OddsRatio_working_3-way'!J16)</f>
        <v>5.2441576495550795</v>
      </c>
      <c r="N17" s="36">
        <f t="shared" si="17"/>
        <v>57.846319147522095</v>
      </c>
      <c r="O17" s="37">
        <f t="shared" si="18"/>
        <v>22.75471321916746</v>
      </c>
      <c r="P17" s="37">
        <f t="shared" si="19"/>
        <v>19.398967633310438</v>
      </c>
      <c r="Q17" t="s">
        <v>344</v>
      </c>
      <c r="R17" t="s">
        <v>200</v>
      </c>
      <c r="S17" t="s">
        <v>387</v>
      </c>
      <c r="T17" s="38">
        <v>100</v>
      </c>
      <c r="U17" s="38">
        <f t="shared" si="7"/>
        <v>50.248756218905463</v>
      </c>
      <c r="V17" s="38">
        <f t="shared" si="8"/>
        <v>74.424552429667528</v>
      </c>
      <c r="W17" s="38">
        <f t="shared" si="9"/>
        <v>71.346704871060169</v>
      </c>
      <c r="X17" s="38">
        <f t="shared" si="10"/>
        <v>54.228742699272317</v>
      </c>
      <c r="Y17" s="38">
        <f t="shared" si="11"/>
        <v>78.404538910034361</v>
      </c>
      <c r="Z17" s="38">
        <f t="shared" si="12"/>
        <v>75.326691351427016</v>
      </c>
      <c r="AA17" s="38">
        <f t="shared" si="13"/>
        <v>-3.9799864803668541</v>
      </c>
      <c r="AB17" s="38">
        <f t="shared" si="14"/>
        <v>-3.9799864803668328</v>
      </c>
      <c r="AC17" s="38">
        <f t="shared" si="15"/>
        <v>-3.979986480366847</v>
      </c>
      <c r="AF17">
        <v>1.84</v>
      </c>
      <c r="AG17">
        <v>2.02</v>
      </c>
      <c r="AJ17" t="s">
        <v>322</v>
      </c>
    </row>
    <row r="18" spans="1:36" ht="15" x14ac:dyDescent="0.25">
      <c r="A18">
        <v>2.0099999999999998</v>
      </c>
      <c r="B18">
        <v>3.91</v>
      </c>
      <c r="C18">
        <v>3.49</v>
      </c>
      <c r="D18" s="32">
        <f t="shared" si="16"/>
        <v>3.9799864803668594E-2</v>
      </c>
      <c r="E18" s="33">
        <f>IF(OR($A18="",$B18="",$C18=""),"",A18*'MPTO_working_3-way'!$I17)</f>
        <v>2.0899977282553737</v>
      </c>
      <c r="F18" s="34">
        <f>IF(OR($A18="",$B18="",$C18=""),"",B18*'MPTO_working_3-way'!$I17)</f>
        <v>4.0656174713823443</v>
      </c>
      <c r="G18" s="35">
        <f>IF(OR($A18="",$B18="",$C18=""),"",C18*'MPTO_working_3-way'!$I17)</f>
        <v>3.6289015281648038</v>
      </c>
      <c r="H18" s="33">
        <f>IF(OR($A18="",$B18="",$C18=""),"",'MPTO_working_3-way'!E17)</f>
        <v>2.0650668865395194</v>
      </c>
      <c r="I18" s="34">
        <f>IF(OR($A18="",$B18="",$C18=""),"",'MPTO_working_3-way'!F17)</f>
        <v>4.1239178914872161</v>
      </c>
      <c r="J18" s="35">
        <f>IF(OR($A18="",$B18="",$C18=""),"",'MPTO_working_3-way'!G17)</f>
        <v>3.6594336416824618</v>
      </c>
      <c r="K18" s="33">
        <f>IF(OR($A18="",$B18="",$C18=""),"",'OddsRatio_working_3-way'!H17)</f>
        <v>2.0749087432781903</v>
      </c>
      <c r="L18" s="34">
        <f>IF(OR($A18="",$B18="",$C18=""),"",'OddsRatio_working_3-way'!I17)</f>
        <v>4.0970142999401329</v>
      </c>
      <c r="M18" s="35">
        <f>IF(OR($A18="",$B18="",$C18=""),"",'OddsRatio_working_3-way'!J17)</f>
        <v>3.6500225453095982</v>
      </c>
      <c r="N18" s="36">
        <f t="shared" si="17"/>
        <v>47.846941959824541</v>
      </c>
      <c r="O18" s="37">
        <f t="shared" si="18"/>
        <v>24.596509805434096</v>
      </c>
      <c r="P18" s="37">
        <f t="shared" si="19"/>
        <v>27.556548234741346</v>
      </c>
      <c r="Q18" t="s">
        <v>197</v>
      </c>
      <c r="R18" t="s">
        <v>285</v>
      </c>
      <c r="S18" t="s">
        <v>387</v>
      </c>
      <c r="T18" s="38">
        <v>100</v>
      </c>
      <c r="U18" s="38">
        <f t="shared" si="7"/>
        <v>71.428571428571431</v>
      </c>
      <c r="V18" s="38">
        <f t="shared" si="8"/>
        <v>74.489795918367349</v>
      </c>
      <c r="W18" s="38">
        <f t="shared" si="9"/>
        <v>50</v>
      </c>
      <c r="X18" s="38">
        <f t="shared" si="10"/>
        <v>75.510204081632651</v>
      </c>
      <c r="Y18" s="38">
        <f t="shared" si="11"/>
        <v>78.571428571428569</v>
      </c>
      <c r="Z18" s="38">
        <f t="shared" si="12"/>
        <v>54.081632653061227</v>
      </c>
      <c r="AA18" s="38">
        <f t="shared" si="13"/>
        <v>-4.0816326530612201</v>
      </c>
      <c r="AB18" s="38">
        <f t="shared" si="14"/>
        <v>-4.0816326530612201</v>
      </c>
      <c r="AC18" s="38">
        <f t="shared" si="15"/>
        <v>-4.0816326530612272</v>
      </c>
      <c r="AF18">
        <v>1.79</v>
      </c>
      <c r="AG18">
        <v>2.0699999999999998</v>
      </c>
      <c r="AJ18" t="s">
        <v>322</v>
      </c>
    </row>
    <row r="19" spans="1:36" ht="15" x14ac:dyDescent="0.25">
      <c r="A19">
        <v>3.5</v>
      </c>
      <c r="B19">
        <v>3.92</v>
      </c>
      <c r="C19">
        <v>2</v>
      </c>
      <c r="D19" s="32">
        <f t="shared" si="16"/>
        <v>4.081632653061229E-2</v>
      </c>
      <c r="E19" s="33">
        <f>IF(OR($A19="",$B19="",$C19=""),"",A19*'MPTO_working_3-way'!$I18)</f>
        <v>3.6428571428571432</v>
      </c>
      <c r="F19" s="34">
        <f>IF(OR($A19="",$B19="",$C19=""),"",B19*'MPTO_working_3-way'!$I18)</f>
        <v>4.08</v>
      </c>
      <c r="G19" s="35">
        <f>IF(OR($A19="",$B19="",$C19=""),"",C19*'MPTO_working_3-way'!$I18)</f>
        <v>2.0816326530612246</v>
      </c>
      <c r="H19" s="33">
        <f>IF(OR($A19="",$B19="",$C19=""),"",'MPTO_working_3-way'!E18)</f>
        <v>3.6750000000000007</v>
      </c>
      <c r="I19" s="34">
        <f>IF(OR($A19="",$B19="",$C19=""),"",'MPTO_working_3-way'!F18)</f>
        <v>4.140845070422535</v>
      </c>
      <c r="J19" s="35">
        <f>IF(OR($A19="",$B19="",$C19=""),"",'MPTO_working_3-way'!G18)</f>
        <v>2.0559440559440558</v>
      </c>
      <c r="K19" s="33">
        <f>IF(OR($A19="",$B19="",$C19=""),"",'OddsRatio_working_3-way'!H18)</f>
        <v>3.6651116679098092</v>
      </c>
      <c r="L19" s="34">
        <f>IF(OR($A19="",$B19="",$C19=""),"",'OddsRatio_working_3-way'!I18)</f>
        <v>4.1128504281186578</v>
      </c>
      <c r="M19" s="35">
        <f>IF(OR($A19="",$B19="",$C19=""),"",'OddsRatio_working_3-way'!J18)</f>
        <v>2.0660446671639239</v>
      </c>
      <c r="N19" s="36">
        <f t="shared" si="17"/>
        <v>27.450980392156861</v>
      </c>
      <c r="O19" s="37">
        <f t="shared" si="18"/>
        <v>24.509803921568626</v>
      </c>
      <c r="P19" s="37">
        <f t="shared" si="19"/>
        <v>48.039215686274503</v>
      </c>
      <c r="Q19" t="s">
        <v>343</v>
      </c>
      <c r="R19" t="s">
        <v>282</v>
      </c>
      <c r="S19" t="s">
        <v>387</v>
      </c>
      <c r="T19" s="38">
        <v>100</v>
      </c>
      <c r="U19" s="38">
        <f t="shared" si="7"/>
        <v>32.432432432432435</v>
      </c>
      <c r="V19" s="38">
        <f t="shared" si="8"/>
        <v>76.635514018691595</v>
      </c>
      <c r="W19" s="38">
        <f t="shared" si="9"/>
        <v>86.37602179836513</v>
      </c>
      <c r="X19" s="38">
        <f t="shared" si="10"/>
        <v>36.988464182943289</v>
      </c>
      <c r="Y19" s="38">
        <f t="shared" si="11"/>
        <v>81.191545769202449</v>
      </c>
      <c r="Z19" s="38">
        <f t="shared" si="12"/>
        <v>90.932053548875984</v>
      </c>
      <c r="AA19" s="38">
        <f t="shared" si="13"/>
        <v>-4.5560317505108543</v>
      </c>
      <c r="AB19" s="38">
        <f t="shared" si="14"/>
        <v>-4.5560317505108543</v>
      </c>
      <c r="AC19" s="38">
        <f t="shared" si="15"/>
        <v>-4.5560317505108543</v>
      </c>
      <c r="AF19">
        <v>1.68</v>
      </c>
      <c r="AG19">
        <v>2.23</v>
      </c>
      <c r="AJ19" t="s">
        <v>322</v>
      </c>
    </row>
    <row r="20" spans="1:36" ht="15" x14ac:dyDescent="0.25">
      <c r="A20">
        <v>1.48</v>
      </c>
      <c r="B20">
        <v>4.28</v>
      </c>
      <c r="C20">
        <v>7.34</v>
      </c>
      <c r="D20" s="32">
        <f t="shared" si="16"/>
        <v>4.5560317505108472E-2</v>
      </c>
      <c r="E20" s="33">
        <f>IF(OR($A20="",$B20="",$C20=""),"",A20*'MPTO_working_3-way'!$I19)</f>
        <v>1.5474292699075605</v>
      </c>
      <c r="F20" s="34">
        <f>IF(OR($A20="",$B20="",$C20=""),"",B20*'MPTO_working_3-way'!$I19)</f>
        <v>4.4749981589218644</v>
      </c>
      <c r="G20" s="35">
        <f>IF(OR($A20="",$B20="",$C20=""),"",C20*'MPTO_working_3-way'!$I19)</f>
        <v>7.6744127304874956</v>
      </c>
      <c r="H20" s="33">
        <f>IF(OR($A20="",$B20="",$C20=""),"",'MPTO_working_3-way'!E19)</f>
        <v>1.5140299786938278</v>
      </c>
      <c r="I20" s="34">
        <f>IF(OR($A20="",$B20="",$C20=""),"",'MPTO_working_3-way'!F19)</f>
        <v>4.5775371024586535</v>
      </c>
      <c r="J20" s="35">
        <f>IF(OR($A20="",$B20="",$C20=""),"",'MPTO_working_3-way'!G19)</f>
        <v>8.2608437742228293</v>
      </c>
      <c r="K20" s="33">
        <f>IF(OR($A20="",$B20="",$C20=""),"",'OddsRatio_working_3-way'!H19)</f>
        <v>1.5247462926228261</v>
      </c>
      <c r="L20" s="34">
        <f>IF(OR($A20="",$B20="",$C20=""),"",'OddsRatio_working_3-way'!I19)</f>
        <v>4.5857663329226419</v>
      </c>
      <c r="M20" s="35">
        <f>IF(OR($A20="",$B20="",$C20=""),"",'OddsRatio_working_3-way'!J19)</f>
        <v>7.9310239483931566</v>
      </c>
      <c r="N20" s="36">
        <f t="shared" si="17"/>
        <v>64.623309087318574</v>
      </c>
      <c r="O20" s="37">
        <f t="shared" si="18"/>
        <v>22.346377908698944</v>
      </c>
      <c r="P20" s="37">
        <f t="shared" si="19"/>
        <v>13.03031300398249</v>
      </c>
      <c r="Q20" t="s">
        <v>196</v>
      </c>
      <c r="R20" t="s">
        <v>198</v>
      </c>
      <c r="S20" t="s">
        <v>387</v>
      </c>
      <c r="T20" s="38">
        <v>100</v>
      </c>
      <c r="U20" s="38">
        <f t="shared" si="7"/>
        <v>68.75</v>
      </c>
      <c r="V20" s="38">
        <f t="shared" si="8"/>
        <v>73.890339425587456</v>
      </c>
      <c r="W20" s="38">
        <f t="shared" si="9"/>
        <v>55.156950672645742</v>
      </c>
      <c r="X20" s="38">
        <f t="shared" si="10"/>
        <v>70.952709901766781</v>
      </c>
      <c r="Y20" s="38">
        <f t="shared" si="11"/>
        <v>76.093049327354251</v>
      </c>
      <c r="Z20" s="38">
        <f t="shared" si="12"/>
        <v>57.35966057441253</v>
      </c>
      <c r="AA20" s="38">
        <f t="shared" si="13"/>
        <v>-2.2027099017667808</v>
      </c>
      <c r="AB20" s="38">
        <f t="shared" si="14"/>
        <v>-2.202709901766795</v>
      </c>
      <c r="AC20" s="38">
        <f t="shared" si="15"/>
        <v>-2.2027099017667879</v>
      </c>
      <c r="AF20">
        <v>1.48</v>
      </c>
      <c r="AG20">
        <v>2.69</v>
      </c>
      <c r="AJ20" t="s">
        <v>322</v>
      </c>
    </row>
    <row r="21" spans="1:36" ht="15" x14ac:dyDescent="0.25">
      <c r="A21">
        <v>3.2</v>
      </c>
      <c r="B21">
        <v>3.83</v>
      </c>
      <c r="C21">
        <v>2.23</v>
      </c>
      <c r="D21" s="32">
        <f t="shared" si="16"/>
        <v>2.2027099017667862E-2</v>
      </c>
      <c r="E21" s="33">
        <f>IF(OR($A21="",$B21="",$C21=""),"",A21*'MPTO_working_3-way'!$I20)</f>
        <v>3.2704867168565372</v>
      </c>
      <c r="F21" s="34">
        <f>IF(OR($A21="",$B21="",$C21=""),"",B21*'MPTO_working_3-way'!$I20)</f>
        <v>3.9143637892376679</v>
      </c>
      <c r="G21" s="35">
        <f>IF(OR($A21="",$B21="",$C21=""),"",C21*'MPTO_working_3-way'!$I20)</f>
        <v>2.2791204308093995</v>
      </c>
      <c r="H21" s="33">
        <f>IF(OR($A21="",$B21="",$C21=""),"",'MPTO_working_3-way'!E20)</f>
        <v>3.2769948698436653</v>
      </c>
      <c r="I21" s="34">
        <f>IF(OR($A21="",$B21="",$C21=""),"",'MPTO_working_3-way'!F20)</f>
        <v>3.9408208601565509</v>
      </c>
      <c r="J21" s="35">
        <f>IF(OR($A21="",$B21="",$C21=""),"",'MPTO_working_3-way'!G20)</f>
        <v>2.2671206476362591</v>
      </c>
      <c r="K21" s="33">
        <f>IF(OR($A21="",$B21="",$C21=""),"",'OddsRatio_working_3-way'!H20)</f>
        <v>3.275627439255878</v>
      </c>
      <c r="L21" s="34">
        <f>IF(OR($A21="",$B21="",$C21=""),"",'OddsRatio_working_3-way'!I20)</f>
        <v>3.9272843877700621</v>
      </c>
      <c r="M21" s="35">
        <f>IF(OR($A21="",$B21="",$C21=""),"",'OddsRatio_working_3-way'!J20)</f>
        <v>2.2722826137657863</v>
      </c>
      <c r="N21" s="36">
        <f t="shared" si="17"/>
        <v>30.576488656745269</v>
      </c>
      <c r="O21" s="37">
        <f t="shared" si="18"/>
        <v>25.54693569231981</v>
      </c>
      <c r="P21" s="37">
        <f t="shared" si="19"/>
        <v>43.876575650934917</v>
      </c>
      <c r="Q21" t="s">
        <v>204</v>
      </c>
      <c r="R21" t="s">
        <v>202</v>
      </c>
      <c r="S21" t="s">
        <v>387</v>
      </c>
      <c r="T21" s="38">
        <v>100</v>
      </c>
      <c r="U21" s="38">
        <f t="shared" si="7"/>
        <v>67.10526315789474</v>
      </c>
      <c r="V21" s="38">
        <f t="shared" si="8"/>
        <v>69.969969969969966</v>
      </c>
      <c r="W21" s="38">
        <f t="shared" si="9"/>
        <v>60.629921259842511</v>
      </c>
      <c r="X21" s="38">
        <f t="shared" si="10"/>
        <v>69.400108770187501</v>
      </c>
      <c r="Y21" s="38">
        <f t="shared" si="11"/>
        <v>72.264815582262742</v>
      </c>
      <c r="Z21" s="38">
        <f t="shared" si="12"/>
        <v>62.924766872135294</v>
      </c>
      <c r="AA21" s="38">
        <f t="shared" si="13"/>
        <v>-2.294845612292761</v>
      </c>
      <c r="AB21" s="38">
        <f t="shared" si="14"/>
        <v>-2.2948456122927752</v>
      </c>
      <c r="AC21" s="38">
        <f t="shared" si="15"/>
        <v>-2.2948456122927823</v>
      </c>
      <c r="AF21">
        <v>1.64</v>
      </c>
      <c r="AG21">
        <v>2.38</v>
      </c>
      <c r="AJ21" t="s">
        <v>182</v>
      </c>
    </row>
    <row r="22" spans="1:36" ht="15" x14ac:dyDescent="0.25">
      <c r="A22">
        <v>3.04</v>
      </c>
      <c r="B22">
        <v>3.33</v>
      </c>
      <c r="C22">
        <v>2.54</v>
      </c>
      <c r="D22" s="32">
        <f t="shared" si="16"/>
        <v>2.2948456122927841E-2</v>
      </c>
      <c r="E22" s="33">
        <f>IF(OR($A22="",$B22="",$C22=""),"",A22*'MPTO_working_3-way'!$I21)</f>
        <v>3.1097633066137007</v>
      </c>
      <c r="F22" s="34">
        <f>IF(OR($A22="",$B22="",$C22=""),"",B22*'MPTO_working_3-way'!$I21)</f>
        <v>3.4064183588893497</v>
      </c>
      <c r="G22" s="35">
        <f>IF(OR($A22="",$B22="",$C22=""),"",C22*'MPTO_working_3-way'!$I21)</f>
        <v>2.5982890785522366</v>
      </c>
      <c r="H22" s="33">
        <f>IF(OR($A22="",$B22="",$C22=""),"",'MPTO_working_3-way'!E21)</f>
        <v>3.1123765600861963</v>
      </c>
      <c r="I22" s="34">
        <f>IF(OR($A22="",$B22="",$C22=""),"",'MPTO_working_3-way'!F21)</f>
        <v>3.4170415696702974</v>
      </c>
      <c r="J22" s="35">
        <f>IF(OR($A22="",$B22="",$C22=""),"",'MPTO_working_3-way'!G21)</f>
        <v>2.5903293027344154</v>
      </c>
      <c r="K22" s="33">
        <f>IF(OR($A22="",$B22="",$C22=""),"",'OddsRatio_working_3-way'!H21)</f>
        <v>3.1115291243188725</v>
      </c>
      <c r="L22" s="34">
        <f>IF(OR($A22="",$B22="",$C22=""),"",'OddsRatio_working_3-way'!I21)</f>
        <v>3.4116974802269464</v>
      </c>
      <c r="M22" s="35">
        <f>IF(OR($A22="",$B22="",$C22=""),"",'OddsRatio_working_3-way'!J21)</f>
        <v>2.5939974762015021</v>
      </c>
      <c r="N22" s="36">
        <f t="shared" si="17"/>
        <v>32.156788199064742</v>
      </c>
      <c r="O22" s="37">
        <f t="shared" si="18"/>
        <v>29.356347184731774</v>
      </c>
      <c r="P22" s="37">
        <f t="shared" si="19"/>
        <v>38.486864616203476</v>
      </c>
      <c r="Q22" t="s">
        <v>288</v>
      </c>
      <c r="R22" t="s">
        <v>290</v>
      </c>
      <c r="S22" t="s">
        <v>387</v>
      </c>
      <c r="T22" s="38">
        <v>100</v>
      </c>
      <c r="U22" s="38">
        <f t="shared" si="7"/>
        <v>47.368421052631575</v>
      </c>
      <c r="V22" s="38">
        <f t="shared" si="8"/>
        <v>74.554707379134854</v>
      </c>
      <c r="W22" s="38">
        <f t="shared" si="9"/>
        <v>75.786924939467312</v>
      </c>
      <c r="X22" s="38">
        <f t="shared" si="10"/>
        <v>49.658367681397827</v>
      </c>
      <c r="Y22" s="38">
        <f t="shared" si="11"/>
        <v>76.844654007901099</v>
      </c>
      <c r="Z22" s="38">
        <f t="shared" si="12"/>
        <v>78.076871568233557</v>
      </c>
      <c r="AA22" s="38">
        <f t="shared" si="13"/>
        <v>-2.289946628766252</v>
      </c>
      <c r="AB22" s="38">
        <f t="shared" si="14"/>
        <v>-2.2899466287662449</v>
      </c>
      <c r="AC22" s="38">
        <f t="shared" si="15"/>
        <v>-2.2899466287662449</v>
      </c>
      <c r="AF22">
        <v>2.0699999999999998</v>
      </c>
      <c r="AG22">
        <v>1.85</v>
      </c>
      <c r="AJ22" t="s">
        <v>182</v>
      </c>
    </row>
    <row r="23" spans="1:36" ht="15" x14ac:dyDescent="0.25">
      <c r="A23">
        <v>1.9</v>
      </c>
      <c r="B23">
        <v>3.93</v>
      </c>
      <c r="C23">
        <v>4.13</v>
      </c>
      <c r="D23" s="32">
        <f t="shared" si="16"/>
        <v>2.2899466287662484E-2</v>
      </c>
      <c r="E23" s="33">
        <f>IF(OR($A23="",$B23="",$C23=""),"",A23*'MPTO_working_3-way'!$I22)</f>
        <v>1.9435089859465586</v>
      </c>
      <c r="F23" s="34">
        <f>IF(OR($A23="",$B23="",$C23=""),"",B23*'MPTO_working_3-way'!$I22)</f>
        <v>4.0199949025105139</v>
      </c>
      <c r="G23" s="35">
        <f>IF(OR($A23="",$B23="",$C23=""),"",C23*'MPTO_working_3-way'!$I22)</f>
        <v>4.2245747957680457</v>
      </c>
      <c r="H23" s="33">
        <f>IF(OR($A23="",$B23="",$C23=""),"",'MPTO_working_3-way'!E22)</f>
        <v>1.9279612124324104</v>
      </c>
      <c r="I23" s="34">
        <f>IF(OR($A23="",$B23="",$C23=""),"",'MPTO_working_3-way'!F22)</f>
        <v>4.0515392946120414</v>
      </c>
      <c r="J23" s="35">
        <f>IF(OR($A23="",$B23="",$C23=""),"",'MPTO_working_3-way'!G22)</f>
        <v>4.2644360563655548</v>
      </c>
      <c r="K23" s="33">
        <f>IF(OR($A23="",$B23="",$C23=""),"",'OddsRatio_working_3-way'!H22)</f>
        <v>1.9339044499488238</v>
      </c>
      <c r="L23" s="34">
        <f>IF(OR($A23="",$B23="",$C23=""),"",'OddsRatio_working_3-way'!I22)</f>
        <v>4.04037782038895</v>
      </c>
      <c r="M23" s="35">
        <f>IF(OR($A23="",$B23="",$C23=""),"",'OddsRatio_working_3-way'!J22)</f>
        <v>4.2479121425997999</v>
      </c>
      <c r="N23" s="36">
        <f t="shared" si="17"/>
        <v>51.453325260184691</v>
      </c>
      <c r="O23" s="37">
        <f t="shared" si="18"/>
        <v>24.875653433677076</v>
      </c>
      <c r="P23" s="37">
        <f t="shared" si="19"/>
        <v>23.671021306138236</v>
      </c>
      <c r="Q23" t="s">
        <v>186</v>
      </c>
      <c r="R23" t="s">
        <v>179</v>
      </c>
      <c r="S23" t="s">
        <v>387</v>
      </c>
      <c r="T23" s="38">
        <v>100</v>
      </c>
      <c r="U23" s="38">
        <f t="shared" si="7"/>
        <v>64.664310954063609</v>
      </c>
      <c r="V23" s="38">
        <f t="shared" si="8"/>
        <v>70.930232558139537</v>
      </c>
      <c r="W23" s="38">
        <f t="shared" si="9"/>
        <v>62.264150943396231</v>
      </c>
      <c r="X23" s="38">
        <f t="shared" si="10"/>
        <v>66.805616498464232</v>
      </c>
      <c r="Y23" s="38">
        <f t="shared" si="11"/>
        <v>73.071538102540174</v>
      </c>
      <c r="Z23" s="38">
        <f t="shared" si="12"/>
        <v>64.405456487796869</v>
      </c>
      <c r="AA23" s="38">
        <f t="shared" si="13"/>
        <v>-2.1413055444006233</v>
      </c>
      <c r="AB23" s="38">
        <f t="shared" si="14"/>
        <v>-2.1413055444006375</v>
      </c>
      <c r="AC23" s="38">
        <f t="shared" si="15"/>
        <v>-2.1413055444006375</v>
      </c>
      <c r="AF23">
        <v>1.65</v>
      </c>
      <c r="AG23">
        <v>2.37</v>
      </c>
      <c r="AJ23" t="s">
        <v>182</v>
      </c>
    </row>
    <row r="24" spans="1:36" ht="15" x14ac:dyDescent="0.25">
      <c r="A24">
        <v>2.83</v>
      </c>
      <c r="B24">
        <v>3.44</v>
      </c>
      <c r="C24">
        <v>2.65</v>
      </c>
      <c r="D24" s="32">
        <f t="shared" si="16"/>
        <v>2.1413055444006401E-2</v>
      </c>
      <c r="E24" s="33">
        <f>IF(OR($A24="",$B24="",$C24=""),"",A24*'MPTO_working_3-way'!$I23)</f>
        <v>2.8905989469065383</v>
      </c>
      <c r="F24" s="34">
        <f>IF(OR($A24="",$B24="",$C24=""),"",B24*'MPTO_working_3-way'!$I23)</f>
        <v>3.5136609107273822</v>
      </c>
      <c r="G24" s="35">
        <f>IF(OR($A24="",$B24="",$C24=""),"",C24*'MPTO_working_3-way'!$I23)</f>
        <v>2.7067445969266171</v>
      </c>
      <c r="H24" s="33">
        <f>IF(OR($A24="",$B24="",$C24=""),"",'MPTO_working_3-way'!E23)</f>
        <v>2.8883435253127572</v>
      </c>
      <c r="I24" s="34">
        <f>IF(OR($A24="",$B24="",$C24=""),"",'MPTO_working_3-way'!F23)</f>
        <v>3.5265906257518433</v>
      </c>
      <c r="J24" s="35">
        <f>IF(OR($A24="",$B24="",$C24=""),"",'MPTO_working_3-way'!G23)</f>
        <v>2.7010907689827097</v>
      </c>
      <c r="K24" s="33">
        <f>IF(OR($A24="",$B24="",$C24=""),"",'OddsRatio_working_3-way'!H23)</f>
        <v>2.8897738746340522</v>
      </c>
      <c r="L24" s="34">
        <f>IF(OR($A24="",$B24="",$C24=""),"",'OddsRatio_working_3-way'!I23)</f>
        <v>3.5196984995120695</v>
      </c>
      <c r="M24" s="35">
        <f>IF(OR($A24="",$B24="",$C24=""),"",'OddsRatio_working_3-way'!J23)</f>
        <v>2.7038944771290634</v>
      </c>
      <c r="N24" s="36">
        <f t="shared" si="17"/>
        <v>34.59490639717351</v>
      </c>
      <c r="O24" s="37">
        <f t="shared" si="18"/>
        <v>28.460344506977041</v>
      </c>
      <c r="P24" s="37">
        <f t="shared" si="19"/>
        <v>36.944749095849446</v>
      </c>
      <c r="Q24" t="s">
        <v>207</v>
      </c>
      <c r="R24" t="s">
        <v>212</v>
      </c>
      <c r="S24" t="s">
        <v>387</v>
      </c>
      <c r="T24" s="38">
        <v>100</v>
      </c>
      <c r="U24" s="38">
        <f t="shared" si="7"/>
        <v>37.106918238993707</v>
      </c>
      <c r="V24" s="38">
        <f t="shared" si="8"/>
        <v>77.32426303854875</v>
      </c>
      <c r="W24" s="38">
        <f t="shared" si="9"/>
        <v>83.108108108108112</v>
      </c>
      <c r="X24" s="38">
        <f t="shared" si="10"/>
        <v>39.567628853343138</v>
      </c>
      <c r="Y24" s="38">
        <f t="shared" si="11"/>
        <v>79.784973652898188</v>
      </c>
      <c r="Z24" s="38">
        <f t="shared" si="12"/>
        <v>85.568818722457536</v>
      </c>
      <c r="AA24" s="38">
        <f t="shared" si="13"/>
        <v>-2.4607106143494306</v>
      </c>
      <c r="AB24" s="38">
        <f t="shared" si="14"/>
        <v>-2.4607106143494377</v>
      </c>
      <c r="AC24" s="38">
        <f t="shared" si="15"/>
        <v>-2.4607106143494235</v>
      </c>
      <c r="AF24">
        <v>1.91</v>
      </c>
      <c r="AG24">
        <v>2</v>
      </c>
      <c r="AJ24" t="s">
        <v>182</v>
      </c>
    </row>
    <row r="25" spans="1:36" ht="15" x14ac:dyDescent="0.25">
      <c r="A25">
        <v>1.59</v>
      </c>
      <c r="B25">
        <v>4.41</v>
      </c>
      <c r="C25">
        <v>5.92</v>
      </c>
      <c r="D25" s="32">
        <f t="shared" si="16"/>
        <v>2.4607106143494262E-2</v>
      </c>
      <c r="E25" s="33">
        <f>IF(OR($A25="",$B25="",$C25=""),"",A25*'MPTO_working_3-way'!$I24)</f>
        <v>1.6291252987681559</v>
      </c>
      <c r="F25" s="34">
        <f>IF(OR($A25="",$B25="",$C25=""),"",B25*'MPTO_working_3-way'!$I24)</f>
        <v>4.5185173380928099</v>
      </c>
      <c r="G25" s="35">
        <f>IF(OR($A25="",$B25="",$C25=""),"",C25*'MPTO_working_3-way'!$I24)</f>
        <v>6.0656740683694856</v>
      </c>
      <c r="H25" s="33">
        <f>IF(OR($A25="",$B25="",$C25=""),"",'MPTO_working_3-way'!E24)</f>
        <v>1.6110104213513279</v>
      </c>
      <c r="I25" s="34">
        <f>IF(OR($A25="",$B25="",$C25=""),"",'MPTO_working_3-way'!F24)</f>
        <v>4.5755072905308856</v>
      </c>
      <c r="J25" s="35">
        <f>IF(OR($A25="",$B25="",$C25=""),"",'MPTO_working_3-way'!G24)</f>
        <v>6.2221345513456203</v>
      </c>
      <c r="K25" s="33">
        <f>IF(OR($A25="",$B25="",$C25=""),"",'OddsRatio_working_3-way'!H24)</f>
        <v>1.6171893790334675</v>
      </c>
      <c r="L25" s="34">
        <f>IF(OR($A25="",$B25="",$C25=""),"",'OddsRatio_working_3-way'!I24)</f>
        <v>4.567145394074787</v>
      </c>
      <c r="M25" s="35">
        <f>IF(OR($A25="",$B25="",$C25=""),"",'OddsRatio_working_3-way'!J24)</f>
        <v>6.1467317709231537</v>
      </c>
      <c r="N25" s="36">
        <f t="shared" si="17"/>
        <v>61.382632800321637</v>
      </c>
      <c r="O25" s="37">
        <f t="shared" si="18"/>
        <v>22.131153322564945</v>
      </c>
      <c r="P25" s="37">
        <f t="shared" si="19"/>
        <v>16.486213877113414</v>
      </c>
      <c r="Q25" t="s">
        <v>289</v>
      </c>
      <c r="R25" t="s">
        <v>291</v>
      </c>
      <c r="S25" t="s">
        <v>387</v>
      </c>
      <c r="T25" s="38">
        <v>100</v>
      </c>
      <c r="U25" s="38">
        <f t="shared" si="7"/>
        <v>31.03448275862069</v>
      </c>
      <c r="V25" s="38">
        <f t="shared" si="8"/>
        <v>80.916030534351137</v>
      </c>
      <c r="W25" s="38">
        <f t="shared" si="9"/>
        <v>85.294117647058826</v>
      </c>
      <c r="X25" s="38">
        <f t="shared" si="10"/>
        <v>33.78985181859003</v>
      </c>
      <c r="Y25" s="38">
        <f t="shared" si="11"/>
        <v>83.671399594320491</v>
      </c>
      <c r="Z25" s="38">
        <f t="shared" si="12"/>
        <v>88.049486707028166</v>
      </c>
      <c r="AA25" s="38">
        <f t="shared" si="13"/>
        <v>-2.7553690599693397</v>
      </c>
      <c r="AB25" s="38">
        <f t="shared" si="14"/>
        <v>-2.7553690599693539</v>
      </c>
      <c r="AC25" s="38">
        <f t="shared" si="15"/>
        <v>-2.7553690599693397</v>
      </c>
      <c r="AF25">
        <v>1.62</v>
      </c>
      <c r="AG25">
        <v>2.4300000000000002</v>
      </c>
      <c r="AJ25" t="s">
        <v>182</v>
      </c>
    </row>
    <row r="26" spans="1:36" ht="15" x14ac:dyDescent="0.25">
      <c r="A26">
        <v>1.45</v>
      </c>
      <c r="B26">
        <v>5.24</v>
      </c>
      <c r="C26">
        <v>6.8</v>
      </c>
      <c r="D26" s="32">
        <f t="shared" si="16"/>
        <v>2.755369059969337E-2</v>
      </c>
      <c r="E26" s="33">
        <f>IF(OR($A26="",$B26="",$C26=""),"",A26*'MPTO_working_3-way'!$I25)</f>
        <v>1.4899528513695552</v>
      </c>
      <c r="F26" s="34">
        <f>IF(OR($A26="",$B26="",$C26=""),"",B26*'MPTO_working_3-way'!$I25)</f>
        <v>5.3843813387423936</v>
      </c>
      <c r="G26" s="35">
        <f>IF(OR($A26="",$B26="",$C26=""),"",C26*'MPTO_working_3-way'!$I25)</f>
        <v>6.987365096077915</v>
      </c>
      <c r="H26" s="33">
        <f>IF(OR($A26="",$B26="",$C26=""),"",'MPTO_working_3-way'!E25)</f>
        <v>1.4695711863956824</v>
      </c>
      <c r="I26" s="34">
        <f>IF(OR($A26="",$B26="",$C26=""),"",'MPTO_working_3-way'!F25)</f>
        <v>5.5049367106590328</v>
      </c>
      <c r="J26" s="35">
        <f>IF(OR($A26="",$B26="",$C26=""),"",'MPTO_working_3-way'!G25)</f>
        <v>7.2529854378018177</v>
      </c>
      <c r="K26" s="33">
        <f>IF(OR($A26="",$B26="",$C26=""),"",'OddsRatio_working_3-way'!H25)</f>
        <v>1.4759755281247187</v>
      </c>
      <c r="L26" s="34">
        <f>IF(OR($A26="",$B26="",$C26=""),"",'OddsRatio_working_3-way'!I25)</f>
        <v>5.4847471983306839</v>
      </c>
      <c r="M26" s="35">
        <f>IF(OR($A26="",$B26="",$C26=""),"",'OddsRatio_working_3-way'!J25)</f>
        <v>7.1347956958297054</v>
      </c>
      <c r="N26" s="36">
        <f t="shared" si="17"/>
        <v>67.116217743454527</v>
      </c>
      <c r="O26" s="37">
        <f t="shared" si="18"/>
        <v>18.572235825955925</v>
      </c>
      <c r="P26" s="37">
        <f t="shared" si="19"/>
        <v>14.311546430589564</v>
      </c>
      <c r="Q26" t="s">
        <v>203</v>
      </c>
      <c r="R26" t="s">
        <v>205</v>
      </c>
      <c r="S26" t="s">
        <v>387</v>
      </c>
      <c r="T26" s="38">
        <v>100</v>
      </c>
      <c r="U26" s="38">
        <f t="shared" si="7"/>
        <v>51.92307692307692</v>
      </c>
      <c r="V26" s="38">
        <f t="shared" si="8"/>
        <v>73.045822102425873</v>
      </c>
      <c r="W26" s="38">
        <f t="shared" si="9"/>
        <v>71.671388101982998</v>
      </c>
      <c r="X26" s="38">
        <f t="shared" si="10"/>
        <v>55.282789795591114</v>
      </c>
      <c r="Y26" s="38">
        <f t="shared" si="11"/>
        <v>76.405534974940068</v>
      </c>
      <c r="Z26" s="38">
        <f t="shared" si="12"/>
        <v>75.031100974497193</v>
      </c>
      <c r="AA26" s="38">
        <f t="shared" si="13"/>
        <v>-3.3597128725141943</v>
      </c>
      <c r="AB26" s="38">
        <f t="shared" si="14"/>
        <v>-3.3597128725141943</v>
      </c>
      <c r="AC26" s="38">
        <f t="shared" si="15"/>
        <v>-3.3597128725141943</v>
      </c>
      <c r="AF26">
        <v>1.37</v>
      </c>
      <c r="AG26">
        <v>3.29</v>
      </c>
      <c r="AJ26" t="s">
        <v>182</v>
      </c>
    </row>
    <row r="27" spans="1:36" ht="15" x14ac:dyDescent="0.25">
      <c r="A27">
        <v>2.08</v>
      </c>
      <c r="B27">
        <v>3.71</v>
      </c>
      <c r="C27">
        <v>3.53</v>
      </c>
      <c r="D27" s="32">
        <f t="shared" si="16"/>
        <v>3.3597128725141978E-2</v>
      </c>
      <c r="E27" s="33">
        <f>IF(OR($A27="",$B27="",$C27=""),"",A27*'MPTO_working_3-way'!$I26)</f>
        <v>2.1498820277482955</v>
      </c>
      <c r="F27" s="34">
        <f>IF(OR($A27="",$B27="",$C27=""),"",B27*'MPTO_working_3-way'!$I26)</f>
        <v>3.8346453475702766</v>
      </c>
      <c r="G27" s="35">
        <f>IF(OR($A27="",$B27="",$C27=""),"",C27*'MPTO_working_3-way'!$I26)</f>
        <v>3.648597864399751</v>
      </c>
      <c r="H27" s="33">
        <f>IF(OR($A27="",$B27="",$C27=""),"",'MPTO_working_3-way'!E26)</f>
        <v>2.1296070871865798</v>
      </c>
      <c r="I27" s="34">
        <f>IF(OR($A27="",$B27="",$C27=""),"",'MPTO_working_3-way'!F26)</f>
        <v>3.870826852817951</v>
      </c>
      <c r="J27" s="35">
        <f>IF(OR($A27="",$B27="",$C27=""),"",'MPTO_working_3-way'!G26)</f>
        <v>3.6752940067471385</v>
      </c>
      <c r="K27" s="33">
        <f>IF(OR($A27="",$B27="",$C27=""),"",'OddsRatio_working_3-way'!H26)</f>
        <v>2.1377875312042605</v>
      </c>
      <c r="L27" s="34">
        <f>IF(OR($A27="",$B27="",$C27=""),"",'OddsRatio_working_3-way'!I26)</f>
        <v>3.855003897744024</v>
      </c>
      <c r="M27" s="35">
        <f>IF(OR($A27="",$B27="",$C27=""),"",'OddsRatio_working_3-way'!J26)</f>
        <v>3.6653726425433129</v>
      </c>
      <c r="N27" s="36">
        <f t="shared" si="17"/>
        <v>46.514180177940361</v>
      </c>
      <c r="O27" s="37">
        <f t="shared" si="18"/>
        <v>26.078030935341229</v>
      </c>
      <c r="P27" s="37">
        <f t="shared" si="19"/>
        <v>27.407788886718404</v>
      </c>
      <c r="Q27" t="s">
        <v>215</v>
      </c>
      <c r="R27" t="s">
        <v>216</v>
      </c>
      <c r="S27" t="s">
        <v>387</v>
      </c>
      <c r="T27" s="38">
        <v>100</v>
      </c>
      <c r="U27" s="38">
        <f t="shared" si="7"/>
        <v>60.474308300395251</v>
      </c>
      <c r="V27" s="38">
        <f t="shared" si="8"/>
        <v>70.588235294117652</v>
      </c>
      <c r="W27" s="38">
        <f t="shared" si="9"/>
        <v>65.753424657534239</v>
      </c>
      <c r="X27" s="38">
        <f t="shared" si="10"/>
        <v>63.658340048348109</v>
      </c>
      <c r="Y27" s="38">
        <f t="shared" si="11"/>
        <v>73.772267042070496</v>
      </c>
      <c r="Z27" s="38">
        <f t="shared" si="12"/>
        <v>68.937456405487097</v>
      </c>
      <c r="AA27" s="38">
        <f t="shared" si="13"/>
        <v>-3.1840317479528579</v>
      </c>
      <c r="AB27" s="38">
        <f t="shared" si="14"/>
        <v>-3.1840317479528437</v>
      </c>
      <c r="AC27" s="38">
        <f t="shared" si="15"/>
        <v>-3.1840317479528579</v>
      </c>
      <c r="AF27">
        <v>1.8</v>
      </c>
      <c r="AG27">
        <v>2.0699999999999998</v>
      </c>
      <c r="AJ27" t="s">
        <v>183</v>
      </c>
    </row>
    <row r="28" spans="1:36" ht="15" x14ac:dyDescent="0.25">
      <c r="A28">
        <v>2.5299999999999998</v>
      </c>
      <c r="B28">
        <v>3.4</v>
      </c>
      <c r="C28">
        <v>2.92</v>
      </c>
      <c r="D28" s="32">
        <f t="shared" si="16"/>
        <v>3.1840317479528535E-2</v>
      </c>
      <c r="E28" s="33">
        <f>IF(OR($A28="",$B28="",$C28=""),"",A28*'MPTO_working_3-way'!$I27)</f>
        <v>2.6105560032232069</v>
      </c>
      <c r="F28" s="34">
        <f>IF(OR($A28="",$B28="",$C28=""),"",B28*'MPTO_working_3-way'!$I27)</f>
        <v>3.5082570794303969</v>
      </c>
      <c r="G28" s="35">
        <f>IF(OR($A28="",$B28="",$C28=""),"",C28*'MPTO_working_3-way'!$I27)</f>
        <v>3.0129737270402233</v>
      </c>
      <c r="H28" s="33">
        <f>IF(OR($A28="",$B28="",$C28=""),"",'MPTO_working_3-way'!E27)</f>
        <v>2.5998101036977337</v>
      </c>
      <c r="I28" s="34">
        <f>IF(OR($A28="",$B28="",$C28=""),"",'MPTO_working_3-way'!F27)</f>
        <v>3.5272845063249423</v>
      </c>
      <c r="J28" s="35">
        <f>IF(OR($A28="",$B28="",$C28=""),"",'MPTO_working_3-way'!G27)</f>
        <v>3.0133886581909155</v>
      </c>
      <c r="K28" s="33">
        <f>IF(OR($A28="",$B28="",$C28=""),"",'OddsRatio_working_3-way'!H27)</f>
        <v>2.6048305778963168</v>
      </c>
      <c r="L28" s="34">
        <f>IF(OR($A28="",$B28="",$C28=""),"",'OddsRatio_working_3-way'!I27)</f>
        <v>3.5173812986608897</v>
      </c>
      <c r="M28" s="35">
        <f>IF(OR($A28="",$B28="",$C28=""),"",'OddsRatio_working_3-way'!J27)</f>
        <v>3.0139050389287125</v>
      </c>
      <c r="N28" s="36">
        <f t="shared" si="17"/>
        <v>38.306015989134799</v>
      </c>
      <c r="O28" s="37">
        <f t="shared" si="18"/>
        <v>28.504182486032658</v>
      </c>
      <c r="P28" s="37">
        <f t="shared" si="19"/>
        <v>33.189801524832546</v>
      </c>
      <c r="Q28" t="s">
        <v>293</v>
      </c>
      <c r="R28" t="s">
        <v>189</v>
      </c>
      <c r="S28" t="s">
        <v>387</v>
      </c>
      <c r="T28" s="38">
        <v>100</v>
      </c>
      <c r="U28" s="38">
        <f t="shared" si="7"/>
        <v>69.879518072289159</v>
      </c>
      <c r="V28" s="38">
        <f t="shared" si="8"/>
        <v>72.14484679665739</v>
      </c>
      <c r="W28" s="38">
        <f t="shared" si="9"/>
        <v>54.751131221719454</v>
      </c>
      <c r="X28" s="38">
        <f t="shared" si="10"/>
        <v>73.104021981623163</v>
      </c>
      <c r="Y28" s="38">
        <f t="shared" si="11"/>
        <v>75.369350705991394</v>
      </c>
      <c r="Z28" s="38">
        <f t="shared" si="12"/>
        <v>57.975635131053458</v>
      </c>
      <c r="AA28" s="38">
        <f t="shared" si="13"/>
        <v>-3.224503909334004</v>
      </c>
      <c r="AB28" s="38">
        <f t="shared" si="14"/>
        <v>-3.224503909334004</v>
      </c>
      <c r="AC28" s="38">
        <f t="shared" si="15"/>
        <v>-3.224503909334004</v>
      </c>
      <c r="AF28">
        <v>1.88</v>
      </c>
      <c r="AG28">
        <v>2.02</v>
      </c>
      <c r="AJ28" t="s">
        <v>183</v>
      </c>
    </row>
    <row r="29" spans="1:36" ht="15" x14ac:dyDescent="0.25">
      <c r="A29">
        <v>3.32</v>
      </c>
      <c r="B29">
        <v>3.59</v>
      </c>
      <c r="C29">
        <v>2.21</v>
      </c>
      <c r="D29" s="32">
        <f t="shared" si="16"/>
        <v>3.2245039093339978E-2</v>
      </c>
      <c r="E29" s="33">
        <f>IF(OR($A29="",$B29="",$C29=""),"",A29*'MPTO_working_3-way'!$I28)</f>
        <v>3.4270535297898888</v>
      </c>
      <c r="F29" s="34">
        <f>IF(OR($A29="",$B29="",$C29=""),"",B29*'MPTO_working_3-way'!$I28)</f>
        <v>3.7057596903450905</v>
      </c>
      <c r="G29" s="35">
        <f>IF(OR($A29="",$B29="",$C29=""),"",C29*'MPTO_working_3-way'!$I28)</f>
        <v>2.2812615363962814</v>
      </c>
      <c r="H29" s="33">
        <f>IF(OR($A29="",$B29="",$C29=""),"",'MPTO_working_3-way'!E28)</f>
        <v>3.4428566524000068</v>
      </c>
      <c r="I29" s="34">
        <f>IF(OR($A29="",$B29="",$C29=""),"",'MPTO_working_3-way'!F28)</f>
        <v>3.7340855281537193</v>
      </c>
      <c r="J29" s="35">
        <f>IF(OR($A29="",$B29="",$C29=""),"",'MPTO_working_3-way'!G28)</f>
        <v>2.2637733216512608</v>
      </c>
      <c r="K29" s="33">
        <f>IF(OR($A29="",$B29="",$C29=""),"",'OddsRatio_working_3-way'!H28)</f>
        <v>3.4372047881055474</v>
      </c>
      <c r="L29" s="34">
        <f>IF(OR($A29="",$B29="",$C29=""),"",'OddsRatio_working_3-way'!I28)</f>
        <v>3.7208450005143829</v>
      </c>
      <c r="M29" s="35">
        <f>IF(OR($A29="",$B29="",$C29=""),"",'OddsRatio_working_3-way'!J28)</f>
        <v>2.2711283593136695</v>
      </c>
      <c r="N29" s="36">
        <f t="shared" si="17"/>
        <v>29.17958506651367</v>
      </c>
      <c r="O29" s="37">
        <f t="shared" si="18"/>
        <v>26.985020172931861</v>
      </c>
      <c r="P29" s="37">
        <f t="shared" si="19"/>
        <v>43.835394760554472</v>
      </c>
      <c r="Q29" t="s">
        <v>180</v>
      </c>
      <c r="R29" t="s">
        <v>374</v>
      </c>
      <c r="S29" t="s">
        <v>387</v>
      </c>
      <c r="T29" s="38">
        <v>100</v>
      </c>
      <c r="U29" s="38">
        <f t="shared" si="7"/>
        <v>65.397923875432525</v>
      </c>
      <c r="V29" s="38">
        <f t="shared" si="8"/>
        <v>69.78851963746223</v>
      </c>
      <c r="W29" s="38">
        <f t="shared" si="9"/>
        <v>61.538461538461533</v>
      </c>
      <c r="X29" s="38">
        <f t="shared" si="10"/>
        <v>68.673018824076209</v>
      </c>
      <c r="Y29" s="38">
        <f t="shared" si="11"/>
        <v>73.063614586105928</v>
      </c>
      <c r="Z29" s="38">
        <f t="shared" si="12"/>
        <v>64.813556487105231</v>
      </c>
      <c r="AA29" s="38">
        <f t="shared" si="13"/>
        <v>-3.2750949486436838</v>
      </c>
      <c r="AB29" s="38">
        <f t="shared" si="14"/>
        <v>-3.275094948643698</v>
      </c>
      <c r="AC29" s="38">
        <f t="shared" si="15"/>
        <v>-3.275094948643698</v>
      </c>
      <c r="AF29">
        <v>1.85</v>
      </c>
      <c r="AG29">
        <v>2.0499999999999998</v>
      </c>
      <c r="AJ29" t="s">
        <v>183</v>
      </c>
    </row>
    <row r="30" spans="1:36" ht="15" x14ac:dyDescent="0.25">
      <c r="A30">
        <v>2.89</v>
      </c>
      <c r="B30">
        <v>3.31</v>
      </c>
      <c r="C30">
        <v>2.6</v>
      </c>
      <c r="D30" s="32">
        <f t="shared" si="16"/>
        <v>3.2750949486436864E-2</v>
      </c>
      <c r="E30" s="33">
        <f>IF(OR($A30="",$B30="",$C30=""),"",A30*'MPTO_working_3-way'!$I29)</f>
        <v>2.9846502440158025</v>
      </c>
      <c r="F30" s="34">
        <f>IF(OR($A30="",$B30="",$C30=""),"",B30*'MPTO_working_3-way'!$I29)</f>
        <v>3.4184056428001059</v>
      </c>
      <c r="G30" s="35">
        <f>IF(OR($A30="",$B30="",$C30=""),"",C30*'MPTO_working_3-way'!$I29)</f>
        <v>2.6851524686647359</v>
      </c>
      <c r="H30" s="33">
        <f>IF(OR($A30="",$B30="",$C30=""),"",'MPTO_working_3-way'!E29)</f>
        <v>2.9841501809351025</v>
      </c>
      <c r="I30" s="34">
        <f>IF(OR($A30="",$B30="",$C30=""),"",'MPTO_working_3-way'!F29)</f>
        <v>3.4340916371187764</v>
      </c>
      <c r="J30" s="35">
        <f>IF(OR($A30="",$B30="",$C30=""),"",'MPTO_working_3-way'!G29)</f>
        <v>2.6759547167212872</v>
      </c>
      <c r="K30" s="33">
        <f>IF(OR($A30="",$B30="",$C30=""),"",'OddsRatio_working_3-way'!H29)</f>
        <v>2.9848799945859863</v>
      </c>
      <c r="L30" s="34">
        <f>IF(OR($A30="",$B30="",$C30=""),"",'OddsRatio_working_3-way'!I29)</f>
        <v>3.4259644378273157</v>
      </c>
      <c r="M30" s="35">
        <f>IF(OR($A30="",$B30="",$C30=""),"",'OddsRatio_working_3-way'!J29)</f>
        <v>2.6803216885384011</v>
      </c>
      <c r="N30" s="36">
        <f t="shared" si="17"/>
        <v>33.504763313724659</v>
      </c>
      <c r="O30" s="37">
        <f t="shared" si="18"/>
        <v>29.253403618327567</v>
      </c>
      <c r="P30" s="37">
        <f t="shared" si="19"/>
        <v>37.241833067947788</v>
      </c>
      <c r="Q30" t="s">
        <v>375</v>
      </c>
      <c r="R30" t="s">
        <v>184</v>
      </c>
      <c r="S30" t="s">
        <v>387</v>
      </c>
      <c r="T30" s="38">
        <v>100</v>
      </c>
      <c r="U30" s="38">
        <f t="shared" si="7"/>
        <v>35.897435897435898</v>
      </c>
      <c r="V30" s="38">
        <f t="shared" si="8"/>
        <v>78.118161925601754</v>
      </c>
      <c r="W30" s="38">
        <f t="shared" si="9"/>
        <v>83.22147651006712</v>
      </c>
      <c r="X30" s="38">
        <f t="shared" si="10"/>
        <v>38.660361564331133</v>
      </c>
      <c r="Y30" s="38">
        <f t="shared" si="11"/>
        <v>80.881087592496982</v>
      </c>
      <c r="Z30" s="38">
        <f t="shared" si="12"/>
        <v>85.984402176962348</v>
      </c>
      <c r="AA30" s="38">
        <f t="shared" si="13"/>
        <v>-2.7629256668952351</v>
      </c>
      <c r="AB30" s="38">
        <f t="shared" si="14"/>
        <v>-2.762925666895228</v>
      </c>
      <c r="AC30" s="38">
        <f t="shared" si="15"/>
        <v>-2.762925666895228</v>
      </c>
      <c r="AF30">
        <v>1.75</v>
      </c>
      <c r="AG30">
        <v>2.15</v>
      </c>
      <c r="AJ30" t="s">
        <v>183</v>
      </c>
    </row>
    <row r="31" spans="1:36" ht="15" x14ac:dyDescent="0.25">
      <c r="A31">
        <v>1.56</v>
      </c>
      <c r="B31">
        <v>4.57</v>
      </c>
      <c r="C31">
        <v>5.96</v>
      </c>
      <c r="D31" s="32">
        <f t="shared" si="16"/>
        <v>2.762925666895244E-2</v>
      </c>
      <c r="E31" s="33">
        <f>IF(OR($A31="",$B31="",$C31=""),"",A31*'MPTO_working_3-way'!$I30)</f>
        <v>1.6031016404035658</v>
      </c>
      <c r="F31" s="34">
        <f>IF(OR($A31="",$B31="",$C31=""),"",B31*'MPTO_working_3-way'!$I30)</f>
        <v>4.6962657029771133</v>
      </c>
      <c r="G31" s="35">
        <f>IF(OR($A31="",$B31="",$C31=""),"",C31*'MPTO_working_3-way'!$I30)</f>
        <v>6.1246703697469567</v>
      </c>
      <c r="H31" s="33">
        <f>IF(OR($A31="",$B31="",$C31=""),"",'MPTO_working_3-way'!E30)</f>
        <v>1.5827395570805955</v>
      </c>
      <c r="I31" s="34">
        <f>IF(OR($A31="",$B31="",$C31=""),"",'MPTO_working_3-way'!F30)</f>
        <v>4.7707959689255883</v>
      </c>
      <c r="J31" s="35">
        <f>IF(OR($A31="",$B31="",$C31=""),"",'MPTO_working_3-way'!G30)</f>
        <v>6.3061450807059325</v>
      </c>
      <c r="K31" s="33">
        <f>IF(OR($A31="",$B31="",$C31=""),"",'OddsRatio_working_3-way'!H30)</f>
        <v>1.5895405164608281</v>
      </c>
      <c r="L31" s="34">
        <f>IF(OR($A31="",$B31="",$C31=""),"",'OddsRatio_working_3-way'!I30)</f>
        <v>4.7583207924377753</v>
      </c>
      <c r="M31" s="35">
        <f>IF(OR($A31="",$B31="",$C31=""),"",'OddsRatio_working_3-way'!J30)</f>
        <v>6.2216445743673292</v>
      </c>
      <c r="N31" s="36">
        <f t="shared" si="17"/>
        <v>62.379076584829605</v>
      </c>
      <c r="O31" s="37">
        <f t="shared" si="18"/>
        <v>21.293514107731763</v>
      </c>
      <c r="P31" s="37">
        <f t="shared" si="19"/>
        <v>16.327409307438622</v>
      </c>
      <c r="Q31" t="s">
        <v>106</v>
      </c>
      <c r="R31" t="s">
        <v>107</v>
      </c>
      <c r="S31" t="s">
        <v>387</v>
      </c>
      <c r="T31" s="38">
        <v>100</v>
      </c>
      <c r="U31" s="38">
        <f t="shared" si="7"/>
        <v>69.696969696969703</v>
      </c>
      <c r="V31" s="38">
        <f t="shared" si="8"/>
        <v>67.948717948717942</v>
      </c>
      <c r="W31" s="38">
        <f t="shared" si="9"/>
        <v>60.15936254980079</v>
      </c>
      <c r="X31" s="38">
        <f t="shared" si="10"/>
        <v>71.891919501481254</v>
      </c>
      <c r="Y31" s="38">
        <f t="shared" si="11"/>
        <v>70.143667753229508</v>
      </c>
      <c r="Z31" s="38">
        <f t="shared" si="12"/>
        <v>62.354312354312349</v>
      </c>
      <c r="AA31" s="38">
        <f t="shared" si="13"/>
        <v>-2.1949498045115519</v>
      </c>
      <c r="AB31" s="38">
        <f t="shared" si="14"/>
        <v>-2.1949498045115661</v>
      </c>
      <c r="AC31" s="38">
        <f t="shared" si="15"/>
        <v>-2.194949804511559</v>
      </c>
      <c r="AF31">
        <v>1.67</v>
      </c>
      <c r="AG31">
        <v>2.3199999999999998</v>
      </c>
      <c r="AJ31" t="s">
        <v>326</v>
      </c>
    </row>
    <row r="32" spans="1:36" ht="15" x14ac:dyDescent="0.25">
      <c r="A32">
        <v>3.3</v>
      </c>
      <c r="B32">
        <v>3.12</v>
      </c>
      <c r="C32">
        <v>2.5099999999999998</v>
      </c>
      <c r="D32" s="32">
        <f t="shared" si="16"/>
        <v>2.194949804511559E-2</v>
      </c>
      <c r="E32" s="33">
        <f>IF(OR($A32="",$B32="",$C32=""),"",A32*'MPTO_working_3-way'!$I31)</f>
        <v>3.3724333435488814</v>
      </c>
      <c r="F32" s="34">
        <f>IF(OR($A32="",$B32="",$C32=""),"",B32*'MPTO_working_3-way'!$I31)</f>
        <v>3.1884824339007607</v>
      </c>
      <c r="G32" s="35">
        <f>IF(OR($A32="",$B32="",$C32=""),"",C32*'MPTO_working_3-way'!$I31)</f>
        <v>2.56509324009324</v>
      </c>
      <c r="H32" s="33">
        <f>IF(OR($A32="",$B32="",$C32=""),"",'MPTO_working_3-way'!E31)</f>
        <v>3.3816480243702007</v>
      </c>
      <c r="I32" s="34">
        <f>IF(OR($A32="",$B32="",$C32=""),"",'MPTO_working_3-way'!F31)</f>
        <v>3.1928855239488403</v>
      </c>
      <c r="J32" s="35">
        <f>IF(OR($A32="",$B32="",$C32=""),"",'MPTO_working_3-way'!G31)</f>
        <v>2.5569570155893189</v>
      </c>
      <c r="K32" s="33">
        <f>IF(OR($A32="",$B32="",$C32=""),"",'OddsRatio_working_3-way'!H31)</f>
        <v>3.3771635724721016</v>
      </c>
      <c r="L32" s="34">
        <f>IF(OR($A32="",$B32="",$C32=""),"",'OddsRatio_working_3-way'!I31)</f>
        <v>3.1911246841916765</v>
      </c>
      <c r="M32" s="35">
        <f>IF(OR($A32="",$B32="",$C32=""),"",'OddsRatio_working_3-way'!J31)</f>
        <v>2.5606595627969022</v>
      </c>
      <c r="N32" s="36">
        <f t="shared" si="17"/>
        <v>29.652179839607424</v>
      </c>
      <c r="O32" s="37">
        <f t="shared" si="18"/>
        <v>31.3628825226617</v>
      </c>
      <c r="P32" s="37">
        <f t="shared" si="19"/>
        <v>38.98493763773088</v>
      </c>
      <c r="Q32" t="s">
        <v>64</v>
      </c>
      <c r="R32" t="s">
        <v>65</v>
      </c>
      <c r="S32" t="s">
        <v>387</v>
      </c>
      <c r="T32" s="38">
        <v>100</v>
      </c>
      <c r="U32" s="38">
        <f t="shared" si="7"/>
        <v>20.634920634920633</v>
      </c>
      <c r="V32" s="38">
        <f t="shared" si="8"/>
        <v>83.974358974358964</v>
      </c>
      <c r="W32" s="38">
        <f t="shared" si="9"/>
        <v>92.15070643642072</v>
      </c>
      <c r="X32" s="38">
        <f t="shared" si="10"/>
        <v>23.874934589220302</v>
      </c>
      <c r="Y32" s="38">
        <f t="shared" si="11"/>
        <v>87.214372928658634</v>
      </c>
      <c r="Z32" s="38">
        <f t="shared" si="12"/>
        <v>95.390720390720389</v>
      </c>
      <c r="AA32" s="38">
        <f t="shared" si="13"/>
        <v>-3.2400139542996698</v>
      </c>
      <c r="AB32" s="38">
        <f t="shared" si="14"/>
        <v>-3.2400139542996698</v>
      </c>
      <c r="AC32" s="38">
        <f t="shared" si="15"/>
        <v>-3.2400139542996698</v>
      </c>
      <c r="AF32">
        <v>2.56</v>
      </c>
      <c r="AG32">
        <v>1.56</v>
      </c>
      <c r="AJ32" t="s">
        <v>326</v>
      </c>
    </row>
    <row r="33" spans="1:36" ht="15" x14ac:dyDescent="0.25">
      <c r="A33">
        <v>1.26</v>
      </c>
      <c r="B33">
        <v>6.24</v>
      </c>
      <c r="C33">
        <v>12.74</v>
      </c>
      <c r="D33" s="32">
        <f t="shared" si="16"/>
        <v>3.2400139542996698E-2</v>
      </c>
      <c r="E33" s="33">
        <f>IF(OR($A33="",$B33="",$C33=""),"",A33*'MPTO_working_3-way'!$I32)</f>
        <v>1.3008241758241759</v>
      </c>
      <c r="F33" s="34">
        <f>IF(OR($A33="",$B33="",$C33=""),"",B33*'MPTO_working_3-way'!$I32)</f>
        <v>6.4421768707483</v>
      </c>
      <c r="G33" s="35">
        <f>IF(OR($A33="",$B33="",$C33=""),"",C33*'MPTO_working_3-way'!$I32)</f>
        <v>13.152777777777779</v>
      </c>
      <c r="H33" s="33">
        <f>IF(OR($A33="",$B33="",$C33=""),"",'MPTO_working_3-way'!E32)</f>
        <v>1.2773826986278478</v>
      </c>
      <c r="I33" s="34">
        <f>IF(OR($A33="",$B33="",$C33=""),"",'MPTO_working_3-way'!F32)</f>
        <v>6.6909161641703943</v>
      </c>
      <c r="J33" s="35">
        <f>IF(OR($A33="",$B33="",$C33=""),"",'MPTO_working_3-way'!G32)</f>
        <v>14.772600386514924</v>
      </c>
      <c r="K33" s="33">
        <f>IF(OR($A33="",$B33="",$C33=""),"",'OddsRatio_working_3-way'!H32)</f>
        <v>1.283909671784</v>
      </c>
      <c r="L33" s="34">
        <f>IF(OR($A33="",$B33="",$C33=""),"",'OddsRatio_working_3-way'!I32)</f>
        <v>6.7218718467236851</v>
      </c>
      <c r="M33" s="35">
        <f>IF(OR($A33="",$B33="",$C33=""),"",'OddsRatio_working_3-way'!J32)</f>
        <v>13.819613641323672</v>
      </c>
      <c r="N33" s="36">
        <f t="shared" si="17"/>
        <v>76.874340021119323</v>
      </c>
      <c r="O33" s="37">
        <f t="shared" si="18"/>
        <v>15.522703273495248</v>
      </c>
      <c r="P33" s="37">
        <f t="shared" si="19"/>
        <v>7.6029567053854272</v>
      </c>
      <c r="Q33" t="s">
        <v>35</v>
      </c>
      <c r="R33" t="s">
        <v>34</v>
      </c>
      <c r="S33" t="s">
        <v>387</v>
      </c>
      <c r="T33" s="38">
        <v>100</v>
      </c>
      <c r="U33" s="38">
        <f t="shared" si="7"/>
        <v>50.248756218905463</v>
      </c>
      <c r="V33" s="38">
        <f t="shared" si="8"/>
        <v>71.910112359550567</v>
      </c>
      <c r="W33" s="38">
        <f t="shared" si="9"/>
        <v>75.609756097560975</v>
      </c>
      <c r="X33" s="38">
        <f t="shared" si="10"/>
        <v>52.480131542888465</v>
      </c>
      <c r="Y33" s="38">
        <f t="shared" si="11"/>
        <v>74.141487683533555</v>
      </c>
      <c r="Z33" s="38">
        <f t="shared" si="12"/>
        <v>77.841131421543977</v>
      </c>
      <c r="AA33" s="38">
        <f t="shared" si="13"/>
        <v>-2.2313753239830021</v>
      </c>
      <c r="AB33" s="38">
        <f t="shared" si="14"/>
        <v>-2.2313753239829879</v>
      </c>
      <c r="AC33" s="38">
        <f t="shared" si="15"/>
        <v>-2.2313753239830021</v>
      </c>
      <c r="AF33">
        <v>1.8</v>
      </c>
      <c r="AG33">
        <v>2.09</v>
      </c>
      <c r="AJ33" t="s">
        <v>326</v>
      </c>
    </row>
    <row r="34" spans="1:36" ht="15" x14ac:dyDescent="0.25">
      <c r="A34">
        <v>2.0099999999999998</v>
      </c>
      <c r="B34">
        <v>3.56</v>
      </c>
      <c r="C34">
        <v>4.0999999999999996</v>
      </c>
      <c r="D34" s="32">
        <f t="shared" si="16"/>
        <v>2.2313753239830092E-2</v>
      </c>
      <c r="E34" s="33">
        <f>IF(OR($A34="",$B34="",$C34=""),"",A34*'MPTO_working_3-way'!$I33)</f>
        <v>2.0548506440120584</v>
      </c>
      <c r="F34" s="34">
        <f>IF(OR($A34="",$B34="",$C34=""),"",B34*'MPTO_working_3-way'!$I33)</f>
        <v>3.6394369615337951</v>
      </c>
      <c r="G34" s="35">
        <f>IF(OR($A34="",$B34="",$C34=""),"",C34*'MPTO_working_3-way'!$I33)</f>
        <v>4.1914863882833027</v>
      </c>
      <c r="H34" s="33">
        <f>IF(OR($A34="",$B34="",$C34=""),"",'MPTO_working_3-way'!E33)</f>
        <v>2.0405060027783599</v>
      </c>
      <c r="I34" s="34">
        <f>IF(OR($A34="",$B34="",$C34=""),"",'MPTO_working_3-way'!F33)</f>
        <v>3.656829131689904</v>
      </c>
      <c r="J34" s="35">
        <f>IF(OR($A34="",$B34="",$C34=""),"",'MPTO_working_3-way'!G33)</f>
        <v>4.2289642209170033</v>
      </c>
      <c r="K34" s="33">
        <f>IF(OR($A34="",$B34="",$C34=""),"",'OddsRatio_working_3-way'!H33)</f>
        <v>2.0462313937881453</v>
      </c>
      <c r="L34" s="34">
        <f>IF(OR($A34="",$B34="",$C34=""),"",'OddsRatio_working_3-way'!I33)</f>
        <v>3.651834027819457</v>
      </c>
      <c r="M34" s="35">
        <f>IF(OR($A34="",$B34="",$C34=""),"",'OddsRatio_working_3-way'!J33)</f>
        <v>4.2112052680626233</v>
      </c>
      <c r="N34" s="36">
        <f t="shared" si="17"/>
        <v>48.6653374499043</v>
      </c>
      <c r="O34" s="37">
        <f t="shared" si="18"/>
        <v>27.476777605142594</v>
      </c>
      <c r="P34" s="37">
        <f t="shared" si="19"/>
        <v>23.857884944953085</v>
      </c>
      <c r="Q34" t="s">
        <v>103</v>
      </c>
      <c r="R34" t="s">
        <v>104</v>
      </c>
      <c r="S34" t="s">
        <v>387</v>
      </c>
      <c r="T34" s="38">
        <v>100</v>
      </c>
      <c r="U34" s="38">
        <f t="shared" si="7"/>
        <v>42.196531791907518</v>
      </c>
      <c r="V34" s="38">
        <f t="shared" si="8"/>
        <v>73.614775725593674</v>
      </c>
      <c r="W34" s="38">
        <f t="shared" si="9"/>
        <v>81.71846435100548</v>
      </c>
      <c r="X34" s="38">
        <f t="shared" si="10"/>
        <v>44.666759923400846</v>
      </c>
      <c r="Y34" s="38">
        <f t="shared" si="11"/>
        <v>76.085003857087003</v>
      </c>
      <c r="Z34" s="38">
        <f t="shared" si="12"/>
        <v>84.188692482498823</v>
      </c>
      <c r="AA34" s="38">
        <f t="shared" si="13"/>
        <v>-2.4702281314933288</v>
      </c>
      <c r="AB34" s="38">
        <f t="shared" si="14"/>
        <v>-2.4702281314933288</v>
      </c>
      <c r="AC34" s="38">
        <f t="shared" si="15"/>
        <v>-2.470228131493343</v>
      </c>
      <c r="AF34">
        <v>2.14</v>
      </c>
      <c r="AG34">
        <v>1.78</v>
      </c>
      <c r="AJ34" t="s">
        <v>326</v>
      </c>
    </row>
    <row r="35" spans="1:36" s="38" customFormat="1" ht="15" x14ac:dyDescent="0.25">
      <c r="A35">
        <v>1.73</v>
      </c>
      <c r="B35">
        <v>3.79</v>
      </c>
      <c r="C35">
        <v>5.47</v>
      </c>
      <c r="D35" s="32">
        <f t="shared" si="16"/>
        <v>2.470228131493335E-2</v>
      </c>
      <c r="E35" s="33">
        <f>IF(OR($A35="",$B35="",$C35=""),"",A35*'MPTO_working_3-way'!$I34)</f>
        <v>1.7727349466748348</v>
      </c>
      <c r="F35" s="34">
        <f>IF(OR($A35="",$B35="",$C35=""),"",B35*'MPTO_working_3-way'!$I34)</f>
        <v>3.8836216461835975</v>
      </c>
      <c r="G35" s="35">
        <f>IF(OR($A35="",$B35="",$C35=""),"",C35*'MPTO_working_3-way'!$I34)</f>
        <v>5.6051214787926851</v>
      </c>
      <c r="H35" s="33">
        <f>IF(OR($A35="",$B35="",$C35=""),"",'MPTO_working_3-way'!E34)</f>
        <v>1.7549999429927103</v>
      </c>
      <c r="I35" s="34">
        <f>IF(OR($A35="",$B35="",$C35=""),"",'MPTO_working_3-way'!F34)</f>
        <v>3.9120852882316264</v>
      </c>
      <c r="J35" s="35">
        <f>IF(OR($A35="",$B35="",$C35=""),"",'MPTO_working_3-way'!G34)</f>
        <v>5.7279915635251832</v>
      </c>
      <c r="K35" s="33">
        <f>IF(OR($A35="",$B35="",$C35=""),"",'OddsRatio_working_3-way'!H34)</f>
        <v>1.7615201870798494</v>
      </c>
      <c r="L35" s="34">
        <f>IF(OR($A35="",$B35="",$C35=""),"",'OddsRatio_working_3-way'!I34)</f>
        <v>3.9104675643188775</v>
      </c>
      <c r="M35" s="35">
        <f>IF(OR($A35="",$B35="",$C35=""),"",'OddsRatio_working_3-way'!J34)</f>
        <v>5.663007172940997</v>
      </c>
      <c r="N35" s="36">
        <f t="shared" si="17"/>
        <v>56.41001221732138</v>
      </c>
      <c r="O35" s="37">
        <f t="shared" si="18"/>
        <v>25.749161249595247</v>
      </c>
      <c r="P35" s="37">
        <f t="shared" si="19"/>
        <v>17.840826533083366</v>
      </c>
      <c r="Q35" t="s">
        <v>39</v>
      </c>
      <c r="R35" t="s">
        <v>62</v>
      </c>
      <c r="S35" t="s">
        <v>387</v>
      </c>
      <c r="T35" s="38">
        <v>100</v>
      </c>
      <c r="U35" s="38">
        <f t="shared" si="7"/>
        <v>68.55345911949685</v>
      </c>
      <c r="V35" s="38">
        <f t="shared" si="8"/>
        <v>69.78851963746223</v>
      </c>
      <c r="W35" s="38">
        <f t="shared" si="9"/>
        <v>59.514170040485837</v>
      </c>
      <c r="X35" s="38">
        <f t="shared" si="10"/>
        <v>70.697310322051933</v>
      </c>
      <c r="Y35" s="38">
        <f t="shared" si="11"/>
        <v>71.932370840017313</v>
      </c>
      <c r="Z35" s="38">
        <f t="shared" si="12"/>
        <v>61.658021243040906</v>
      </c>
      <c r="AA35" s="38">
        <f t="shared" si="13"/>
        <v>-2.1438512025550835</v>
      </c>
      <c r="AB35" s="38">
        <f t="shared" si="14"/>
        <v>-2.1438512025550835</v>
      </c>
      <c r="AC35" s="38">
        <f t="shared" si="15"/>
        <v>-2.1438512025550693</v>
      </c>
      <c r="AD35" s="39"/>
      <c r="AE35" s="39"/>
      <c r="AF35">
        <v>2.08</v>
      </c>
      <c r="AG35">
        <v>1.84</v>
      </c>
      <c r="AH35" s="39"/>
      <c r="AI35" s="39"/>
      <c r="AJ35" t="s">
        <v>326</v>
      </c>
    </row>
    <row r="36" spans="1:36" ht="15" x14ac:dyDescent="0.25">
      <c r="A36">
        <v>3.18</v>
      </c>
      <c r="B36">
        <v>3.31</v>
      </c>
      <c r="C36">
        <v>2.4700000000000002</v>
      </c>
      <c r="D36" s="32">
        <f t="shared" si="16"/>
        <v>2.1438512025550693E-2</v>
      </c>
      <c r="E36" s="33">
        <f>IF(OR($A36="",$B36="",$C36=""),"",A36*'MPTO_working_3-way'!$I35)</f>
        <v>3.2481744682412512</v>
      </c>
      <c r="F36" s="34">
        <f>IF(OR($A36="",$B36="",$C36=""),"",B36*'MPTO_working_3-way'!$I35)</f>
        <v>3.3809614748045727</v>
      </c>
      <c r="G36" s="35">
        <f>IF(OR($A36="",$B36="",$C36=""),"",C36*'MPTO_working_3-way'!$I35)</f>
        <v>2.5229531247031103</v>
      </c>
      <c r="H36" s="33">
        <f>IF(OR($A36="",$B36="",$C36=""),"",'MPTO_working_3-way'!E35)</f>
        <v>3.253945330872785</v>
      </c>
      <c r="I36" s="34">
        <f>IF(OR($A36="",$B36="",$C36=""),"",'MPTO_working_3-way'!F35)</f>
        <v>3.3901909840320257</v>
      </c>
      <c r="J36" s="35">
        <f>IF(OR($A36="",$B36="",$C36=""),"",'MPTO_working_3-way'!G35)</f>
        <v>2.5143814515178029</v>
      </c>
      <c r="K36" s="33">
        <f>IF(OR($A36="",$B36="",$C36=""),"",'OddsRatio_working_3-way'!H35)</f>
        <v>3.2515396907979555</v>
      </c>
      <c r="L36" s="34">
        <f>IF(OR($A36="",$B36="",$C36=""),"",'OddsRatio_working_3-way'!I35)</f>
        <v>3.3858058191482927</v>
      </c>
      <c r="M36" s="35">
        <f>IF(OR($A36="",$B36="",$C36=""),"",'OddsRatio_working_3-way'!J35)</f>
        <v>2.5182400667307316</v>
      </c>
      <c r="N36" s="36">
        <f t="shared" si="17"/>
        <v>30.786523623574247</v>
      </c>
      <c r="O36" s="37">
        <f t="shared" si="18"/>
        <v>29.577385233524506</v>
      </c>
      <c r="P36" s="37">
        <f t="shared" si="19"/>
        <v>39.636091142901257</v>
      </c>
      <c r="Q36" t="s">
        <v>36</v>
      </c>
      <c r="R36" t="s">
        <v>105</v>
      </c>
      <c r="S36" t="s">
        <v>387</v>
      </c>
      <c r="T36" s="38">
        <v>100</v>
      </c>
      <c r="U36" s="38">
        <f t="shared" si="7"/>
        <v>88.023952095808383</v>
      </c>
      <c r="V36" s="38">
        <f t="shared" si="8"/>
        <v>82.935153583617733</v>
      </c>
      <c r="W36" s="38">
        <f t="shared" si="9"/>
        <v>26.470588235294116</v>
      </c>
      <c r="X36" s="38">
        <f t="shared" si="10"/>
        <v>90.594258181088122</v>
      </c>
      <c r="Y36" s="38">
        <f t="shared" si="11"/>
        <v>85.505459668897487</v>
      </c>
      <c r="Z36" s="38">
        <f t="shared" si="12"/>
        <v>29.040894320573869</v>
      </c>
      <c r="AA36" s="38">
        <f t="shared" si="13"/>
        <v>-2.5703060852797392</v>
      </c>
      <c r="AB36" s="38">
        <f t="shared" si="14"/>
        <v>-2.5703060852797535</v>
      </c>
      <c r="AC36" s="38">
        <f t="shared" si="15"/>
        <v>-2.5703060852797535</v>
      </c>
      <c r="AF36">
        <v>2.1</v>
      </c>
      <c r="AG36">
        <v>1.83</v>
      </c>
      <c r="AJ36" t="s">
        <v>326</v>
      </c>
    </row>
    <row r="37" spans="1:36" ht="15" x14ac:dyDescent="0.25">
      <c r="A37">
        <v>8.35</v>
      </c>
      <c r="B37">
        <v>5.86</v>
      </c>
      <c r="C37">
        <v>1.36</v>
      </c>
      <c r="D37" s="32">
        <f t="shared" si="16"/>
        <v>2.5703060852797499E-2</v>
      </c>
      <c r="E37" s="33">
        <f>IF(OR($A37="",$B37="",$C37=""),"",A37*'MPTO_working_3-way'!$I36)</f>
        <v>8.5646205581208594</v>
      </c>
      <c r="F37" s="34">
        <f>IF(OR($A37="",$B37="",$C37=""),"",B37*'MPTO_working_3-way'!$I36)</f>
        <v>6.0106199365973936</v>
      </c>
      <c r="G37" s="35">
        <f>IF(OR($A37="",$B37="",$C37=""),"",C37*'MPTO_working_3-way'!$I36)</f>
        <v>1.3949561627598046</v>
      </c>
      <c r="H37" s="33">
        <f>IF(OR($A37="",$B37="",$C37=""),"",'MPTO_working_3-way'!E36)</f>
        <v>8.9933887007869036</v>
      </c>
      <c r="I37" s="34">
        <f>IF(OR($A37="",$B37="",$C37=""),"",'MPTO_working_3-way'!F36)</f>
        <v>6.1697631094557197</v>
      </c>
      <c r="J37" s="35">
        <f>IF(OR($A37="",$B37="",$C37=""),"",'MPTO_working_3-way'!G36)</f>
        <v>1.3760336183756339</v>
      </c>
      <c r="K37" s="33">
        <f>IF(OR($A37="",$B37="",$C37=""),"",'OddsRatio_working_3-way'!H36)</f>
        <v>8.7929714973276987</v>
      </c>
      <c r="L37" s="34">
        <f>IF(OR($A37="",$B37="",$C37=""),"",'OddsRatio_working_3-way'!I36)</f>
        <v>6.1529036023146428</v>
      </c>
      <c r="M37" s="35">
        <f>IF(OR($A37="",$B37="",$C37=""),"",'OddsRatio_working_3-way'!J36)</f>
        <v>1.381696563134418</v>
      </c>
      <c r="N37" s="36">
        <f t="shared" si="17"/>
        <v>11.675940495131606</v>
      </c>
      <c r="O37" s="37">
        <f t="shared" si="18"/>
        <v>16.637218964905959</v>
      </c>
      <c r="P37" s="37">
        <f t="shared" si="19"/>
        <v>71.686840539962432</v>
      </c>
      <c r="Q37" t="s">
        <v>37</v>
      </c>
      <c r="R37" t="s">
        <v>66</v>
      </c>
      <c r="S37" t="s">
        <v>387</v>
      </c>
      <c r="T37" s="38">
        <v>100</v>
      </c>
      <c r="U37" s="38">
        <f t="shared" si="7"/>
        <v>55.156950672645742</v>
      </c>
      <c r="V37" s="38">
        <f t="shared" si="8"/>
        <v>70.149253731343279</v>
      </c>
      <c r="W37" s="38">
        <f t="shared" si="9"/>
        <v>71.264367816091948</v>
      </c>
      <c r="X37" s="38">
        <f t="shared" si="10"/>
        <v>58.586378452564759</v>
      </c>
      <c r="Y37" s="38">
        <f t="shared" si="11"/>
        <v>73.578681511262303</v>
      </c>
      <c r="Z37" s="38">
        <f t="shared" si="12"/>
        <v>74.693795596010972</v>
      </c>
      <c r="AA37" s="38">
        <f t="shared" si="13"/>
        <v>-3.4294277799190169</v>
      </c>
      <c r="AB37" s="38">
        <f t="shared" si="14"/>
        <v>-3.429427779919024</v>
      </c>
      <c r="AC37" s="38">
        <f t="shared" si="15"/>
        <v>-3.429427779919024</v>
      </c>
      <c r="AF37">
        <v>1.56</v>
      </c>
      <c r="AG37">
        <v>2.59</v>
      </c>
      <c r="AJ37" t="s">
        <v>326</v>
      </c>
    </row>
    <row r="38" spans="1:36" ht="15" x14ac:dyDescent="0.25">
      <c r="A38">
        <v>2.23</v>
      </c>
      <c r="B38">
        <v>3.35</v>
      </c>
      <c r="C38">
        <v>3.48</v>
      </c>
      <c r="D38" s="32">
        <f t="shared" si="16"/>
        <v>3.4294277799190143E-2</v>
      </c>
      <c r="E38" s="33">
        <f>IF(OR($A38="",$B38="",$C38=""),"",A38*'MPTO_working_3-way'!$I37)</f>
        <v>2.306476239492194</v>
      </c>
      <c r="F38" s="34">
        <f>IF(OR($A38="",$B38="",$C38=""),"",B38*'MPTO_working_3-way'!$I37)</f>
        <v>3.4648858306272872</v>
      </c>
      <c r="G38" s="35">
        <f>IF(OR($A38="",$B38="",$C38=""),"",C38*'MPTO_working_3-way'!$I37)</f>
        <v>3.5993440867411817</v>
      </c>
      <c r="H38" s="33">
        <f>IF(OR($A38="",$B38="",$C38=""),"",'MPTO_working_3-way'!E37)</f>
        <v>2.2883344032880273</v>
      </c>
      <c r="I38" s="34">
        <f>IF(OR($A38="",$B38="",$C38=""),"",'MPTO_working_3-way'!F37)</f>
        <v>3.4833976785691956</v>
      </c>
      <c r="J38" s="35">
        <f>IF(OR($A38="",$B38="",$C38=""),"",'MPTO_working_3-way'!G37)</f>
        <v>3.6241746027172934</v>
      </c>
      <c r="K38" s="33">
        <f>IF(OR($A38="",$B38="",$C38=""),"",'OddsRatio_working_3-way'!H37)</f>
        <v>2.2959834496904543</v>
      </c>
      <c r="L38" s="34">
        <f>IF(OR($A38="",$B38="",$C38=""),"",'OddsRatio_working_3-way'!I37)</f>
        <v>3.476065940465503</v>
      </c>
      <c r="M38" s="35">
        <f>IF(OR($A38="",$B38="",$C38=""),"",'OddsRatio_working_3-way'!J37)</f>
        <v>3.6130398010018925</v>
      </c>
      <c r="N38" s="36">
        <f t="shared" si="17"/>
        <v>43.356180431330401</v>
      </c>
      <c r="O38" s="37">
        <f t="shared" si="18"/>
        <v>28.860979809512479</v>
      </c>
      <c r="P38" s="37">
        <f t="shared" si="19"/>
        <v>27.782839759157124</v>
      </c>
      <c r="Q38" t="s">
        <v>236</v>
      </c>
      <c r="R38" t="s">
        <v>70</v>
      </c>
      <c r="S38" t="s">
        <v>387</v>
      </c>
      <c r="T38" s="38">
        <v>100</v>
      </c>
      <c r="U38" s="38">
        <f t="shared" si="7"/>
        <v>51.92307692307692</v>
      </c>
      <c r="V38" s="38">
        <f t="shared" si="8"/>
        <v>69.6048632218845</v>
      </c>
      <c r="W38" s="38">
        <f t="shared" si="9"/>
        <v>75.186104218362274</v>
      </c>
      <c r="X38" s="38">
        <f t="shared" si="10"/>
        <v>55.209032559753211</v>
      </c>
      <c r="Y38" s="38">
        <f t="shared" si="11"/>
        <v>72.890818858560792</v>
      </c>
      <c r="Z38" s="38">
        <f t="shared" si="12"/>
        <v>78.47205985503858</v>
      </c>
      <c r="AA38" s="38">
        <f t="shared" si="13"/>
        <v>-3.2859556366762916</v>
      </c>
      <c r="AB38" s="38">
        <f t="shared" si="14"/>
        <v>-3.2859556366762916</v>
      </c>
      <c r="AC38" s="38">
        <f t="shared" si="15"/>
        <v>-3.2859556366763059</v>
      </c>
      <c r="AF38">
        <v>2.2000000000000002</v>
      </c>
      <c r="AG38">
        <v>1.71</v>
      </c>
      <c r="AJ38" t="s">
        <v>318</v>
      </c>
    </row>
    <row r="39" spans="1:36" ht="15" x14ac:dyDescent="0.25">
      <c r="A39">
        <v>2.08</v>
      </c>
      <c r="B39">
        <v>3.29</v>
      </c>
      <c r="C39">
        <v>4.03</v>
      </c>
      <c r="D39" s="32">
        <f t="shared" si="16"/>
        <v>3.2859556366762854E-2</v>
      </c>
      <c r="E39" s="33">
        <f>IF(OR($A39="",$B39="",$C39=""),"",A39*'MPTO_working_3-way'!$I38)</f>
        <v>2.148347877242867</v>
      </c>
      <c r="F39" s="34">
        <f>IF(OR($A39="",$B39="",$C39=""),"",B39*'MPTO_working_3-way'!$I38)</f>
        <v>3.3981079404466499</v>
      </c>
      <c r="G39" s="35">
        <f>IF(OR($A39="",$B39="",$C39=""),"",C39*'MPTO_working_3-way'!$I38)</f>
        <v>4.1624240121580547</v>
      </c>
      <c r="H39" s="33">
        <f>IF(OR($A39="",$B39="",$C39=""),"",'MPTO_working_3-way'!E38)</f>
        <v>2.128492651485355</v>
      </c>
      <c r="I39" s="34">
        <f>IF(OR($A39="",$B39="",$C39=""),"",'MPTO_working_3-way'!F38)</f>
        <v>3.4129904563327349</v>
      </c>
      <c r="J39" s="35">
        <f>IF(OR($A39="",$B39="",$C39=""),"",'MPTO_working_3-way'!G38)</f>
        <v>4.2161044907823291</v>
      </c>
      <c r="K39" s="33">
        <f>IF(OR($A39="",$B39="",$C39=""),"",'OddsRatio_working_3-way'!H38)</f>
        <v>2.1366347667010945</v>
      </c>
      <c r="L39" s="34">
        <f>IF(OR($A39="",$B39="",$C39=""),"",'OddsRatio_working_3-way'!I38)</f>
        <v>3.410086681245839</v>
      </c>
      <c r="M39" s="35">
        <f>IF(OR($A39="",$B39="",$C39=""),"",'OddsRatio_working_3-way'!J38)</f>
        <v>4.1888919843558483</v>
      </c>
      <c r="N39" s="36">
        <f t="shared" si="17"/>
        <v>46.547396284971015</v>
      </c>
      <c r="O39" s="37">
        <f t="shared" si="18"/>
        <v>29.42814111633426</v>
      </c>
      <c r="P39" s="37">
        <f t="shared" si="19"/>
        <v>24.024462598694722</v>
      </c>
      <c r="Q39" t="s">
        <v>44</v>
      </c>
      <c r="R39" t="s">
        <v>162</v>
      </c>
      <c r="S39" t="s">
        <v>387</v>
      </c>
      <c r="T39" s="38">
        <v>100</v>
      </c>
      <c r="U39" s="38">
        <f t="shared" si="7"/>
        <v>64.912280701754383</v>
      </c>
      <c r="V39" s="38">
        <f t="shared" si="8"/>
        <v>67.532467532467535</v>
      </c>
      <c r="W39" s="38">
        <f t="shared" si="9"/>
        <v>64.285714285714292</v>
      </c>
      <c r="X39" s="38">
        <f t="shared" si="10"/>
        <v>68.181818181818187</v>
      </c>
      <c r="Y39" s="38">
        <f t="shared" si="11"/>
        <v>70.802005012531339</v>
      </c>
      <c r="Z39" s="38">
        <f t="shared" si="12"/>
        <v>67.555251765778081</v>
      </c>
      <c r="AA39" s="38">
        <f t="shared" si="13"/>
        <v>-3.2695374800638035</v>
      </c>
      <c r="AB39" s="38">
        <f t="shared" si="14"/>
        <v>-3.2695374800638035</v>
      </c>
      <c r="AC39" s="38">
        <f t="shared" si="15"/>
        <v>-3.2695374800637893</v>
      </c>
      <c r="AF39">
        <v>2.2799999999999998</v>
      </c>
      <c r="AG39">
        <v>1.67</v>
      </c>
      <c r="AJ39" t="s">
        <v>318</v>
      </c>
    </row>
    <row r="40" spans="1:36" ht="15" x14ac:dyDescent="0.25">
      <c r="A40">
        <v>2.85</v>
      </c>
      <c r="B40">
        <v>3.08</v>
      </c>
      <c r="C40">
        <v>2.8</v>
      </c>
      <c r="D40" s="32">
        <f t="shared" si="16"/>
        <v>3.2695374800638E-2</v>
      </c>
      <c r="E40" s="33">
        <f>IF(OR($A40="",$B40="",$C40=""),"",A40*'MPTO_working_3-way'!$I39)</f>
        <v>2.9431818181818183</v>
      </c>
      <c r="F40" s="34">
        <f>IF(OR($A40="",$B40="",$C40=""),"",B40*'MPTO_working_3-way'!$I39)</f>
        <v>3.1807017543859653</v>
      </c>
      <c r="G40" s="35">
        <f>IF(OR($A40="",$B40="",$C40=""),"",C40*'MPTO_working_3-way'!$I39)</f>
        <v>2.8915470494417863</v>
      </c>
      <c r="H40" s="33">
        <f>IF(OR($A40="",$B40="",$C40=""),"",'MPTO_working_3-way'!E39)</f>
        <v>2.9413604378420644</v>
      </c>
      <c r="I40" s="34">
        <f>IF(OR($A40="",$B40="",$C40=""),"",'MPTO_working_3-way'!F39)</f>
        <v>3.186978095122837</v>
      </c>
      <c r="J40" s="35">
        <f>IF(OR($A40="",$B40="",$C40=""),"",'MPTO_working_3-way'!G39)</f>
        <v>2.8881333625795129</v>
      </c>
      <c r="K40" s="33">
        <f>IF(OR($A40="",$B40="",$C40=""),"",'OddsRatio_working_3-way'!H39)</f>
        <v>2.942319727516153</v>
      </c>
      <c r="L40" s="34">
        <f>IF(OR($A40="",$B40="",$C40=""),"",'OddsRatio_working_3-way'!I39)</f>
        <v>3.1837973152614047</v>
      </c>
      <c r="M40" s="35">
        <f>IF(OR($A40="",$B40="",$C40=""),"",'OddsRatio_working_3-way'!J39)</f>
        <v>2.8898245997454461</v>
      </c>
      <c r="N40" s="36">
        <f t="shared" si="17"/>
        <v>33.976833976833973</v>
      </c>
      <c r="O40" s="37">
        <f t="shared" si="18"/>
        <v>31.439602868174294</v>
      </c>
      <c r="P40" s="37">
        <f t="shared" si="19"/>
        <v>34.583563154991722</v>
      </c>
      <c r="Q40" t="s">
        <v>71</v>
      </c>
      <c r="R40" t="s">
        <v>108</v>
      </c>
      <c r="S40" t="s">
        <v>387</v>
      </c>
      <c r="T40" s="38">
        <v>100</v>
      </c>
      <c r="U40" s="38">
        <f t="shared" si="7"/>
        <v>68.253968253968253</v>
      </c>
      <c r="V40" s="38">
        <f t="shared" si="8"/>
        <v>69.040247678018574</v>
      </c>
      <c r="W40" s="38">
        <f t="shared" si="9"/>
        <v>59.514170040485837</v>
      </c>
      <c r="X40" s="38">
        <f t="shared" si="10"/>
        <v>71.445582281495604</v>
      </c>
      <c r="Y40" s="38">
        <f t="shared" si="11"/>
        <v>72.231861705545924</v>
      </c>
      <c r="Z40" s="38">
        <f t="shared" si="12"/>
        <v>62.705784068013173</v>
      </c>
      <c r="AA40" s="38">
        <f t="shared" si="13"/>
        <v>-3.1916140275273506</v>
      </c>
      <c r="AB40" s="38">
        <f t="shared" si="14"/>
        <v>-3.1916140275273506</v>
      </c>
      <c r="AC40" s="38">
        <f t="shared" si="15"/>
        <v>-3.1916140275273364</v>
      </c>
      <c r="AF40">
        <v>2.54</v>
      </c>
      <c r="AG40">
        <v>1.55</v>
      </c>
      <c r="AJ40" t="s">
        <v>318</v>
      </c>
    </row>
    <row r="41" spans="1:36" ht="15" x14ac:dyDescent="0.25">
      <c r="A41">
        <v>3.15</v>
      </c>
      <c r="B41">
        <v>3.23</v>
      </c>
      <c r="C41">
        <v>2.4700000000000002</v>
      </c>
      <c r="D41" s="32">
        <f t="shared" si="16"/>
        <v>3.1916140275273452E-2</v>
      </c>
      <c r="E41" s="33">
        <f>IF(OR($A41="",$B41="",$C41=""),"",A41*'MPTO_working_3-way'!$I40)</f>
        <v>3.2505358418671113</v>
      </c>
      <c r="F41" s="34">
        <f>IF(OR($A41="",$B41="",$C41=""),"",B41*'MPTO_working_3-way'!$I40)</f>
        <v>3.3330891330891332</v>
      </c>
      <c r="G41" s="35">
        <f>IF(OR($A41="",$B41="",$C41=""),"",C41*'MPTO_working_3-way'!$I40)</f>
        <v>2.5488328664799256</v>
      </c>
      <c r="H41" s="33">
        <f>IF(OR($A41="",$B41="",$C41=""),"",'MPTO_working_3-way'!E40)</f>
        <v>3.2592229062370377</v>
      </c>
      <c r="I41" s="34">
        <f>IF(OR($A41="",$B41="",$C41=""),"",'MPTO_working_3-way'!F40)</f>
        <v>3.3449424042283264</v>
      </c>
      <c r="J41" s="35">
        <f>IF(OR($A41="",$B41="",$C41=""),"",'MPTO_working_3-way'!G40)</f>
        <v>2.5366573226745768</v>
      </c>
      <c r="K41" s="33">
        <f>IF(OR($A41="",$B41="",$C41=""),"",'OddsRatio_working_3-way'!H40)</f>
        <v>3.2554853079848103</v>
      </c>
      <c r="L41" s="34">
        <f>IF(OR($A41="",$B41="",$C41=""),"",'OddsRatio_working_3-way'!I40)</f>
        <v>3.3394103427005239</v>
      </c>
      <c r="M41" s="35">
        <f>IF(OR($A41="",$B41="",$C41=""),"",'OddsRatio_working_3-way'!J40)</f>
        <v>2.5421225129012424</v>
      </c>
      <c r="N41" s="36">
        <f t="shared" si="17"/>
        <v>30.764158546413654</v>
      </c>
      <c r="O41" s="37">
        <f t="shared" si="18"/>
        <v>30.002197963220745</v>
      </c>
      <c r="P41" s="37">
        <f t="shared" si="19"/>
        <v>39.233643490365587</v>
      </c>
      <c r="Q41" t="s">
        <v>330</v>
      </c>
      <c r="R41" t="s">
        <v>47</v>
      </c>
      <c r="S41" t="s">
        <v>387</v>
      </c>
      <c r="T41" s="38">
        <v>100</v>
      </c>
      <c r="U41" s="38">
        <f t="shared" si="7"/>
        <v>78.260869565217391</v>
      </c>
      <c r="V41" s="38">
        <f t="shared" si="8"/>
        <v>71.098265895953759</v>
      </c>
      <c r="W41" s="38">
        <f t="shared" si="9"/>
        <v>47.089947089947096</v>
      </c>
      <c r="X41" s="38">
        <f t="shared" si="10"/>
        <v>81.811787014099167</v>
      </c>
      <c r="Y41" s="38">
        <f t="shared" si="11"/>
        <v>74.649183344835521</v>
      </c>
      <c r="Z41" s="38">
        <f t="shared" si="12"/>
        <v>50.640864538828858</v>
      </c>
      <c r="AA41" s="38">
        <f t="shared" si="13"/>
        <v>-3.5509174488817763</v>
      </c>
      <c r="AB41" s="38">
        <f t="shared" si="14"/>
        <v>-3.5509174488817621</v>
      </c>
      <c r="AC41" s="38">
        <f t="shared" si="15"/>
        <v>-3.5509174488817621</v>
      </c>
      <c r="AF41">
        <v>2.27</v>
      </c>
      <c r="AG41">
        <v>1.68</v>
      </c>
      <c r="AJ41" t="s">
        <v>318</v>
      </c>
    </row>
    <row r="42" spans="1:36" ht="15" x14ac:dyDescent="0.25">
      <c r="A42">
        <v>4.5999999999999996</v>
      </c>
      <c r="B42">
        <v>3.46</v>
      </c>
      <c r="C42">
        <v>1.89</v>
      </c>
      <c r="D42" s="32">
        <f t="shared" si="16"/>
        <v>3.5509174488817852E-2</v>
      </c>
      <c r="E42" s="33">
        <f>IF(OR($A42="",$B42="",$C42=""),"",A42*'MPTO_working_3-way'!$I41)</f>
        <v>4.7633422026485617</v>
      </c>
      <c r="F42" s="34">
        <f>IF(OR($A42="",$B42="",$C42=""),"",B42*'MPTO_working_3-way'!$I41)</f>
        <v>3.5828617437313097</v>
      </c>
      <c r="G42" s="35">
        <f>IF(OR($A42="",$B42="",$C42=""),"",C42*'MPTO_working_3-way'!$I41)</f>
        <v>1.9571123397838657</v>
      </c>
      <c r="H42" s="33">
        <f>IF(OR($A42="",$B42="",$C42=""),"",'MPTO_working_3-way'!E41)</f>
        <v>4.8648800757302961</v>
      </c>
      <c r="I42" s="34">
        <f>IF(OR($A42="",$B42="",$C42=""),"",'MPTO_working_3-way'!F41)</f>
        <v>3.6077515487426166</v>
      </c>
      <c r="J42" s="35">
        <f>IF(OR($A42="",$B42="",$C42=""),"",'MPTO_working_3-way'!G41)</f>
        <v>1.9332482716307513</v>
      </c>
      <c r="K42" s="33">
        <f>IF(OR($A42="",$B42="",$C42=""),"",'OddsRatio_working_3-way'!H41)</f>
        <v>4.81225198535817</v>
      </c>
      <c r="L42" s="34">
        <f>IF(OR($A42="",$B42="",$C42=""),"",'OddsRatio_working_3-way'!I41)</f>
        <v>3.6050388566614151</v>
      </c>
      <c r="M42" s="35">
        <f>IF(OR($A42="",$B42="",$C42=""),"",'OddsRatio_working_3-way'!J41)</f>
        <v>1.9424734074913255</v>
      </c>
      <c r="N42" s="36">
        <f t="shared" si="17"/>
        <v>20.993662799283449</v>
      </c>
      <c r="O42" s="37">
        <f t="shared" si="18"/>
        <v>27.91064996436528</v>
      </c>
      <c r="P42" s="37">
        <f t="shared" si="19"/>
        <v>51.095687236351253</v>
      </c>
      <c r="Q42" t="s">
        <v>46</v>
      </c>
      <c r="R42" t="s">
        <v>40</v>
      </c>
      <c r="S42" t="s">
        <v>387</v>
      </c>
      <c r="T42" s="38">
        <v>100</v>
      </c>
      <c r="U42" s="38">
        <f t="shared" si="7"/>
        <v>64.157706093189958</v>
      </c>
      <c r="V42" s="38">
        <f t="shared" si="8"/>
        <v>69.325153374233125</v>
      </c>
      <c r="W42" s="38">
        <f t="shared" si="9"/>
        <v>63.235294117647051</v>
      </c>
      <c r="X42" s="38">
        <f t="shared" si="10"/>
        <v>67.439552508119817</v>
      </c>
      <c r="Y42" s="38">
        <f t="shared" si="11"/>
        <v>72.60699978916297</v>
      </c>
      <c r="Z42" s="38">
        <f t="shared" si="12"/>
        <v>66.517140532576917</v>
      </c>
      <c r="AA42" s="38">
        <f t="shared" si="13"/>
        <v>-3.2818464149298592</v>
      </c>
      <c r="AB42" s="38">
        <f t="shared" si="14"/>
        <v>-3.281846414929845</v>
      </c>
      <c r="AC42" s="38">
        <f t="shared" si="15"/>
        <v>-3.2818464149298663</v>
      </c>
      <c r="AF42">
        <v>2.19</v>
      </c>
      <c r="AG42">
        <v>1.72</v>
      </c>
      <c r="AJ42" t="s">
        <v>318</v>
      </c>
    </row>
    <row r="43" spans="1:36" ht="15" x14ac:dyDescent="0.25">
      <c r="A43">
        <v>2.79</v>
      </c>
      <c r="B43">
        <v>3.26</v>
      </c>
      <c r="C43">
        <v>2.72</v>
      </c>
      <c r="D43" s="32">
        <f t="shared" si="16"/>
        <v>3.2818464149298565E-2</v>
      </c>
      <c r="E43" s="33">
        <f>IF(OR($A43="",$B43="",$C43=""),"",A43*'MPTO_working_3-way'!$I42)</f>
        <v>2.8815635149765431</v>
      </c>
      <c r="F43" s="34">
        <f>IF(OR($A43="",$B43="",$C43=""),"",B43*'MPTO_working_3-way'!$I42)</f>
        <v>3.3669881931267129</v>
      </c>
      <c r="G43" s="35">
        <f>IF(OR($A43="",$B43="",$C43=""),"",C43*'MPTO_working_3-way'!$I42)</f>
        <v>2.8092662224860923</v>
      </c>
      <c r="H43" s="33">
        <f>IF(OR($A43="",$B43="",$C43=""),"",'MPTO_working_3-way'!E42)</f>
        <v>2.8778348927679938</v>
      </c>
      <c r="I43" s="34">
        <f>IF(OR($A43="",$B43="",$C43=""),"",'MPTO_working_3-way'!F42)</f>
        <v>3.3805600021280386</v>
      </c>
      <c r="J43" s="35">
        <f>IF(OR($A43="",$B43="",$C43=""),"",'MPTO_working_3-way'!G42)</f>
        <v>2.8034168095474374</v>
      </c>
      <c r="K43" s="33">
        <f>IF(OR($A43="",$B43="",$C43=""),"",'OddsRatio_working_3-way'!H42)</f>
        <v>2.8798780993195243</v>
      </c>
      <c r="L43" s="34">
        <f>IF(OR($A43="",$B43="",$C43=""),"",'OddsRatio_working_3-way'!I42)</f>
        <v>3.373477376794483</v>
      </c>
      <c r="M43" s="35">
        <f>IF(OR($A43="",$B43="",$C43=""),"",'OddsRatio_working_3-way'!J42)</f>
        <v>2.806363313312616</v>
      </c>
      <c r="N43" s="36">
        <f t="shared" si="17"/>
        <v>34.703382202149392</v>
      </c>
      <c r="O43" s="37">
        <f t="shared" si="18"/>
        <v>29.700133847851784</v>
      </c>
      <c r="P43" s="37">
        <f t="shared" si="19"/>
        <v>35.59648394999882</v>
      </c>
      <c r="Q43" t="s">
        <v>74</v>
      </c>
      <c r="R43" t="s">
        <v>76</v>
      </c>
      <c r="S43" t="s">
        <v>387</v>
      </c>
      <c r="T43" s="38">
        <v>100</v>
      </c>
      <c r="U43" s="38">
        <f t="shared" si="7"/>
        <v>44.751381215469614</v>
      </c>
      <c r="V43" s="38">
        <f t="shared" si="8"/>
        <v>71.264367816091948</v>
      </c>
      <c r="W43" s="38">
        <f t="shared" si="9"/>
        <v>80.46875</v>
      </c>
      <c r="X43" s="38">
        <f t="shared" si="10"/>
        <v>48.266882183908045</v>
      </c>
      <c r="Y43" s="38">
        <f t="shared" si="11"/>
        <v>74.779868784530393</v>
      </c>
      <c r="Z43" s="38">
        <f t="shared" si="12"/>
        <v>83.984250968438431</v>
      </c>
      <c r="AA43" s="38">
        <f t="shared" si="13"/>
        <v>-3.5155009684384311</v>
      </c>
      <c r="AB43" s="38">
        <f t="shared" si="14"/>
        <v>-3.5155009684384453</v>
      </c>
      <c r="AC43" s="38">
        <f t="shared" si="15"/>
        <v>-3.5155009684384311</v>
      </c>
      <c r="AF43">
        <v>2.0299999999999998</v>
      </c>
      <c r="AG43">
        <v>1.85</v>
      </c>
      <c r="AJ43" t="s">
        <v>318</v>
      </c>
    </row>
    <row r="44" spans="1:36" ht="15" x14ac:dyDescent="0.25">
      <c r="A44">
        <v>1.81</v>
      </c>
      <c r="B44">
        <v>3.48</v>
      </c>
      <c r="C44">
        <v>5.12</v>
      </c>
      <c r="D44" s="32">
        <f t="shared" si="16"/>
        <v>3.5155009684384453E-2</v>
      </c>
      <c r="E44" s="33">
        <f>IF(OR($A44="",$B44="",$C44=""),"",A44*'MPTO_working_3-way'!$I43)</f>
        <v>1.8736305675287359</v>
      </c>
      <c r="F44" s="34">
        <f>IF(OR($A44="",$B44="",$C44=""),"",B44*'MPTO_working_3-way'!$I43)</f>
        <v>3.6023394337016579</v>
      </c>
      <c r="G44" s="35">
        <f>IF(OR($A44="",$B44="",$C44=""),"",C44*'MPTO_working_3-way'!$I43)</f>
        <v>5.2999936495840485</v>
      </c>
      <c r="H44" s="33">
        <f>IF(OR($A44="",$B44="",$C44=""),"",'MPTO_working_3-way'!E43)</f>
        <v>1.8492223559996954</v>
      </c>
      <c r="I44" s="34">
        <f>IF(OR($A44="",$B44="",$C44=""),"",'MPTO_working_3-way'!F43)</f>
        <v>3.6279469935640876</v>
      </c>
      <c r="J44" s="35">
        <f>IF(OR($A44="",$B44="",$C44=""),"",'MPTO_working_3-way'!G43)</f>
        <v>5.4467962448859009</v>
      </c>
      <c r="K44" s="33">
        <f>IF(OR($A44="",$B44="",$C44=""),"",'OddsRatio_working_3-way'!H43)</f>
        <v>1.8584990356671733</v>
      </c>
      <c r="L44" s="34">
        <f>IF(OR($A44="",$B44="",$C44=""),"",'OddsRatio_working_3-way'!I43)</f>
        <v>3.6284908746352982</v>
      </c>
      <c r="M44" s="35">
        <f>IF(OR($A44="",$B44="",$C44=""),"",'OddsRatio_working_3-way'!J43)</f>
        <v>5.3666864530231564</v>
      </c>
      <c r="N44" s="36">
        <f t="shared" si="17"/>
        <v>53.372314549659109</v>
      </c>
      <c r="O44" s="37">
        <f t="shared" si="18"/>
        <v>27.759738314621547</v>
      </c>
      <c r="P44" s="37">
        <f t="shared" si="19"/>
        <v>18.867947135719334</v>
      </c>
      <c r="Q44" t="s">
        <v>68</v>
      </c>
      <c r="R44" t="s">
        <v>73</v>
      </c>
      <c r="S44" t="s">
        <v>387</v>
      </c>
      <c r="T44" s="38">
        <v>100</v>
      </c>
      <c r="U44" s="38">
        <f t="shared" si="7"/>
        <v>60</v>
      </c>
      <c r="V44" s="38">
        <f t="shared" si="8"/>
        <v>68.75</v>
      </c>
      <c r="W44" s="38">
        <f t="shared" si="9"/>
        <v>67.948717948717942</v>
      </c>
      <c r="X44" s="38">
        <f t="shared" si="10"/>
        <v>63.301282051282051</v>
      </c>
      <c r="Y44" s="38">
        <f t="shared" si="11"/>
        <v>72.051282051282044</v>
      </c>
      <c r="Z44" s="38">
        <f t="shared" si="12"/>
        <v>71.25</v>
      </c>
      <c r="AA44" s="38">
        <f t="shared" si="13"/>
        <v>-3.3012820512820511</v>
      </c>
      <c r="AB44" s="38">
        <f t="shared" si="14"/>
        <v>-3.301282051282044</v>
      </c>
      <c r="AC44" s="38">
        <f t="shared" si="15"/>
        <v>-3.3012820512820582</v>
      </c>
      <c r="AF44">
        <v>2.23</v>
      </c>
      <c r="AG44">
        <v>1.69</v>
      </c>
      <c r="AJ44" t="s">
        <v>318</v>
      </c>
    </row>
    <row r="45" spans="1:36" ht="15" x14ac:dyDescent="0.25">
      <c r="A45">
        <v>2.5</v>
      </c>
      <c r="B45">
        <v>3.2</v>
      </c>
      <c r="C45">
        <v>3.12</v>
      </c>
      <c r="D45" s="32">
        <f t="shared" si="16"/>
        <v>3.3012820512820618E-2</v>
      </c>
      <c r="E45" s="33">
        <f>IF(OR($A45="",$B45="",$C45=""),"",A45*'MPTO_working_3-way'!$I44)</f>
        <v>2.5825320512820515</v>
      </c>
      <c r="F45" s="34">
        <f>IF(OR($A45="",$B45="",$C45=""),"",B45*'MPTO_working_3-way'!$I44)</f>
        <v>3.3056410256410262</v>
      </c>
      <c r="G45" s="35">
        <f>IF(OR($A45="",$B45="",$C45=""),"",C45*'MPTO_working_3-way'!$I44)</f>
        <v>3.2230000000000003</v>
      </c>
      <c r="H45" s="33">
        <f>IF(OR($A45="",$B45="",$C45=""),"",'MPTO_working_3-way'!E44)</f>
        <v>2.5707223290304864</v>
      </c>
      <c r="I45" s="34">
        <f>IF(OR($A45="",$B45="",$C45=""),"",'MPTO_working_3-way'!F44)</f>
        <v>3.3167965981573362</v>
      </c>
      <c r="J45" s="35">
        <f>IF(OR($A45="",$B45="",$C45=""),"",'MPTO_working_3-way'!G44)</f>
        <v>3.2309285467725233</v>
      </c>
      <c r="K45" s="33">
        <f>IF(OR($A45="",$B45="",$C45=""),"",'OddsRatio_working_3-way'!H44)</f>
        <v>2.5760604791012787</v>
      </c>
      <c r="L45" s="34">
        <f>IF(OR($A45="",$B45="",$C45=""),"",'OddsRatio_working_3-way'!I44)</f>
        <v>3.3115553693485422</v>
      </c>
      <c r="M45" s="35">
        <f>IF(OR($A45="",$B45="",$C45=""),"",'OddsRatio_working_3-way'!J44)</f>
        <v>3.2274988104631408</v>
      </c>
      <c r="N45" s="36">
        <f t="shared" si="17"/>
        <v>38.721687868445542</v>
      </c>
      <c r="O45" s="37">
        <f t="shared" si="18"/>
        <v>30.25131864722308</v>
      </c>
      <c r="P45" s="37">
        <f t="shared" si="19"/>
        <v>31.026993484331367</v>
      </c>
      <c r="Q45" t="s">
        <v>67</v>
      </c>
      <c r="R45" t="s">
        <v>48</v>
      </c>
      <c r="S45" t="s">
        <v>387</v>
      </c>
      <c r="T45" s="38">
        <v>100</v>
      </c>
      <c r="U45" s="38">
        <f t="shared" si="7"/>
        <v>71.671388101982998</v>
      </c>
      <c r="V45" s="38">
        <f t="shared" si="8"/>
        <v>69.969969969969966</v>
      </c>
      <c r="W45" s="38">
        <f t="shared" si="9"/>
        <v>54.954954954954964</v>
      </c>
      <c r="X45" s="38">
        <f t="shared" si="10"/>
        <v>75.075075075075077</v>
      </c>
      <c r="Y45" s="38">
        <f t="shared" si="11"/>
        <v>73.373656943062031</v>
      </c>
      <c r="Z45" s="38">
        <f t="shared" si="12"/>
        <v>58.358641928047028</v>
      </c>
      <c r="AA45" s="38">
        <f t="shared" si="13"/>
        <v>-3.4036869730920785</v>
      </c>
      <c r="AB45" s="38">
        <f t="shared" si="14"/>
        <v>-3.4036869730920642</v>
      </c>
      <c r="AC45" s="38">
        <f t="shared" si="15"/>
        <v>-3.4036869730920642</v>
      </c>
      <c r="AF45">
        <v>2.29</v>
      </c>
      <c r="AG45">
        <v>1.67</v>
      </c>
      <c r="AJ45" t="s">
        <v>318</v>
      </c>
    </row>
    <row r="46" spans="1:36" ht="15" x14ac:dyDescent="0.25">
      <c r="A46">
        <v>3.53</v>
      </c>
      <c r="B46">
        <v>3.33</v>
      </c>
      <c r="C46">
        <v>2.2200000000000002</v>
      </c>
      <c r="D46" s="32">
        <f t="shared" si="16"/>
        <v>3.4036869730920571E-2</v>
      </c>
      <c r="E46" s="33">
        <f>IF(OR($A46="",$B46="",$C46=""),"",A46*'MPTO_working_3-way'!$I45)</f>
        <v>3.6501501501501492</v>
      </c>
      <c r="F46" s="34">
        <f>IF(OR($A46="",$B46="",$C46=""),"",B46*'MPTO_working_3-way'!$I45)</f>
        <v>3.4433427762039654</v>
      </c>
      <c r="G46" s="35">
        <f>IF(OR($A46="",$B46="",$C46=""),"",C46*'MPTO_working_3-way'!$I45)</f>
        <v>2.2955618508026441</v>
      </c>
      <c r="H46" s="33">
        <f>IF(OR($A46="",$B46="",$C46=""),"",'MPTO_working_3-way'!E45)</f>
        <v>3.6772750497919677</v>
      </c>
      <c r="I46" s="34">
        <f>IF(OR($A46="",$B46="",$C46=""),"",'MPTO_working_3-way'!F45)</f>
        <v>3.4607503508375932</v>
      </c>
      <c r="J46" s="35">
        <f>IF(OR($A46="",$B46="",$C46=""),"",'MPTO_working_3-way'!G45)</f>
        <v>2.2773605254150819</v>
      </c>
      <c r="K46" s="33">
        <f>IF(OR($A46="",$B46="",$C46=""),"",'OddsRatio_working_3-way'!H45)</f>
        <v>3.6648402965884199</v>
      </c>
      <c r="L46" s="34">
        <f>IF(OR($A46="",$B46="",$C46=""),"",'OddsRatio_working_3-way'!I45)</f>
        <v>3.4541809846051463</v>
      </c>
      <c r="M46" s="35">
        <f>IF(OR($A46="",$B46="",$C46=""),"",'OddsRatio_working_3-way'!J45)</f>
        <v>2.2850218030979739</v>
      </c>
      <c r="N46" s="36">
        <f t="shared" si="17"/>
        <v>27.396133278486229</v>
      </c>
      <c r="O46" s="37">
        <f t="shared" si="18"/>
        <v>29.041546688605518</v>
      </c>
      <c r="P46" s="37">
        <f t="shared" si="19"/>
        <v>43.562320032908268</v>
      </c>
      <c r="Q46" t="s">
        <v>219</v>
      </c>
      <c r="R46" t="s">
        <v>101</v>
      </c>
      <c r="S46" t="s">
        <v>387</v>
      </c>
      <c r="T46" s="38">
        <v>100</v>
      </c>
      <c r="U46" s="38">
        <f t="shared" si="7"/>
        <v>54.545454545454554</v>
      </c>
      <c r="V46" s="38">
        <f t="shared" si="8"/>
        <v>70.414201183431956</v>
      </c>
      <c r="W46" s="38">
        <f t="shared" si="9"/>
        <v>71.671388101982998</v>
      </c>
      <c r="X46" s="38">
        <f t="shared" si="10"/>
        <v>57.914410714585053</v>
      </c>
      <c r="Y46" s="38">
        <f t="shared" si="11"/>
        <v>73.783157352562441</v>
      </c>
      <c r="Z46" s="38">
        <f t="shared" si="12"/>
        <v>75.040344271113497</v>
      </c>
      <c r="AA46" s="38">
        <f t="shared" si="13"/>
        <v>-3.3689561691304988</v>
      </c>
      <c r="AB46" s="38">
        <f t="shared" si="14"/>
        <v>-3.3689561691304846</v>
      </c>
      <c r="AC46" s="38">
        <f t="shared" si="15"/>
        <v>-3.3689561691304988</v>
      </c>
      <c r="AF46">
        <v>2.21</v>
      </c>
      <c r="AG46">
        <v>1.71</v>
      </c>
      <c r="AJ46" t="s">
        <v>318</v>
      </c>
    </row>
    <row r="47" spans="1:36" ht="15" x14ac:dyDescent="0.25">
      <c r="A47">
        <v>2.2000000000000002</v>
      </c>
      <c r="B47">
        <v>3.38</v>
      </c>
      <c r="C47">
        <v>3.53</v>
      </c>
      <c r="D47" s="32">
        <f t="shared" si="16"/>
        <v>3.3689561691304881E-2</v>
      </c>
      <c r="E47" s="33">
        <f>IF(OR($A47="",$B47="",$C47=""),"",A47*'MPTO_working_3-way'!$I46)</f>
        <v>2.2741170357208711</v>
      </c>
      <c r="F47" s="34">
        <f>IF(OR($A47="",$B47="",$C47=""),"",B47*'MPTO_working_3-way'!$I46)</f>
        <v>3.4938707185166105</v>
      </c>
      <c r="G47" s="35">
        <f>IF(OR($A47="",$B47="",$C47=""),"",C47*'MPTO_working_3-way'!$I46)</f>
        <v>3.6489241527703062</v>
      </c>
      <c r="H47" s="33">
        <f>IF(OR($A47="",$B47="",$C47=""),"",'MPTO_working_3-way'!E46)</f>
        <v>2.2557293236184144</v>
      </c>
      <c r="I47" s="34">
        <f>IF(OR($A47="",$B47="",$C47=""),"",'MPTO_working_3-way'!F46)</f>
        <v>3.5133561289355426</v>
      </c>
      <c r="J47" s="35">
        <f>IF(OR($A47="",$B47="",$C47=""),"",'MPTO_working_3-way'!G46)</f>
        <v>3.6757102421246022</v>
      </c>
      <c r="K47" s="33">
        <f>IF(OR($A47="",$B47="",$C47=""),"",'OddsRatio_working_3-way'!H46)</f>
        <v>2.263419241786206</v>
      </c>
      <c r="L47" s="34">
        <f>IF(OR($A47="",$B47="",$C47=""),"",'OddsRatio_working_3-way'!I46)</f>
        <v>3.5057814962093077</v>
      </c>
      <c r="M47" s="35">
        <f>IF(OR($A47="",$B47="",$C47=""),"",'OddsRatio_working_3-way'!J46)</f>
        <v>3.6637089014325834</v>
      </c>
      <c r="N47" s="36">
        <f t="shared" si="17"/>
        <v>43.973110631177811</v>
      </c>
      <c r="O47" s="37">
        <f t="shared" si="18"/>
        <v>28.621551298399762</v>
      </c>
      <c r="P47" s="37">
        <f t="shared" si="19"/>
        <v>27.405338070422435</v>
      </c>
      <c r="Q47" t="s">
        <v>45</v>
      </c>
      <c r="R47" t="s">
        <v>78</v>
      </c>
      <c r="S47" t="s">
        <v>387</v>
      </c>
      <c r="T47" s="38">
        <v>100</v>
      </c>
      <c r="U47" s="38">
        <f t="shared" si="7"/>
        <v>39.759036144578317</v>
      </c>
      <c r="V47" s="38">
        <f t="shared" si="8"/>
        <v>74.293059125964007</v>
      </c>
      <c r="W47" s="38">
        <f t="shared" si="9"/>
        <v>82.332155477031804</v>
      </c>
      <c r="X47" s="38">
        <f t="shared" si="10"/>
        <v>43.374785397004189</v>
      </c>
      <c r="Y47" s="38">
        <f t="shared" si="11"/>
        <v>77.908808378389892</v>
      </c>
      <c r="Z47" s="38">
        <f t="shared" si="12"/>
        <v>85.947904729457676</v>
      </c>
      <c r="AA47" s="38">
        <f t="shared" si="13"/>
        <v>-3.6157492524258714</v>
      </c>
      <c r="AB47" s="38">
        <f t="shared" si="14"/>
        <v>-3.6157492524258856</v>
      </c>
      <c r="AC47" s="38">
        <f t="shared" si="15"/>
        <v>-3.6157492524258714</v>
      </c>
      <c r="AF47">
        <v>2.13</v>
      </c>
      <c r="AG47">
        <v>1.76</v>
      </c>
      <c r="AJ47" t="s">
        <v>318</v>
      </c>
    </row>
    <row r="48" spans="1:36" ht="15" x14ac:dyDescent="0.25">
      <c r="A48">
        <v>1.66</v>
      </c>
      <c r="B48">
        <v>3.89</v>
      </c>
      <c r="C48">
        <v>5.66</v>
      </c>
      <c r="D48" s="32">
        <f t="shared" si="16"/>
        <v>3.6157492524258705E-2</v>
      </c>
      <c r="E48" s="33">
        <f>IF(OR($A48="",$B48="",$C48=""),"",A48*'MPTO_working_3-way'!$I47)</f>
        <v>1.7200214375902694</v>
      </c>
      <c r="F48" s="34">
        <f>IF(OR($A48="",$B48="",$C48=""),"",B48*'MPTO_working_3-way'!$I47)</f>
        <v>4.0306526459193668</v>
      </c>
      <c r="G48" s="35">
        <f>IF(OR($A48="",$B48="",$C48=""),"",C48*'MPTO_working_3-way'!$I47)</f>
        <v>5.8646514076873046</v>
      </c>
      <c r="H48" s="33">
        <f>IF(OR($A48="",$B48="",$C48=""),"",'MPTO_working_3-way'!E47)</f>
        <v>1.6938899023529548</v>
      </c>
      <c r="I48" s="34">
        <f>IF(OR($A48="",$B48="",$C48=""),"",'MPTO_working_3-way'!F47)</f>
        <v>4.0813509360258386</v>
      </c>
      <c r="J48" s="35">
        <f>IF(OR($A48="",$B48="",$C48=""),"",'MPTO_working_3-way'!G47)</f>
        <v>6.0743765721010909</v>
      </c>
      <c r="K48" s="33">
        <f>IF(OR($A48="",$B48="",$C48=""),"",'OddsRatio_working_3-way'!H47)</f>
        <v>1.7031038704237966</v>
      </c>
      <c r="L48" s="34">
        <f>IF(OR($A48="",$B48="",$C48=""),"",'OddsRatio_working_3-way'!I47)</f>
        <v>4.0787427053405656</v>
      </c>
      <c r="M48" s="35">
        <f>IF(OR($A48="",$B48="",$C48=""),"",'OddsRatio_working_3-way'!J47)</f>
        <v>5.9643394487498389</v>
      </c>
      <c r="N48" s="36">
        <f t="shared" si="17"/>
        <v>58.138810258143572</v>
      </c>
      <c r="O48" s="37">
        <f t="shared" si="18"/>
        <v>24.809877899362032</v>
      </c>
      <c r="P48" s="37">
        <f t="shared" si="19"/>
        <v>17.051311842494403</v>
      </c>
      <c r="Q48" t="s">
        <v>69</v>
      </c>
      <c r="R48" t="s">
        <v>43</v>
      </c>
      <c r="S48" t="s">
        <v>387</v>
      </c>
      <c r="T48" s="38">
        <v>100</v>
      </c>
      <c r="U48" s="38">
        <f t="shared" si="7"/>
        <v>67.845659163987136</v>
      </c>
      <c r="V48" s="38">
        <f t="shared" si="8"/>
        <v>68.75</v>
      </c>
      <c r="W48" s="38">
        <f t="shared" si="9"/>
        <v>60.15936254980079</v>
      </c>
      <c r="X48" s="38">
        <f t="shared" si="10"/>
        <v>71.09063745019921</v>
      </c>
      <c r="Y48" s="38">
        <f t="shared" si="11"/>
        <v>71.99497828621206</v>
      </c>
      <c r="Z48" s="38">
        <f t="shared" si="12"/>
        <v>63.404340836012864</v>
      </c>
      <c r="AA48" s="38">
        <f t="shared" si="13"/>
        <v>-3.2449782862120742</v>
      </c>
      <c r="AB48" s="38">
        <f t="shared" si="14"/>
        <v>-3.24497828621206</v>
      </c>
      <c r="AC48" s="38">
        <f t="shared" si="15"/>
        <v>-3.2449782862120742</v>
      </c>
      <c r="AF48">
        <v>1.94</v>
      </c>
      <c r="AG48">
        <v>1.93</v>
      </c>
      <c r="AJ48" t="s">
        <v>318</v>
      </c>
    </row>
    <row r="49" spans="1:36" ht="15" x14ac:dyDescent="0.25">
      <c r="A49">
        <v>3.11</v>
      </c>
      <c r="B49">
        <v>3.2</v>
      </c>
      <c r="C49">
        <v>2.5099999999999998</v>
      </c>
      <c r="D49" s="32">
        <f t="shared" si="16"/>
        <v>3.2449782862120635E-2</v>
      </c>
      <c r="E49" s="33">
        <f>IF(OR($A49="",$B49="",$C49=""),"",A49*'MPTO_working_3-way'!$I48)</f>
        <v>3.2109188247011948</v>
      </c>
      <c r="F49" s="34">
        <f>IF(OR($A49="",$B49="",$C49=""),"",B49*'MPTO_working_3-way'!$I48)</f>
        <v>3.3038393051587862</v>
      </c>
      <c r="G49" s="35">
        <f>IF(OR($A49="",$B49="",$C49=""),"",C49*'MPTO_working_3-way'!$I48)</f>
        <v>2.5914489549839224</v>
      </c>
      <c r="H49" s="33">
        <f>IF(OR($A49="",$B49="",$C49=""),"",'MPTO_working_3-way'!E48)</f>
        <v>3.2182610405996543</v>
      </c>
      <c r="I49" s="34">
        <f>IF(OR($A49="",$B49="",$C49=""),"",'MPTO_working_3-way'!F48)</f>
        <v>3.3147331973325929</v>
      </c>
      <c r="J49" s="35">
        <f>IF(OR($A49="",$B49="",$C49=""),"",'MPTO_working_3-way'!G48)</f>
        <v>2.5800473878497883</v>
      </c>
      <c r="K49" s="33">
        <f>IF(OR($A49="",$B49="",$C49=""),"",'OddsRatio_working_3-way'!H48)</f>
        <v>3.2151013455513704</v>
      </c>
      <c r="L49" s="34">
        <f>IF(OR($A49="",$B49="",$C49=""),"",'OddsRatio_working_3-way'!I48)</f>
        <v>3.3095843413331831</v>
      </c>
      <c r="M49" s="35">
        <f>IF(OR($A49="",$B49="",$C49=""),"",'OddsRatio_working_3-way'!J48)</f>
        <v>2.585214707005957</v>
      </c>
      <c r="N49" s="36">
        <f t="shared" si="17"/>
        <v>31.143733448106058</v>
      </c>
      <c r="O49" s="37">
        <f t="shared" si="18"/>
        <v>30.267815944878073</v>
      </c>
      <c r="P49" s="37">
        <f t="shared" si="19"/>
        <v>38.588450607015879</v>
      </c>
      <c r="Q49" t="s">
        <v>72</v>
      </c>
      <c r="R49" t="s">
        <v>61</v>
      </c>
      <c r="S49" t="s">
        <v>387</v>
      </c>
      <c r="T49" s="38">
        <v>100</v>
      </c>
      <c r="U49" s="38">
        <f t="shared" si="7"/>
        <v>51.219512195121943</v>
      </c>
      <c r="V49" s="38">
        <f t="shared" si="8"/>
        <v>72.752043596730246</v>
      </c>
      <c r="W49" s="38">
        <f t="shared" si="9"/>
        <v>72.14484679665739</v>
      </c>
      <c r="X49" s="38">
        <f t="shared" si="10"/>
        <v>55.103109606612378</v>
      </c>
      <c r="Y49" s="38">
        <f t="shared" si="11"/>
        <v>76.635641008220674</v>
      </c>
      <c r="Z49" s="38">
        <f t="shared" si="12"/>
        <v>76.028444208147803</v>
      </c>
      <c r="AA49" s="38">
        <f t="shared" si="13"/>
        <v>-3.8835974114904346</v>
      </c>
      <c r="AB49" s="38">
        <f t="shared" si="14"/>
        <v>-3.8835974114904275</v>
      </c>
      <c r="AC49" s="38">
        <f t="shared" si="15"/>
        <v>-3.8835974114904133</v>
      </c>
      <c r="AF49">
        <v>2.29</v>
      </c>
      <c r="AG49">
        <v>1.66</v>
      </c>
      <c r="AJ49" t="s">
        <v>318</v>
      </c>
    </row>
    <row r="50" spans="1:36" ht="15" x14ac:dyDescent="0.25">
      <c r="A50">
        <v>2.0499999999999998</v>
      </c>
      <c r="B50">
        <v>3.67</v>
      </c>
      <c r="C50">
        <v>3.59</v>
      </c>
      <c r="D50" s="32">
        <f t="shared" si="16"/>
        <v>3.8835974114904248E-2</v>
      </c>
      <c r="E50" s="33">
        <f>IF(OR($A50="",$B50="",$C50=""),"",A50*'MPTO_working_3-way'!$I49)</f>
        <v>2.1296137469355534</v>
      </c>
      <c r="F50" s="34">
        <f>IF(OR($A50="",$B50="",$C50=""),"",B50*'MPTO_working_3-way'!$I49)</f>
        <v>3.8125280250016984</v>
      </c>
      <c r="G50" s="35">
        <f>IF(OR($A50="",$B50="",$C50=""),"",C50*'MPTO_working_3-way'!$I49)</f>
        <v>3.729421147072506</v>
      </c>
      <c r="H50" s="33">
        <f>IF(OR($A50="",$B50="",$C50=""),"",'MPTO_working_3-way'!E49)</f>
        <v>2.1058858202563533</v>
      </c>
      <c r="I50" s="34">
        <f>IF(OR($A50="",$B50="",$C50=""),"",'MPTO_working_3-way'!F49)</f>
        <v>3.8530561616467103</v>
      </c>
      <c r="J50" s="35">
        <f>IF(OR($A50="",$B50="",$C50=""),"",'MPTO_working_3-way'!G49)</f>
        <v>3.7649722499269918</v>
      </c>
      <c r="K50" s="33">
        <f>IF(OR($A50="",$B50="",$C50=""),"",'OddsRatio_working_3-way'!H49)</f>
        <v>2.1153375467621323</v>
      </c>
      <c r="L50" s="34">
        <f>IF(OR($A50="",$B50="",$C50=""),"",'OddsRatio_working_3-way'!I49)</f>
        <v>3.8361440474808508</v>
      </c>
      <c r="M50" s="35">
        <f>IF(OR($A50="",$B50="",$C50=""),"",'OddsRatio_working_3-way'!J49)</f>
        <v>3.7511659486799265</v>
      </c>
      <c r="N50" s="36">
        <f t="shared" si="17"/>
        <v>46.956871941635811</v>
      </c>
      <c r="O50" s="37">
        <f t="shared" si="18"/>
        <v>26.229315389742077</v>
      </c>
      <c r="P50" s="37">
        <f t="shared" si="19"/>
        <v>26.813812668622123</v>
      </c>
      <c r="Q50" t="s">
        <v>234</v>
      </c>
      <c r="R50" t="s">
        <v>239</v>
      </c>
      <c r="S50" t="s">
        <v>387</v>
      </c>
      <c r="T50" s="38">
        <v>100</v>
      </c>
      <c r="U50" s="38">
        <f t="shared" si="7"/>
        <v>63.768115942028999</v>
      </c>
      <c r="V50" s="38">
        <f t="shared" si="8"/>
        <v>69.325153374233125</v>
      </c>
      <c r="W50" s="38">
        <f t="shared" si="9"/>
        <v>63.099630996309962</v>
      </c>
      <c r="X50" s="38">
        <f t="shared" si="10"/>
        <v>67.575215629456906</v>
      </c>
      <c r="Y50" s="38">
        <f t="shared" si="11"/>
        <v>73.132253061661061</v>
      </c>
      <c r="Z50" s="38">
        <f t="shared" si="12"/>
        <v>66.906730683737891</v>
      </c>
      <c r="AA50" s="38">
        <f t="shared" si="13"/>
        <v>-3.8070996874279075</v>
      </c>
      <c r="AB50" s="38">
        <f t="shared" si="14"/>
        <v>-3.8070996874279359</v>
      </c>
      <c r="AC50" s="38">
        <f t="shared" si="15"/>
        <v>-3.8070996874279288</v>
      </c>
      <c r="AF50">
        <v>2.02</v>
      </c>
      <c r="AG50">
        <v>1.84</v>
      </c>
      <c r="AJ50" t="s">
        <v>327</v>
      </c>
    </row>
    <row r="51" spans="1:36" ht="15" x14ac:dyDescent="0.25">
      <c r="A51">
        <v>2.76</v>
      </c>
      <c r="B51">
        <v>3.26</v>
      </c>
      <c r="C51">
        <v>2.71</v>
      </c>
      <c r="D51" s="32">
        <f t="shared" si="16"/>
        <v>3.8070996874279395E-2</v>
      </c>
      <c r="E51" s="33">
        <f>IF(OR($A51="",$B51="",$C51=""),"",A51*'MPTO_working_3-way'!$I50)</f>
        <v>2.8650759513730111</v>
      </c>
      <c r="F51" s="34">
        <f>IF(OR($A51="",$B51="",$C51=""),"",B51*'MPTO_working_3-way'!$I50)</f>
        <v>3.3841114498101508</v>
      </c>
      <c r="G51" s="35">
        <f>IF(OR($A51="",$B51="",$C51=""),"",C51*'MPTO_working_3-way'!$I50)</f>
        <v>2.8131724015292972</v>
      </c>
      <c r="H51" s="33">
        <f>IF(OR($A51="",$B51="",$C51=""),"",'MPTO_working_3-way'!E50)</f>
        <v>2.8601786647656806</v>
      </c>
      <c r="I51" s="34">
        <f>IF(OR($A51="",$B51="",$C51=""),"",'MPTO_working_3-way'!F50)</f>
        <v>3.4006881105856421</v>
      </c>
      <c r="J51" s="35">
        <f>IF(OR($A51="",$B51="",$C51=""),"",'MPTO_working_3-way'!G50)</f>
        <v>2.8065184149350135</v>
      </c>
      <c r="K51" s="33">
        <f>IF(OR($A51="",$B51="",$C51=""),"",'OddsRatio_working_3-way'!H50)</f>
        <v>2.8628180467204936</v>
      </c>
      <c r="L51" s="34">
        <f>IF(OR($A51="",$B51="",$C51=""),"",'OddsRatio_working_3-way'!I50)</f>
        <v>3.3920277190842705</v>
      </c>
      <c r="M51" s="35">
        <f>IF(OR($A51="",$B51="",$C51=""),"",'OddsRatio_working_3-way'!J50)</f>
        <v>2.809897079484116</v>
      </c>
      <c r="N51" s="36">
        <f t="shared" si="17"/>
        <v>34.903088678007883</v>
      </c>
      <c r="O51" s="37">
        <f t="shared" si="18"/>
        <v>29.549854218190717</v>
      </c>
      <c r="P51" s="37">
        <f t="shared" si="19"/>
        <v>35.547057103801386</v>
      </c>
      <c r="Q51" t="s">
        <v>223</v>
      </c>
      <c r="R51" t="s">
        <v>237</v>
      </c>
      <c r="S51" t="s">
        <v>387</v>
      </c>
      <c r="T51" s="38">
        <v>100</v>
      </c>
      <c r="U51" s="38">
        <f t="shared" si="7"/>
        <v>65.986394557823132</v>
      </c>
      <c r="V51" s="38">
        <f t="shared" si="8"/>
        <v>69.512195121951223</v>
      </c>
      <c r="W51" s="38">
        <f t="shared" si="9"/>
        <v>60.629921259842511</v>
      </c>
      <c r="X51" s="38">
        <f t="shared" si="10"/>
        <v>69.857883618206259</v>
      </c>
      <c r="Y51" s="38">
        <f t="shared" si="11"/>
        <v>73.383684182334335</v>
      </c>
      <c r="Z51" s="38">
        <f t="shared" si="12"/>
        <v>64.501410320225645</v>
      </c>
      <c r="AA51" s="38">
        <f t="shared" si="13"/>
        <v>-3.8714890603831265</v>
      </c>
      <c r="AB51" s="38">
        <f t="shared" si="14"/>
        <v>-3.8714890603831122</v>
      </c>
      <c r="AC51" s="38">
        <f t="shared" si="15"/>
        <v>-3.8714890603831336</v>
      </c>
      <c r="AF51">
        <v>2.14</v>
      </c>
      <c r="AG51">
        <v>1.74</v>
      </c>
      <c r="AJ51" t="s">
        <v>327</v>
      </c>
    </row>
    <row r="52" spans="1:36" ht="15" x14ac:dyDescent="0.25">
      <c r="A52">
        <v>2.94</v>
      </c>
      <c r="B52">
        <v>3.28</v>
      </c>
      <c r="C52">
        <v>2.54</v>
      </c>
      <c r="D52" s="32">
        <f t="shared" si="16"/>
        <v>3.8714890603831265E-2</v>
      </c>
      <c r="E52" s="33">
        <f>IF(OR($A52="",$B52="",$C52=""),"",A52*'MPTO_working_3-way'!$I51)</f>
        <v>3.0538217783752639</v>
      </c>
      <c r="F52" s="34">
        <f>IF(OR($A52="",$B52="",$C52=""),"",B52*'MPTO_working_3-way'!$I51)</f>
        <v>3.4069848411805665</v>
      </c>
      <c r="G52" s="35">
        <f>IF(OR($A52="",$B52="",$C52=""),"",C52*'MPTO_working_3-way'!$I51)</f>
        <v>2.6383358221337314</v>
      </c>
      <c r="H52" s="33">
        <f>IF(OR($A52="",$B52="",$C52=""),"",'MPTO_working_3-way'!E51)</f>
        <v>3.0559443397902495</v>
      </c>
      <c r="I52" s="34">
        <f>IF(OR($A52="",$B52="",$C52=""),"",'MPTO_working_3-way'!F51)</f>
        <v>3.4249732270968627</v>
      </c>
      <c r="J52" s="35">
        <f>IF(OR($A52="",$B52="",$C52=""),"",'MPTO_working_3-way'!G51)</f>
        <v>2.626079219685356</v>
      </c>
      <c r="K52" s="33">
        <f>IF(OR($A52="",$B52="",$C52=""),"",'OddsRatio_working_3-way'!H51)</f>
        <v>3.0555788268242297</v>
      </c>
      <c r="L52" s="34">
        <f>IF(OR($A52="",$B52="",$C52=""),"",'OddsRatio_working_3-way'!I51)</f>
        <v>3.4158349098758993</v>
      </c>
      <c r="M52" s="35">
        <f>IF(OR($A52="",$B52="",$C52=""),"",'OddsRatio_working_3-way'!J51)</f>
        <v>2.6317481408810894</v>
      </c>
      <c r="N52" s="36">
        <f t="shared" si="17"/>
        <v>32.745853313418763</v>
      </c>
      <c r="O52" s="37">
        <f t="shared" si="18"/>
        <v>29.351466079710715</v>
      </c>
      <c r="P52" s="37">
        <f t="shared" si="19"/>
        <v>37.902680606870533</v>
      </c>
      <c r="Q52" t="s">
        <v>331</v>
      </c>
      <c r="R52" t="s">
        <v>227</v>
      </c>
      <c r="S52" t="s">
        <v>387</v>
      </c>
      <c r="T52" s="38">
        <v>100</v>
      </c>
      <c r="U52" s="38">
        <f t="shared" si="7"/>
        <v>66.101694915254228</v>
      </c>
      <c r="V52" s="38">
        <f t="shared" si="8"/>
        <v>68.253968253968253</v>
      </c>
      <c r="W52" s="38">
        <f t="shared" si="9"/>
        <v>61.832061068702288</v>
      </c>
      <c r="X52" s="38">
        <f t="shared" si="10"/>
        <v>69.913970677329445</v>
      </c>
      <c r="Y52" s="38">
        <f t="shared" si="11"/>
        <v>72.06624401604347</v>
      </c>
      <c r="Z52" s="38">
        <f t="shared" si="12"/>
        <v>65.644336830777505</v>
      </c>
      <c r="AA52" s="38">
        <f t="shared" si="13"/>
        <v>-3.8122757620752168</v>
      </c>
      <c r="AB52" s="38">
        <f t="shared" si="14"/>
        <v>-3.8122757620752168</v>
      </c>
      <c r="AC52" s="38">
        <f t="shared" si="15"/>
        <v>-3.8122757620752168</v>
      </c>
      <c r="AF52">
        <v>2.23</v>
      </c>
      <c r="AG52">
        <v>1.68</v>
      </c>
      <c r="AJ52" t="s">
        <v>327</v>
      </c>
    </row>
    <row r="53" spans="1:36" ht="15" x14ac:dyDescent="0.25">
      <c r="A53">
        <v>2.95</v>
      </c>
      <c r="B53">
        <v>3.15</v>
      </c>
      <c r="C53">
        <v>2.62</v>
      </c>
      <c r="D53" s="32">
        <f t="shared" si="16"/>
        <v>3.8122757620752123E-2</v>
      </c>
      <c r="E53" s="33">
        <f>IF(OR($A53="",$B53="",$C53=""),"",A53*'MPTO_working_3-way'!$I52)</f>
        <v>3.0624621349812191</v>
      </c>
      <c r="F53" s="34">
        <f>IF(OR($A53="",$B53="",$C53=""),"",B53*'MPTO_working_3-way'!$I52)</f>
        <v>3.270086686505369</v>
      </c>
      <c r="G53" s="35">
        <f>IF(OR($A53="",$B53="",$C53=""),"",C53*'MPTO_working_3-way'!$I52)</f>
        <v>2.7198816249663706</v>
      </c>
      <c r="H53" s="33">
        <f>IF(OR($A53="",$B53="",$C53=""),"",'MPTO_working_3-way'!E52)</f>
        <v>3.0648948736616619</v>
      </c>
      <c r="I53" s="34">
        <f>IF(OR($A53="",$B53="",$C53=""),"",'MPTO_working_3-way'!F52)</f>
        <v>3.2813487668949648</v>
      </c>
      <c r="J53" s="35">
        <f>IF(OR($A53="",$B53="",$C53=""),"",'MPTO_working_3-way'!G52)</f>
        <v>2.7102341985984819</v>
      </c>
      <c r="K53" s="33">
        <f>IF(OR($A53="",$B53="",$C53=""),"",'OddsRatio_working_3-way'!H52)</f>
        <v>3.0640419879260317</v>
      </c>
      <c r="L53" s="34">
        <f>IF(OR($A53="",$B53="",$C53=""),"",'OddsRatio_working_3-way'!I52)</f>
        <v>3.2757386020722907</v>
      </c>
      <c r="M53" s="35">
        <f>IF(OR($A53="",$B53="",$C53=""),"",'OddsRatio_working_3-way'!J52)</f>
        <v>2.7147425745847031</v>
      </c>
      <c r="N53" s="36">
        <f t="shared" si="17"/>
        <v>32.653464954796334</v>
      </c>
      <c r="O53" s="37">
        <f t="shared" si="18"/>
        <v>30.58022908465054</v>
      </c>
      <c r="P53" s="37">
        <f t="shared" si="19"/>
        <v>36.766305960553126</v>
      </c>
      <c r="Q53" t="s">
        <v>240</v>
      </c>
      <c r="R53" t="s">
        <v>218</v>
      </c>
      <c r="S53" t="s">
        <v>387</v>
      </c>
      <c r="T53" s="38">
        <v>100</v>
      </c>
      <c r="U53" s="38">
        <f t="shared" si="7"/>
        <v>53.917050691244242</v>
      </c>
      <c r="V53" s="38">
        <f t="shared" si="8"/>
        <v>70.059880239520965</v>
      </c>
      <c r="W53" s="38">
        <f t="shared" si="9"/>
        <v>71.988795518207283</v>
      </c>
      <c r="X53" s="38">
        <f t="shared" si="10"/>
        <v>57.95132424227176</v>
      </c>
      <c r="Y53" s="38">
        <f t="shared" si="11"/>
        <v>74.094153790548475</v>
      </c>
      <c r="Z53" s="38">
        <f t="shared" si="12"/>
        <v>76.023069069234808</v>
      </c>
      <c r="AA53" s="38">
        <f t="shared" si="13"/>
        <v>-4.0342735510275176</v>
      </c>
      <c r="AB53" s="38">
        <f t="shared" si="14"/>
        <v>-4.0342735510275105</v>
      </c>
      <c r="AC53" s="38">
        <f t="shared" si="15"/>
        <v>-4.0342735510275247</v>
      </c>
      <c r="AF53">
        <v>2.2000000000000002</v>
      </c>
      <c r="AG53">
        <v>1.7</v>
      </c>
      <c r="AJ53" t="s">
        <v>327</v>
      </c>
    </row>
    <row r="54" spans="1:36" ht="15" x14ac:dyDescent="0.25">
      <c r="A54">
        <v>2.17</v>
      </c>
      <c r="B54">
        <v>3.34</v>
      </c>
      <c r="C54">
        <v>3.57</v>
      </c>
      <c r="D54" s="32">
        <f t="shared" si="16"/>
        <v>4.0342735510275229E-2</v>
      </c>
      <c r="E54" s="33">
        <f>IF(OR($A54="",$B54="",$C54=""),"",A54*'MPTO_working_3-way'!$I53)</f>
        <v>2.257543736057297</v>
      </c>
      <c r="F54" s="34">
        <f>IF(OR($A54="",$B54="",$C54=""),"",B54*'MPTO_working_3-way'!$I53)</f>
        <v>3.4747447366043192</v>
      </c>
      <c r="G54" s="35">
        <f>IF(OR($A54="",$B54="",$C54=""),"",C54*'MPTO_working_3-way'!$I53)</f>
        <v>3.7140235657716825</v>
      </c>
      <c r="H54" s="33">
        <f>IF(OR($A54="",$B54="",$C54=""),"",'MPTO_working_3-way'!E53)</f>
        <v>2.2352266987134648</v>
      </c>
      <c r="I54" s="34">
        <f>IF(OR($A54="",$B54="",$C54=""),"",'MPTO_working_3-way'!F53)</f>
        <v>3.4970706198529289</v>
      </c>
      <c r="J54" s="35">
        <f>IF(OR($A54="",$B54="",$C54=""),"",'MPTO_working_3-way'!G53)</f>
        <v>3.7500309427076322</v>
      </c>
      <c r="K54" s="33">
        <f>IF(OR($A54="",$B54="",$C54=""),"",'OddsRatio_working_3-way'!H53)</f>
        <v>2.24446803156534</v>
      </c>
      <c r="L54" s="34">
        <f>IF(OR($A54="",$B54="",$C54=""),"",'OddsRatio_working_3-way'!I53)</f>
        <v>3.4889360631306787</v>
      </c>
      <c r="M54" s="35">
        <f>IF(OR($A54="",$B54="",$C54=""),"",'OddsRatio_working_3-way'!J53)</f>
        <v>3.7335750778828394</v>
      </c>
      <c r="N54" s="36">
        <f t="shared" si="17"/>
        <v>44.295930308152393</v>
      </c>
      <c r="O54" s="37">
        <f t="shared" si="18"/>
        <v>28.779092445715769</v>
      </c>
      <c r="P54" s="37">
        <f t="shared" si="19"/>
        <v>26.924977246131842</v>
      </c>
      <c r="Q54" t="s">
        <v>229</v>
      </c>
      <c r="R54" t="s">
        <v>232</v>
      </c>
      <c r="S54" t="s">
        <v>387</v>
      </c>
      <c r="T54" s="38">
        <v>100</v>
      </c>
      <c r="U54" s="38">
        <f t="shared" si="7"/>
        <v>70.149253731343279</v>
      </c>
      <c r="V54" s="38">
        <f t="shared" si="8"/>
        <v>70.326409495548958</v>
      </c>
      <c r="W54" s="38">
        <f t="shared" si="9"/>
        <v>55.752212389380524</v>
      </c>
      <c r="X54" s="38">
        <f t="shared" si="10"/>
        <v>73.92137811507051</v>
      </c>
      <c r="Y54" s="38">
        <f t="shared" si="11"/>
        <v>74.098533879276189</v>
      </c>
      <c r="Z54" s="38">
        <f t="shared" si="12"/>
        <v>59.524336773107756</v>
      </c>
      <c r="AA54" s="38">
        <f t="shared" si="13"/>
        <v>-3.7721243837272311</v>
      </c>
      <c r="AB54" s="38">
        <f t="shared" si="14"/>
        <v>-3.7721243837272311</v>
      </c>
      <c r="AC54" s="38">
        <f t="shared" si="15"/>
        <v>-3.7721243837272311</v>
      </c>
      <c r="AF54">
        <v>2.16</v>
      </c>
      <c r="AG54">
        <v>1.72</v>
      </c>
      <c r="AJ54" t="s">
        <v>327</v>
      </c>
    </row>
    <row r="55" spans="1:36" ht="15" x14ac:dyDescent="0.25">
      <c r="A55">
        <v>3.35</v>
      </c>
      <c r="B55">
        <v>3.37</v>
      </c>
      <c r="C55">
        <v>2.2599999999999998</v>
      </c>
      <c r="D55" s="32">
        <f t="shared" si="16"/>
        <v>3.7721243837272267E-2</v>
      </c>
      <c r="E55" s="33">
        <f>IF(OR($A55="",$B55="",$C55=""),"",A55*'MPTO_working_3-way'!$I54)</f>
        <v>3.476366166854862</v>
      </c>
      <c r="F55" s="34">
        <f>IF(OR($A55="",$B55="",$C55=""),"",B55*'MPTO_working_3-way'!$I54)</f>
        <v>3.4971205917316075</v>
      </c>
      <c r="G55" s="35">
        <f>IF(OR($A55="",$B55="",$C55=""),"",C55*'MPTO_working_3-way'!$I54)</f>
        <v>2.3452500110722352</v>
      </c>
      <c r="H55" s="33">
        <f>IF(OR($A55="",$B55="",$C55=""),"",'MPTO_working_3-way'!E54)</f>
        <v>3.4973140572334036</v>
      </c>
      <c r="I55" s="34">
        <f>IF(OR($A55="",$B55="",$C55=""),"",'MPTO_working_3-way'!F54)</f>
        <v>3.5191174300259713</v>
      </c>
      <c r="J55" s="35">
        <f>IF(OR($A55="",$B55="",$C55=""),"",'MPTO_working_3-way'!G54)</f>
        <v>2.3261000174132005</v>
      </c>
      <c r="K55" s="33">
        <f>IF(OR($A55="",$B55="",$C55=""),"",'OddsRatio_working_3-way'!H54)</f>
        <v>3.4884386204826821</v>
      </c>
      <c r="L55" s="34">
        <f>IF(OR($A55="",$B55="",$C55=""),"",'OddsRatio_working_3-way'!I54)</f>
        <v>3.5096168215080668</v>
      </c>
      <c r="M55" s="35">
        <f>IF(OR($A55="",$B55="",$C55=""),"",'OddsRatio_working_3-way'!J54)</f>
        <v>2.3342266645992247</v>
      </c>
      <c r="N55" s="36">
        <f t="shared" si="17"/>
        <v>28.765669437656506</v>
      </c>
      <c r="O55" s="37">
        <f t="shared" si="18"/>
        <v>28.594953298560622</v>
      </c>
      <c r="P55" s="37">
        <f t="shared" si="19"/>
        <v>42.639377263782876</v>
      </c>
      <c r="Q55" t="s">
        <v>224</v>
      </c>
      <c r="R55" t="s">
        <v>221</v>
      </c>
      <c r="S55" t="s">
        <v>387</v>
      </c>
      <c r="T55" s="38">
        <v>100</v>
      </c>
      <c r="U55" s="38">
        <f t="shared" si="7"/>
        <v>66.442953020134226</v>
      </c>
      <c r="V55" s="38">
        <f t="shared" si="8"/>
        <v>70.760233918128648</v>
      </c>
      <c r="W55" s="38">
        <f t="shared" si="9"/>
        <v>59.016393442622956</v>
      </c>
      <c r="X55" s="38">
        <f t="shared" si="10"/>
        <v>70.223372639248396</v>
      </c>
      <c r="Y55" s="38">
        <f t="shared" si="11"/>
        <v>74.540653537242818</v>
      </c>
      <c r="Z55" s="38">
        <f t="shared" si="12"/>
        <v>62.796813061737126</v>
      </c>
      <c r="AA55" s="38">
        <f t="shared" si="13"/>
        <v>-3.7804196191141699</v>
      </c>
      <c r="AB55" s="38">
        <f t="shared" si="14"/>
        <v>-3.7804196191141699</v>
      </c>
      <c r="AC55" s="38">
        <f t="shared" si="15"/>
        <v>-3.7804196191141699</v>
      </c>
      <c r="AF55">
        <v>1.99</v>
      </c>
      <c r="AG55">
        <v>1.87</v>
      </c>
      <c r="AJ55" t="s">
        <v>327</v>
      </c>
    </row>
    <row r="56" spans="1:36" ht="15" x14ac:dyDescent="0.25">
      <c r="A56">
        <v>2.98</v>
      </c>
      <c r="B56">
        <v>3.42</v>
      </c>
      <c r="C56">
        <v>2.44</v>
      </c>
      <c r="D56" s="32">
        <f t="shared" si="16"/>
        <v>3.7804196191141726E-2</v>
      </c>
      <c r="E56" s="33">
        <f>IF(OR($A56="",$B56="",$C56=""),"",A56*'MPTO_working_3-way'!$I55)</f>
        <v>3.0926565046496024</v>
      </c>
      <c r="F56" s="34">
        <f>IF(OR($A56="",$B56="",$C56=""),"",B56*'MPTO_working_3-way'!$I55)</f>
        <v>3.5492903509737048</v>
      </c>
      <c r="G56" s="35">
        <f>IF(OR($A56="",$B56="",$C56=""),"",C56*'MPTO_working_3-way'!$I55)</f>
        <v>2.5322422387063859</v>
      </c>
      <c r="H56" s="33">
        <f>IF(OR($A56="",$B56="",$C56=""),"",'MPTO_working_3-way'!E55)</f>
        <v>3.0962717163359441</v>
      </c>
      <c r="I56" s="34">
        <f>IF(OR($A56="",$B56="",$C56=""),"",'MPTO_working_3-way'!F55)</f>
        <v>3.5740291615629083</v>
      </c>
      <c r="J56" s="35">
        <f>IF(OR($A56="",$B56="",$C56=""),"",'MPTO_working_3-way'!G55)</f>
        <v>2.5174036494509955</v>
      </c>
      <c r="K56" s="33">
        <f>IF(OR($A56="",$B56="",$C56=""),"",'OddsRatio_working_3-way'!H55)</f>
        <v>3.0956681692786905</v>
      </c>
      <c r="L56" s="34">
        <f>IF(OR($A56="",$B56="",$C56=""),"",'OddsRatio_working_3-way'!I55)</f>
        <v>3.5613722068961771</v>
      </c>
      <c r="M56" s="35">
        <f>IF(OR($A56="",$B56="",$C56=""),"",'OddsRatio_working_3-way'!J55)</f>
        <v>2.5241223049299566</v>
      </c>
      <c r="N56" s="36">
        <f t="shared" si="17"/>
        <v>32.334661107580708</v>
      </c>
      <c r="O56" s="37">
        <f t="shared" si="18"/>
        <v>28.174646228242839</v>
      </c>
      <c r="P56" s="37">
        <f t="shared" si="19"/>
        <v>39.490692664176443</v>
      </c>
      <c r="Q56" t="s">
        <v>242</v>
      </c>
      <c r="R56" t="s">
        <v>235</v>
      </c>
      <c r="S56" t="s">
        <v>387</v>
      </c>
      <c r="T56" s="38">
        <v>100</v>
      </c>
      <c r="U56" s="38">
        <f t="shared" si="7"/>
        <v>59.839357429718881</v>
      </c>
      <c r="V56" s="38">
        <f t="shared" si="8"/>
        <v>67.426710097719877</v>
      </c>
      <c r="W56" s="38">
        <f t="shared" si="9"/>
        <v>68.944099378881987</v>
      </c>
      <c r="X56" s="38">
        <f t="shared" si="10"/>
        <v>63.629190523398151</v>
      </c>
      <c r="Y56" s="38">
        <f t="shared" si="11"/>
        <v>71.216543191399126</v>
      </c>
      <c r="Z56" s="38">
        <f t="shared" si="12"/>
        <v>72.733932472561264</v>
      </c>
      <c r="AA56" s="38">
        <f t="shared" si="13"/>
        <v>-3.7898330936792703</v>
      </c>
      <c r="AB56" s="38">
        <f t="shared" si="14"/>
        <v>-3.789833093679249</v>
      </c>
      <c r="AC56" s="38">
        <f t="shared" si="15"/>
        <v>-3.7898330936792775</v>
      </c>
      <c r="AF56">
        <v>2.11</v>
      </c>
      <c r="AG56">
        <v>1.76</v>
      </c>
      <c r="AJ56" t="s">
        <v>327</v>
      </c>
    </row>
    <row r="57" spans="1:36" ht="15" x14ac:dyDescent="0.25">
      <c r="A57">
        <v>2.4900000000000002</v>
      </c>
      <c r="B57">
        <v>3.07</v>
      </c>
      <c r="C57">
        <v>3.22</v>
      </c>
      <c r="D57" s="32">
        <f t="shared" si="16"/>
        <v>3.7898330936792624E-2</v>
      </c>
      <c r="E57" s="33">
        <f>IF(OR($A57="",$B57="",$C57=""),"",A57*'MPTO_working_3-way'!$I56)</f>
        <v>2.5843668440326137</v>
      </c>
      <c r="F57" s="34">
        <f>IF(OR($A57="",$B57="",$C57=""),"",B57*'MPTO_working_3-way'!$I56)</f>
        <v>3.1863478759759531</v>
      </c>
      <c r="G57" s="35">
        <f>IF(OR($A57="",$B57="",$C57=""),"",C57*'MPTO_working_3-way'!$I56)</f>
        <v>3.3420326256164725</v>
      </c>
      <c r="H57" s="33">
        <f>IF(OR($A57="",$B57="",$C57=""),"",'MPTO_working_3-way'!E56)</f>
        <v>2.5708682407683283</v>
      </c>
      <c r="I57" s="34">
        <f>IF(OR($A57="",$B57="",$C57=""),"",'MPTO_working_3-way'!F56)</f>
        <v>3.1938665289305876</v>
      </c>
      <c r="J57" s="35">
        <f>IF(OR($A57="",$B57="",$C57=""),"",'MPTO_working_3-way'!G56)</f>
        <v>3.3565356181527983</v>
      </c>
      <c r="K57" s="33">
        <f>IF(OR($A57="",$B57="",$C57=""),"",'OddsRatio_working_3-way'!H56)</f>
        <v>2.5769610368661882</v>
      </c>
      <c r="L57" s="34">
        <f>IF(OR($A57="",$B57="",$C57=""),"",'OddsRatio_working_3-way'!I56)</f>
        <v>3.1908116418208112</v>
      </c>
      <c r="M57" s="35">
        <f>IF(OR($A57="",$B57="",$C57=""),"",'OddsRatio_working_3-way'!J56)</f>
        <v>3.3495661086194213</v>
      </c>
      <c r="N57" s="36">
        <f t="shared" si="17"/>
        <v>38.694197083863394</v>
      </c>
      <c r="O57" s="37">
        <f t="shared" si="18"/>
        <v>31.383892748801255</v>
      </c>
      <c r="P57" s="37">
        <f t="shared" si="19"/>
        <v>29.921910167335351</v>
      </c>
      <c r="Q57" t="s">
        <v>339</v>
      </c>
      <c r="R57" t="s">
        <v>42</v>
      </c>
      <c r="S57" t="s">
        <v>387</v>
      </c>
      <c r="T57" s="38">
        <v>100</v>
      </c>
      <c r="U57" s="38">
        <f t="shared" si="7"/>
        <v>63.503649635036496</v>
      </c>
      <c r="V57" s="38">
        <f t="shared" si="8"/>
        <v>71.181556195965413</v>
      </c>
      <c r="W57" s="38">
        <f t="shared" si="9"/>
        <v>61.538461538461533</v>
      </c>
      <c r="X57" s="38">
        <f t="shared" si="10"/>
        <v>67.27998226557304</v>
      </c>
      <c r="Y57" s="38">
        <f t="shared" si="11"/>
        <v>74.957888826501957</v>
      </c>
      <c r="Z57" s="38">
        <f t="shared" si="12"/>
        <v>65.314794168998077</v>
      </c>
      <c r="AA57" s="38">
        <f t="shared" si="13"/>
        <v>-3.7763326305365439</v>
      </c>
      <c r="AB57" s="38">
        <f t="shared" si="14"/>
        <v>-3.7763326305365439</v>
      </c>
      <c r="AC57" s="38">
        <f t="shared" si="15"/>
        <v>-3.7763326305365439</v>
      </c>
      <c r="AF57">
        <v>1.98</v>
      </c>
      <c r="AG57">
        <v>1.88</v>
      </c>
      <c r="AJ57" t="s">
        <v>327</v>
      </c>
    </row>
    <row r="58" spans="1:36" ht="15" x14ac:dyDescent="0.25">
      <c r="A58">
        <v>2.74</v>
      </c>
      <c r="B58">
        <v>3.47</v>
      </c>
      <c r="C58">
        <v>2.6</v>
      </c>
      <c r="D58" s="32">
        <f t="shared" si="16"/>
        <v>3.7763326305365386E-2</v>
      </c>
      <c r="E58" s="33">
        <f>IF(OR($A58="",$B58="",$C58=""),"",A58*'MPTO_working_3-way'!$I57)</f>
        <v>2.8434715140767013</v>
      </c>
      <c r="F58" s="34">
        <f>IF(OR($A58="",$B58="",$C58=""),"",B58*'MPTO_working_3-way'!$I57)</f>
        <v>3.6010387422796182</v>
      </c>
      <c r="G58" s="35">
        <f>IF(OR($A58="",$B58="",$C58=""),"",C58*'MPTO_working_3-way'!$I57)</f>
        <v>2.69818464839395</v>
      </c>
      <c r="H58" s="33">
        <f>IF(OR($A58="",$B58="",$C58=""),"",'MPTO_working_3-way'!E57)</f>
        <v>2.8378799103644199</v>
      </c>
      <c r="I58" s="34">
        <f>IF(OR($A58="",$B58="",$C58=""),"",'MPTO_working_3-way'!F57)</f>
        <v>3.6284909641030056</v>
      </c>
      <c r="J58" s="35">
        <f>IF(OR($A58="",$B58="",$C58=""),"",'MPTO_working_3-way'!G57)</f>
        <v>2.6879725464554394</v>
      </c>
      <c r="K58" s="33">
        <f>IF(OR($A58="",$B58="",$C58=""),"",'OddsRatio_working_3-way'!H57)</f>
        <v>2.841247482323888</v>
      </c>
      <c r="L58" s="34">
        <f>IF(OR($A58="",$B58="",$C58=""),"",'OddsRatio_working_3-way'!I57)</f>
        <v>3.6137248743333341</v>
      </c>
      <c r="M58" s="35">
        <f>IF(OR($A58="",$B58="",$C58=""),"",'OddsRatio_working_3-way'!J57)</f>
        <v>2.6931011331713917</v>
      </c>
      <c r="N58" s="36">
        <f t="shared" si="17"/>
        <v>35.16827916332084</v>
      </c>
      <c r="O58" s="37">
        <f t="shared" si="18"/>
        <v>27.769765103025673</v>
      </c>
      <c r="P58" s="37">
        <f t="shared" si="19"/>
        <v>37.061955733653498</v>
      </c>
      <c r="Q58" t="s">
        <v>233</v>
      </c>
      <c r="R58" t="s">
        <v>222</v>
      </c>
      <c r="S58" t="s">
        <v>387</v>
      </c>
      <c r="T58" s="38">
        <v>100</v>
      </c>
      <c r="U58" s="38">
        <f t="shared" si="7"/>
        <v>46.524064171122987</v>
      </c>
      <c r="V58" s="38">
        <f t="shared" si="8"/>
        <v>72.527472527472526</v>
      </c>
      <c r="W58" s="38">
        <f t="shared" si="9"/>
        <v>76.798143851508115</v>
      </c>
      <c r="X58" s="38">
        <f t="shared" si="10"/>
        <v>50.674383621019345</v>
      </c>
      <c r="Y58" s="38">
        <f t="shared" si="11"/>
        <v>76.677791977368884</v>
      </c>
      <c r="Z58" s="38">
        <f t="shared" si="12"/>
        <v>80.948463301404459</v>
      </c>
      <c r="AA58" s="38">
        <f t="shared" si="13"/>
        <v>-4.150319449896358</v>
      </c>
      <c r="AB58" s="38">
        <f t="shared" si="14"/>
        <v>-4.150319449896358</v>
      </c>
      <c r="AC58" s="38">
        <f t="shared" si="15"/>
        <v>-4.1503194498963438</v>
      </c>
      <c r="AF58">
        <v>1.83</v>
      </c>
      <c r="AG58">
        <v>2.0299999999999998</v>
      </c>
      <c r="AJ58" t="s">
        <v>327</v>
      </c>
    </row>
    <row r="59" spans="1:36" ht="15" x14ac:dyDescent="0.25">
      <c r="A59">
        <v>1.87</v>
      </c>
      <c r="B59">
        <v>3.64</v>
      </c>
      <c r="C59">
        <v>4.3099999999999996</v>
      </c>
      <c r="D59" s="32">
        <f t="shared" si="16"/>
        <v>4.1503194498963447E-2</v>
      </c>
      <c r="E59" s="33">
        <f>IF(OR($A59="",$B59="",$C59=""),"",A59*'MPTO_working_3-way'!$I58)</f>
        <v>1.9476109737130618</v>
      </c>
      <c r="F59" s="34">
        <f>IF(OR($A59="",$B59="",$C59=""),"",B59*'MPTO_working_3-way'!$I58)</f>
        <v>3.7910716279762271</v>
      </c>
      <c r="G59" s="35">
        <f>IF(OR($A59="",$B59="",$C59=""),"",C59*'MPTO_working_3-way'!$I58)</f>
        <v>4.4888787682905322</v>
      </c>
      <c r="H59" s="33">
        <f>IF(OR($A59="",$B59="",$C59=""),"",'MPTO_working_3-way'!E58)</f>
        <v>1.9196622864163382</v>
      </c>
      <c r="I59" s="34">
        <f>IF(OR($A59="",$B59="",$C59=""),"",'MPTO_working_3-way'!F58)</f>
        <v>3.8330202005896123</v>
      </c>
      <c r="J59" s="35">
        <f>IF(OR($A59="",$B59="",$C59=""),"",'MPTO_working_3-way'!G58)</f>
        <v>4.5832840697048054</v>
      </c>
      <c r="K59" s="33">
        <f>IF(OR($A59="",$B59="",$C59=""),"",'OddsRatio_working_3-way'!H58)</f>
        <v>1.9301832705545874</v>
      </c>
      <c r="L59" s="34">
        <f>IF(OR($A59="",$B59="",$C59=""),"",'OddsRatio_working_3-way'!I58)</f>
        <v>3.8226250968552997</v>
      </c>
      <c r="M59" s="35">
        <f>IF(OR($A59="",$B59="",$C59=""),"",'OddsRatio_working_3-way'!J58)</f>
        <v>4.5389731327996374</v>
      </c>
      <c r="N59" s="36">
        <f t="shared" si="17"/>
        <v>51.344956128149668</v>
      </c>
      <c r="O59" s="37">
        <f t="shared" si="18"/>
        <v>26.377765922977986</v>
      </c>
      <c r="P59" s="37">
        <f t="shared" si="19"/>
        <v>22.277277948872364</v>
      </c>
      <c r="Q59" t="s">
        <v>334</v>
      </c>
      <c r="R59" t="s">
        <v>340</v>
      </c>
      <c r="S59" t="s">
        <v>387</v>
      </c>
      <c r="T59" s="38">
        <v>100</v>
      </c>
      <c r="U59" s="38">
        <f t="shared" si="7"/>
        <v>40.828402366863905</v>
      </c>
      <c r="V59" s="38">
        <f t="shared" si="8"/>
        <v>73.614775725593674</v>
      </c>
      <c r="W59" s="38">
        <f t="shared" si="9"/>
        <v>81.343283582089541</v>
      </c>
      <c r="X59" s="38">
        <f t="shared" si="10"/>
        <v>45.041940692316778</v>
      </c>
      <c r="Y59" s="38">
        <f t="shared" si="11"/>
        <v>77.828314051046547</v>
      </c>
      <c r="Z59" s="38">
        <f t="shared" si="12"/>
        <v>85.556821907542428</v>
      </c>
      <c r="AA59" s="38">
        <f t="shared" si="13"/>
        <v>-4.2135383254528733</v>
      </c>
      <c r="AB59" s="38">
        <f t="shared" si="14"/>
        <v>-4.2135383254528733</v>
      </c>
      <c r="AC59" s="38">
        <f t="shared" si="15"/>
        <v>-4.2135383254528875</v>
      </c>
      <c r="AF59">
        <v>2.0699999999999998</v>
      </c>
      <c r="AG59">
        <v>1.78</v>
      </c>
      <c r="AJ59" t="s">
        <v>327</v>
      </c>
    </row>
    <row r="60" spans="1:36" ht="15" x14ac:dyDescent="0.25">
      <c r="A60">
        <v>1.69</v>
      </c>
      <c r="B60">
        <v>3.79</v>
      </c>
      <c r="C60">
        <v>5.36</v>
      </c>
      <c r="D60" s="32">
        <f t="shared" si="16"/>
        <v>4.2135383254528813E-2</v>
      </c>
      <c r="E60" s="33">
        <f>IF(OR($A60="",$B60="",$C60=""),"",A60*'MPTO_working_3-way'!$I59)</f>
        <v>1.7612087977001536</v>
      </c>
      <c r="F60" s="34">
        <f>IF(OR($A60="",$B60="",$C60=""),"",B60*'MPTO_working_3-way'!$I59)</f>
        <v>3.9496931025346642</v>
      </c>
      <c r="G60" s="35">
        <f>IF(OR($A60="",$B60="",$C60=""),"",C60*'MPTO_working_3-way'!$I59)</f>
        <v>5.5858456542442747</v>
      </c>
      <c r="H60" s="33">
        <f>IF(OR($A60="",$B60="",$C60=""),"",'MPTO_working_3-way'!E59)</f>
        <v>1.7310896031163849</v>
      </c>
      <c r="I60" s="34">
        <f>IF(OR($A60="",$B60="",$C60=""),"",'MPTO_working_3-way'!F59)</f>
        <v>4.0030885430537406</v>
      </c>
      <c r="J60" s="35">
        <f>IF(OR($A60="",$B60="",$C60=""),"",'MPTO_working_3-way'!G59)</f>
        <v>5.7963609791940192</v>
      </c>
      <c r="K60" s="33">
        <f>IF(OR($A60="",$B60="",$C60=""),"",'OddsRatio_working_3-way'!H59)</f>
        <v>1.7417779337403623</v>
      </c>
      <c r="L60" s="34">
        <f>IF(OR($A60="",$B60="",$C60=""),"",'OddsRatio_working_3-way'!I59)</f>
        <v>3.9993629494719003</v>
      </c>
      <c r="M60" s="35">
        <f>IF(OR($A60="",$B60="",$C60=""),"",'OddsRatio_working_3-way'!J59)</f>
        <v>5.6871765088521462</v>
      </c>
      <c r="N60" s="36">
        <f t="shared" si="17"/>
        <v>56.779184915827926</v>
      </c>
      <c r="O60" s="37">
        <f t="shared" si="18"/>
        <v>25.318422825263635</v>
      </c>
      <c r="P60" s="37">
        <f t="shared" si="19"/>
        <v>17.902392258908431</v>
      </c>
      <c r="Q60" t="s">
        <v>77</v>
      </c>
      <c r="R60" t="s">
        <v>230</v>
      </c>
      <c r="S60" t="s">
        <v>387</v>
      </c>
      <c r="T60" s="38">
        <v>100</v>
      </c>
      <c r="U60" s="38">
        <f t="shared" si="7"/>
        <v>63.235294117647051</v>
      </c>
      <c r="V60" s="38">
        <f t="shared" si="8"/>
        <v>71.181556195965413</v>
      </c>
      <c r="W60" s="38">
        <f t="shared" si="9"/>
        <v>61.685823754789276</v>
      </c>
      <c r="X60" s="38">
        <f t="shared" si="10"/>
        <v>67.132620049245318</v>
      </c>
      <c r="Y60" s="38">
        <f t="shared" si="11"/>
        <v>75.078882127563659</v>
      </c>
      <c r="Z60" s="38">
        <f t="shared" si="12"/>
        <v>65.583149686387515</v>
      </c>
      <c r="AA60" s="38">
        <f t="shared" si="13"/>
        <v>-3.8973259315982673</v>
      </c>
      <c r="AB60" s="38">
        <f t="shared" si="14"/>
        <v>-3.897325931598246</v>
      </c>
      <c r="AC60" s="38">
        <f t="shared" si="15"/>
        <v>-3.8973259315982389</v>
      </c>
      <c r="AF60">
        <v>1.97</v>
      </c>
      <c r="AG60">
        <v>1.88</v>
      </c>
      <c r="AJ60" t="s">
        <v>327</v>
      </c>
    </row>
    <row r="61" spans="1:36" ht="15" x14ac:dyDescent="0.25">
      <c r="A61">
        <v>2.72</v>
      </c>
      <c r="B61">
        <v>3.47</v>
      </c>
      <c r="C61">
        <v>2.61</v>
      </c>
      <c r="D61" s="32">
        <f t="shared" si="16"/>
        <v>3.8973259315982389E-2</v>
      </c>
      <c r="E61" s="33">
        <f>IF(OR($A61="",$B61="",$C61=""),"",A61*'MPTO_working_3-way'!$I60)</f>
        <v>2.8260072653394723</v>
      </c>
      <c r="F61" s="34">
        <f>IF(OR($A61="",$B61="",$C61=""),"",B61*'MPTO_working_3-way'!$I60)</f>
        <v>3.6052372098264591</v>
      </c>
      <c r="G61" s="35">
        <f>IF(OR($A61="",$B61="",$C61=""),"",C61*'MPTO_working_3-way'!$I60)</f>
        <v>2.7117202068147139</v>
      </c>
      <c r="H61" s="33">
        <f>IF(OR($A61="",$B61="",$C61=""),"",'MPTO_working_3-way'!E60)</f>
        <v>2.8196338927427154</v>
      </c>
      <c r="I61" s="34">
        <f>IF(OR($A61="",$B61="",$C61=""),"",'MPTO_working_3-way'!F60)</f>
        <v>3.6338087173246847</v>
      </c>
      <c r="J61" s="35">
        <f>IF(OR($A61="",$B61="",$C61=""),"",'MPTO_working_3-way'!G60)</f>
        <v>2.7016025224378435</v>
      </c>
      <c r="K61" s="33">
        <f>IF(OR($A61="",$B61="",$C61=""),"",'OddsRatio_working_3-way'!H60)</f>
        <v>2.8233535901748543</v>
      </c>
      <c r="L61" s="34">
        <f>IF(OR($A61="",$B61="",$C61=""),"",'OddsRatio_working_3-way'!I60)</f>
        <v>3.6184205626348187</v>
      </c>
      <c r="M61" s="35">
        <f>IF(OR($A61="",$B61="",$C61=""),"",'OddsRatio_working_3-way'!J60)</f>
        <v>2.7067437675473913</v>
      </c>
      <c r="N61" s="36">
        <f t="shared" si="17"/>
        <v>35.385613202939723</v>
      </c>
      <c r="O61" s="37">
        <f t="shared" si="18"/>
        <v>27.737425911238052</v>
      </c>
      <c r="P61" s="37">
        <f t="shared" si="19"/>
        <v>36.876960885822243</v>
      </c>
      <c r="Q61" t="s">
        <v>75</v>
      </c>
      <c r="R61" t="s">
        <v>220</v>
      </c>
      <c r="S61" t="s">
        <v>387</v>
      </c>
      <c r="T61" s="38">
        <v>100</v>
      </c>
      <c r="U61" s="38">
        <f t="shared" si="7"/>
        <v>59.839357429718881</v>
      </c>
      <c r="V61" s="38">
        <f t="shared" si="8"/>
        <v>69.6048632218845</v>
      </c>
      <c r="W61" s="38">
        <f t="shared" si="9"/>
        <v>66.777408637873762</v>
      </c>
      <c r="X61" s="38">
        <f t="shared" si="10"/>
        <v>63.617728140241745</v>
      </c>
      <c r="Y61" s="38">
        <f t="shared" si="11"/>
        <v>73.383233932407364</v>
      </c>
      <c r="Z61" s="38">
        <f t="shared" si="12"/>
        <v>70.555779348396612</v>
      </c>
      <c r="AA61" s="38">
        <f t="shared" si="13"/>
        <v>-3.7783707105228643</v>
      </c>
      <c r="AB61" s="38">
        <f t="shared" si="14"/>
        <v>-3.7783707105228643</v>
      </c>
      <c r="AC61" s="38">
        <f t="shared" si="15"/>
        <v>-3.7783707105228501</v>
      </c>
      <c r="AF61">
        <v>1.96</v>
      </c>
      <c r="AG61">
        <v>1.89</v>
      </c>
      <c r="AJ61" t="s">
        <v>327</v>
      </c>
    </row>
    <row r="62" spans="1:36" ht="15" x14ac:dyDescent="0.25">
      <c r="A62">
        <v>2.4900000000000002</v>
      </c>
      <c r="B62">
        <v>3.29</v>
      </c>
      <c r="C62">
        <v>3.01</v>
      </c>
      <c r="D62" s="32">
        <f t="shared" si="16"/>
        <v>3.7783707105228714E-2</v>
      </c>
      <c r="E62" s="33">
        <f>IF(OR($A62="",$B62="",$C62=""),"",A62*'MPTO_working_3-way'!$I61)</f>
        <v>2.5840814306920197</v>
      </c>
      <c r="F62" s="34">
        <f>IF(OR($A62="",$B62="",$C62=""),"",B62*'MPTO_working_3-way'!$I61)</f>
        <v>3.4143083963762026</v>
      </c>
      <c r="G62" s="35">
        <f>IF(OR($A62="",$B62="",$C62=""),"",C62*'MPTO_working_3-way'!$I61)</f>
        <v>3.1237289583867383</v>
      </c>
      <c r="H62" s="33">
        <f>IF(OR($A62="",$B62="",$C62=""),"",'MPTO_working_3-way'!E61)</f>
        <v>2.5706157353813657</v>
      </c>
      <c r="I62" s="34">
        <f>IF(OR($A62="",$B62="",$C62=""),"",'MPTO_working_3-way'!F61)</f>
        <v>3.4322178315513177</v>
      </c>
      <c r="J62" s="35">
        <f>IF(OR($A62="",$B62="",$C62=""),"",'MPTO_working_3-way'!G61)</f>
        <v>3.128604302856028</v>
      </c>
      <c r="K62" s="33">
        <f>IF(OR($A62="",$B62="",$C62=""),"",'OddsRatio_working_3-way'!H61)</f>
        <v>2.5767309380693573</v>
      </c>
      <c r="L62" s="34">
        <f>IF(OR($A62="",$B62="",$C62=""),"",'OddsRatio_working_3-way'!I61)</f>
        <v>3.4232978846837776</v>
      </c>
      <c r="M62" s="35">
        <f>IF(OR($A62="",$B62="",$C62=""),"",'OddsRatio_working_3-way'!J61)</f>
        <v>3.1269994533687302</v>
      </c>
      <c r="N62" s="36">
        <f t="shared" si="17"/>
        <v>38.698470881089804</v>
      </c>
      <c r="O62" s="37">
        <f t="shared" si="18"/>
        <v>29.288508356812649</v>
      </c>
      <c r="P62" s="37">
        <f t="shared" si="19"/>
        <v>32.013020762097547</v>
      </c>
      <c r="Q62" t="s">
        <v>338</v>
      </c>
      <c r="R62" t="s">
        <v>247</v>
      </c>
      <c r="S62" t="s">
        <v>387</v>
      </c>
      <c r="T62" s="38">
        <v>100</v>
      </c>
      <c r="U62" s="38">
        <f t="shared" si="7"/>
        <v>44.134078212290497</v>
      </c>
      <c r="V62" s="38">
        <f t="shared" si="8"/>
        <v>71.264367816091948</v>
      </c>
      <c r="W62" s="38">
        <f t="shared" si="9"/>
        <v>80.392156862745097</v>
      </c>
      <c r="X62" s="38">
        <f t="shared" si="10"/>
        <v>48.343475321162948</v>
      </c>
      <c r="Y62" s="38">
        <f t="shared" si="11"/>
        <v>75.473764924964399</v>
      </c>
      <c r="Z62" s="38">
        <f t="shared" si="12"/>
        <v>84.601553971617534</v>
      </c>
      <c r="AA62" s="38">
        <f t="shared" si="13"/>
        <v>-4.2093971088724516</v>
      </c>
      <c r="AB62" s="38">
        <f t="shared" si="14"/>
        <v>-4.2093971088724516</v>
      </c>
      <c r="AC62" s="38">
        <f t="shared" si="15"/>
        <v>-4.2093971088724373</v>
      </c>
      <c r="AF62">
        <v>2.2599999999999998</v>
      </c>
      <c r="AG62">
        <v>1.67</v>
      </c>
      <c r="AJ62" t="s">
        <v>323</v>
      </c>
    </row>
    <row r="63" spans="1:36" ht="15" x14ac:dyDescent="0.25">
      <c r="A63">
        <v>1.79</v>
      </c>
      <c r="B63">
        <v>3.48</v>
      </c>
      <c r="C63">
        <v>5.0999999999999996</v>
      </c>
      <c r="D63" s="32">
        <f t="shared" si="16"/>
        <v>4.209397108872448E-2</v>
      </c>
      <c r="E63" s="33">
        <f>IF(OR($A63="",$B63="",$C63=""),"",A63*'MPTO_working_3-way'!$I62)</f>
        <v>1.8653482082488169</v>
      </c>
      <c r="F63" s="34">
        <f>IF(OR($A63="",$B63="",$C63=""),"",B63*'MPTO_working_3-way'!$I62)</f>
        <v>3.6264870193887613</v>
      </c>
      <c r="G63" s="35">
        <f>IF(OR($A63="",$B63="",$C63=""),"",C63*'MPTO_working_3-way'!$I62)</f>
        <v>5.3146792525524944</v>
      </c>
      <c r="H63" s="33">
        <f>IF(OR($A63="",$B63="",$C63=""),"",'MPTO_working_3-way'!E62)</f>
        <v>1.8361160173480429</v>
      </c>
      <c r="I63" s="34">
        <f>IF(OR($A63="",$B63="",$C63=""),"",'MPTO_working_3-way'!F62)</f>
        <v>3.6586481543755558</v>
      </c>
      <c r="J63" s="35">
        <f>IF(OR($A63="",$B63="",$C63=""),"",'MPTO_working_3-way'!G62)</f>
        <v>5.4930837010498941</v>
      </c>
      <c r="K63" s="33">
        <f>IF(OR($A63="",$B63="",$C63=""),"",'OddsRatio_working_3-way'!H62)</f>
        <v>1.8470715564225566</v>
      </c>
      <c r="L63" s="34">
        <f>IF(OR($A63="",$B63="",$C63=""),"",'OddsRatio_working_3-way'!I62)</f>
        <v>3.6591613416809361</v>
      </c>
      <c r="M63" s="35">
        <f>IF(OR($A63="",$B63="",$C63=""),"",'OddsRatio_working_3-way'!J62)</f>
        <v>5.3961941535854168</v>
      </c>
      <c r="N63" s="36">
        <f t="shared" si="17"/>
        <v>53.609293727458905</v>
      </c>
      <c r="O63" s="37">
        <f t="shared" si="18"/>
        <v>27.574895336825122</v>
      </c>
      <c r="P63" s="37">
        <f t="shared" si="19"/>
        <v>18.81581093571597</v>
      </c>
      <c r="Q63" t="s">
        <v>238</v>
      </c>
      <c r="R63" t="s">
        <v>333</v>
      </c>
      <c r="S63" t="s">
        <v>387</v>
      </c>
      <c r="T63" s="38">
        <v>100</v>
      </c>
      <c r="U63" s="38">
        <f t="shared" si="7"/>
        <v>56.521739130434774</v>
      </c>
      <c r="V63" s="38">
        <f t="shared" si="8"/>
        <v>71.181556195965413</v>
      </c>
      <c r="W63" s="38">
        <f t="shared" si="9"/>
        <v>68.35443037974683</v>
      </c>
      <c r="X63" s="38">
        <f t="shared" si="10"/>
        <v>60.464013424287742</v>
      </c>
      <c r="Y63" s="38">
        <f t="shared" si="11"/>
        <v>75.123830489818388</v>
      </c>
      <c r="Z63" s="38">
        <f t="shared" si="12"/>
        <v>72.296704673599805</v>
      </c>
      <c r="AA63" s="38">
        <f t="shared" si="13"/>
        <v>-3.942274293852968</v>
      </c>
      <c r="AB63" s="38">
        <f t="shared" si="14"/>
        <v>-3.9422742938529751</v>
      </c>
      <c r="AC63" s="38">
        <f t="shared" si="15"/>
        <v>-3.9422742938529751</v>
      </c>
      <c r="AF63">
        <v>1.85</v>
      </c>
      <c r="AG63">
        <v>2</v>
      </c>
      <c r="AJ63" t="s">
        <v>323</v>
      </c>
    </row>
    <row r="64" spans="1:36" ht="15" x14ac:dyDescent="0.25">
      <c r="A64">
        <v>2.2999999999999998</v>
      </c>
      <c r="B64">
        <v>3.47</v>
      </c>
      <c r="C64">
        <v>3.16</v>
      </c>
      <c r="D64" s="32">
        <f t="shared" si="16"/>
        <v>3.9422742938529654E-2</v>
      </c>
      <c r="E64" s="33">
        <f>IF(OR($A64="",$B64="",$C64=""),"",A64*'MPTO_working_3-way'!$I63)</f>
        <v>2.3906723087586181</v>
      </c>
      <c r="F64" s="34">
        <f>IF(OR($A64="",$B64="",$C64=""),"",B64*'MPTO_working_3-way'!$I63)</f>
        <v>3.6067969179966979</v>
      </c>
      <c r="G64" s="35">
        <f>IF(OR($A64="",$B64="",$C64=""),"",C64*'MPTO_working_3-way'!$I63)</f>
        <v>3.2845758676857537</v>
      </c>
      <c r="H64" s="33">
        <f>IF(OR($A64="",$B64="",$C64=""),"",'MPTO_working_3-way'!E63)</f>
        <v>2.371681959640592</v>
      </c>
      <c r="I64" s="34">
        <f>IF(OR($A64="",$B64="",$C64=""),"",'MPTO_working_3-way'!F63)</f>
        <v>3.635788207072066</v>
      </c>
      <c r="J64" s="35">
        <f>IF(OR($A64="",$B64="",$C64=""),"",'MPTO_working_3-way'!G63)</f>
        <v>3.2969049308110767</v>
      </c>
      <c r="K64" s="33">
        <f>IF(OR($A64="",$B64="",$C64=""),"",'OddsRatio_working_3-way'!H63)</f>
        <v>2.3798739646450033</v>
      </c>
      <c r="L64" s="34">
        <f>IF(OR($A64="",$B64="",$C64=""),"",'OddsRatio_working_3-way'!I63)</f>
        <v>3.621760532825506</v>
      </c>
      <c r="M64" s="35">
        <f>IF(OR($A64="",$B64="",$C64=""),"",'OddsRatio_working_3-way'!J63)</f>
        <v>3.2927136643332369</v>
      </c>
      <c r="N64" s="36">
        <f t="shared" si="17"/>
        <v>41.829237588787755</v>
      </c>
      <c r="O64" s="37">
        <f t="shared" si="18"/>
        <v>27.72543125481609</v>
      </c>
      <c r="P64" s="37">
        <f t="shared" si="19"/>
        <v>30.445331156396151</v>
      </c>
      <c r="Q64" t="s">
        <v>225</v>
      </c>
      <c r="R64" t="s">
        <v>241</v>
      </c>
      <c r="S64" t="s">
        <v>387</v>
      </c>
      <c r="T64" s="38">
        <v>100</v>
      </c>
      <c r="U64" s="38">
        <f t="shared" si="7"/>
        <v>62.121212121212118</v>
      </c>
      <c r="V64" s="38">
        <f t="shared" si="8"/>
        <v>70.059880239520965</v>
      </c>
      <c r="W64" s="38">
        <f t="shared" si="9"/>
        <v>64.02877697841727</v>
      </c>
      <c r="X64" s="38">
        <f t="shared" si="10"/>
        <v>65.911342782061794</v>
      </c>
      <c r="Y64" s="38">
        <f t="shared" si="11"/>
        <v>73.85001090037062</v>
      </c>
      <c r="Z64" s="38">
        <f t="shared" si="12"/>
        <v>67.818907639266925</v>
      </c>
      <c r="AA64" s="38">
        <f t="shared" si="13"/>
        <v>-3.7901306608496768</v>
      </c>
      <c r="AB64" s="38">
        <f t="shared" si="14"/>
        <v>-3.7901306608496554</v>
      </c>
      <c r="AC64" s="38">
        <f t="shared" si="15"/>
        <v>-3.7901306608496554</v>
      </c>
      <c r="AF64">
        <v>2.19</v>
      </c>
      <c r="AG64">
        <v>1.7</v>
      </c>
      <c r="AJ64" t="s">
        <v>323</v>
      </c>
    </row>
    <row r="65" spans="1:36" ht="15" x14ac:dyDescent="0.25">
      <c r="A65">
        <v>2.64</v>
      </c>
      <c r="B65">
        <v>3.34</v>
      </c>
      <c r="C65">
        <v>2.78</v>
      </c>
      <c r="D65" s="32">
        <f t="shared" si="16"/>
        <v>3.7901306608496554E-2</v>
      </c>
      <c r="E65" s="33">
        <f>IF(OR($A65="",$B65="",$C65=""),"",A65*'MPTO_working_3-way'!$I64)</f>
        <v>2.7400594494464312</v>
      </c>
      <c r="F65" s="34">
        <f>IF(OR($A65="",$B65="",$C65=""),"",B65*'MPTO_working_3-way'!$I64)</f>
        <v>3.4665903640723785</v>
      </c>
      <c r="G65" s="35">
        <f>IF(OR($A65="",$B65="",$C65=""),"",C65*'MPTO_working_3-way'!$I64)</f>
        <v>2.8853656323716201</v>
      </c>
      <c r="H65" s="33">
        <f>IF(OR($A65="",$B65="",$C65=""),"",'MPTO_working_3-way'!E64)</f>
        <v>2.7310904695919209</v>
      </c>
      <c r="I65" s="34">
        <f>IF(OR($A65="",$B65="",$C65=""),"",'MPTO_working_3-way'!F64)</f>
        <v>3.4871463764564319</v>
      </c>
      <c r="J65" s="35">
        <f>IF(OR($A65="",$B65="",$C65=""),"",'MPTO_working_3-way'!G64)</f>
        <v>2.8811929041086786</v>
      </c>
      <c r="K65" s="33">
        <f>IF(OR($A65="",$B65="",$C65=""),"",'OddsRatio_working_3-way'!H64)</f>
        <v>2.7355303749677322</v>
      </c>
      <c r="L65" s="34">
        <f>IF(OR($A65="",$B65="",$C65=""),"",'OddsRatio_working_3-way'!I64)</f>
        <v>3.4763055350149337</v>
      </c>
      <c r="M65" s="35">
        <f>IF(OR($A65="",$B65="",$C65=""),"",'OddsRatio_working_3-way'!J64)</f>
        <v>2.8836854069771718</v>
      </c>
      <c r="N65" s="36">
        <f t="shared" si="17"/>
        <v>36.495558525273161</v>
      </c>
      <c r="O65" s="37">
        <f t="shared" si="18"/>
        <v>28.846788774467413</v>
      </c>
      <c r="P65" s="37">
        <f t="shared" si="19"/>
        <v>34.657652700259419</v>
      </c>
      <c r="Q65" t="s">
        <v>190</v>
      </c>
      <c r="R65" t="s">
        <v>231</v>
      </c>
      <c r="S65" t="s">
        <v>387</v>
      </c>
      <c r="T65" s="38">
        <v>100</v>
      </c>
      <c r="U65" s="38">
        <f t="shared" si="7"/>
        <v>56.896551724137922</v>
      </c>
      <c r="V65" s="38">
        <f t="shared" si="8"/>
        <v>71.098265895953759</v>
      </c>
      <c r="W65" s="38">
        <f t="shared" si="9"/>
        <v>68.152866242038215</v>
      </c>
      <c r="X65" s="38">
        <f t="shared" si="10"/>
        <v>60.748867862008026</v>
      </c>
      <c r="Y65" s="38">
        <f t="shared" si="11"/>
        <v>74.950582033823849</v>
      </c>
      <c r="Z65" s="38">
        <f t="shared" si="12"/>
        <v>72.005182379908319</v>
      </c>
      <c r="AA65" s="38">
        <f t="shared" si="13"/>
        <v>-3.8523161378701047</v>
      </c>
      <c r="AB65" s="38">
        <f t="shared" si="14"/>
        <v>-3.8523161378700905</v>
      </c>
      <c r="AC65" s="38">
        <f t="shared" si="15"/>
        <v>-3.8523161378701047</v>
      </c>
      <c r="AF65">
        <v>2.19</v>
      </c>
      <c r="AG65">
        <v>1.7</v>
      </c>
      <c r="AJ65" t="s">
        <v>323</v>
      </c>
    </row>
    <row r="66" spans="1:36" ht="15" x14ac:dyDescent="0.25">
      <c r="A66">
        <v>2.3199999999999998</v>
      </c>
      <c r="B66">
        <v>3.46</v>
      </c>
      <c r="C66">
        <v>3.14</v>
      </c>
      <c r="D66" s="32">
        <f t="shared" si="16"/>
        <v>3.8523161378700932E-2</v>
      </c>
      <c r="E66" s="33">
        <f>IF(OR($A66="",$B66="",$C66=""),"",A66*'MPTO_working_3-way'!$I65)</f>
        <v>2.4093737343985859</v>
      </c>
      <c r="F66" s="34">
        <f>IF(OR($A66="",$B66="",$C66=""),"",B66*'MPTO_working_3-way'!$I65)</f>
        <v>3.5932901383703051</v>
      </c>
      <c r="G66" s="35">
        <f>IF(OR($A66="",$B66="",$C66=""),"",C66*'MPTO_working_3-way'!$I65)</f>
        <v>3.260962726729121</v>
      </c>
      <c r="H66" s="33">
        <f>IF(OR($A66="",$B66="",$C66=""),"",'MPTO_working_3-way'!E65)</f>
        <v>2.3912379553002747</v>
      </c>
      <c r="I66" s="34">
        <f>IF(OR($A66="",$B66="",$C66=""),"",'MPTO_working_3-way'!F65)</f>
        <v>3.6208756731659886</v>
      </c>
      <c r="J66" s="35">
        <f>IF(OR($A66="",$B66="",$C66=""),"",'MPTO_working_3-way'!G65)</f>
        <v>3.2719270734893691</v>
      </c>
      <c r="K66" s="33">
        <f>IF(OR($A66="",$B66="",$C66=""),"",'OddsRatio_working_3-way'!H65)</f>
        <v>2.3991110273204974</v>
      </c>
      <c r="L66" s="34">
        <f>IF(OR($A66="",$B66="",$C66=""),"",'OddsRatio_working_3-way'!I65)</f>
        <v>3.6074341872791087</v>
      </c>
      <c r="M66" s="35">
        <f>IF(OR($A66="",$B66="",$C66=""),"",'OddsRatio_working_3-way'!J65)</f>
        <v>3.2682557564135339</v>
      </c>
      <c r="N66" s="36">
        <f t="shared" si="17"/>
        <v>41.504561360614915</v>
      </c>
      <c r="O66" s="37">
        <f t="shared" si="18"/>
        <v>27.82964807994988</v>
      </c>
      <c r="P66" s="37">
        <f t="shared" si="19"/>
        <v>30.665790559435219</v>
      </c>
      <c r="Q66" t="s">
        <v>341</v>
      </c>
      <c r="R66" t="s">
        <v>337</v>
      </c>
      <c r="S66" t="s">
        <v>387</v>
      </c>
      <c r="T66" s="38">
        <v>100</v>
      </c>
      <c r="U66" s="38">
        <f t="shared" si="7"/>
        <v>49.494949494949495</v>
      </c>
      <c r="V66" s="38">
        <f t="shared" si="8"/>
        <v>69.6048632218845</v>
      </c>
      <c r="W66" s="38">
        <f t="shared" si="9"/>
        <v>76.851851851851848</v>
      </c>
      <c r="X66" s="38">
        <f t="shared" si="10"/>
        <v>53.543284926263645</v>
      </c>
      <c r="Y66" s="38">
        <f t="shared" si="11"/>
        <v>73.653198653198658</v>
      </c>
      <c r="Z66" s="38">
        <f t="shared" si="12"/>
        <v>80.900187283166019</v>
      </c>
      <c r="AA66" s="38">
        <f t="shared" si="13"/>
        <v>-4.0483354313141504</v>
      </c>
      <c r="AB66" s="38">
        <f t="shared" si="14"/>
        <v>-4.0483354313141575</v>
      </c>
      <c r="AC66" s="38">
        <f t="shared" si="15"/>
        <v>-4.0483354313141717</v>
      </c>
      <c r="AF66">
        <v>1.93</v>
      </c>
      <c r="AG66">
        <v>1.93</v>
      </c>
      <c r="AJ66" t="s">
        <v>323</v>
      </c>
    </row>
    <row r="67" spans="1:36" ht="15" x14ac:dyDescent="0.25">
      <c r="A67">
        <v>1.98</v>
      </c>
      <c r="B67">
        <v>3.29</v>
      </c>
      <c r="C67">
        <v>4.32</v>
      </c>
      <c r="D67" s="32">
        <f t="shared" si="16"/>
        <v>4.048335431314154E-2</v>
      </c>
      <c r="E67" s="33">
        <f>IF(OR($A67="",$B67="",$C67=""),"",A67*'MPTO_working_3-way'!$I66)</f>
        <v>2.0601570415400201</v>
      </c>
      <c r="F67" s="34">
        <f>IF(OR($A67="",$B67="",$C67=""),"",B67*'MPTO_working_3-way'!$I66)</f>
        <v>3.4231902356902357</v>
      </c>
      <c r="G67" s="35">
        <f>IF(OR($A67="",$B67="",$C67=""),"",C67*'MPTO_working_3-way'!$I66)</f>
        <v>4.4948880906327719</v>
      </c>
      <c r="H67" s="33">
        <f>IF(OR($A67="",$B67="",$C67=""),"",'MPTO_working_3-way'!E66)</f>
        <v>2.0343559857523807</v>
      </c>
      <c r="I67" s="34">
        <f>IF(OR($A67="",$B67="",$C67=""),"",'MPTO_working_3-way'!F66)</f>
        <v>3.4428513963068559</v>
      </c>
      <c r="J67" s="35">
        <f>IF(OR($A67="",$B67="",$C67=""),"",'MPTO_working_3-way'!G66)</f>
        <v>4.5874288933576421</v>
      </c>
      <c r="K67" s="33">
        <f>IF(OR($A67="",$B67="",$C67=""),"",'OddsRatio_working_3-way'!H66)</f>
        <v>2.0446508390334857</v>
      </c>
      <c r="L67" s="34">
        <f>IF(OR($A67="",$B67="",$C67=""),"",'OddsRatio_working_3-way'!I66)</f>
        <v>3.4410718585578395</v>
      </c>
      <c r="M67" s="35">
        <f>IF(OR($A67="",$B67="",$C67=""),"",'OddsRatio_working_3-way'!J66)</f>
        <v>4.5390212097869123</v>
      </c>
      <c r="N67" s="36">
        <f t="shared" si="17"/>
        <v>48.539988934652982</v>
      </c>
      <c r="O67" s="37">
        <f t="shared" si="18"/>
        <v>29.212516136964407</v>
      </c>
      <c r="P67" s="37">
        <f t="shared" si="19"/>
        <v>22.247494928382615</v>
      </c>
      <c r="Q67" t="s">
        <v>246</v>
      </c>
      <c r="R67" t="s">
        <v>336</v>
      </c>
      <c r="S67" t="s">
        <v>387</v>
      </c>
      <c r="T67" s="38">
        <v>100</v>
      </c>
      <c r="U67" s="38">
        <f t="shared" si="7"/>
        <v>59.349593495934961</v>
      </c>
      <c r="V67" s="38">
        <f t="shared" si="8"/>
        <v>69.78851963746223</v>
      </c>
      <c r="W67" s="38">
        <f t="shared" si="9"/>
        <v>66.996699669967001</v>
      </c>
      <c r="X67" s="38">
        <f t="shared" si="10"/>
        <v>63.214780692570763</v>
      </c>
      <c r="Y67" s="38">
        <f t="shared" si="11"/>
        <v>73.653706834098045</v>
      </c>
      <c r="Z67" s="38">
        <f t="shared" si="12"/>
        <v>70.861886866602802</v>
      </c>
      <c r="AA67" s="38">
        <f t="shared" si="13"/>
        <v>-3.8651871966358016</v>
      </c>
      <c r="AB67" s="38">
        <f t="shared" si="14"/>
        <v>-3.8651871966358158</v>
      </c>
      <c r="AC67" s="38">
        <f t="shared" si="15"/>
        <v>-3.8651871966358016</v>
      </c>
      <c r="AF67">
        <v>2.16</v>
      </c>
      <c r="AG67">
        <v>1.72</v>
      </c>
      <c r="AJ67" t="s">
        <v>323</v>
      </c>
    </row>
    <row r="68" spans="1:36" ht="15" x14ac:dyDescent="0.25">
      <c r="A68">
        <v>2.46</v>
      </c>
      <c r="B68">
        <v>3.31</v>
      </c>
      <c r="C68">
        <v>3.03</v>
      </c>
      <c r="D68" s="32">
        <f t="shared" si="16"/>
        <v>3.8651871966357998E-2</v>
      </c>
      <c r="E68" s="33">
        <f>IF(OR($A68="",$B68="",$C68=""),"",A68*'MPTO_working_3-way'!$I67)</f>
        <v>2.5550836050372405</v>
      </c>
      <c r="F68" s="34">
        <f>IF(OR($A68="",$B68="",$C68=""),"",B68*'MPTO_working_3-way'!$I67)</f>
        <v>3.4379376962086452</v>
      </c>
      <c r="G68" s="35">
        <f>IF(OR($A68="",$B68="",$C68=""),"",C68*'MPTO_working_3-way'!$I67)</f>
        <v>3.1471151720580646</v>
      </c>
      <c r="H68" s="33">
        <f>IF(OR($A68="",$B68="",$C68=""),"",'MPTO_working_3-way'!E67)</f>
        <v>2.5405206197318497</v>
      </c>
      <c r="I68" s="34">
        <f>IF(OR($A68="",$B68="",$C68=""),"",'MPTO_working_3-way'!F67)</f>
        <v>3.4574458871910947</v>
      </c>
      <c r="J68" s="35">
        <f>IF(OR($A68="",$B68="",$C68=""),"",'MPTO_working_3-way'!G67)</f>
        <v>3.1530916226331756</v>
      </c>
      <c r="K68" s="33">
        <f>IF(OR($A68="",$B68="",$C68=""),"",'OddsRatio_working_3-way'!H67)</f>
        <v>2.5470804419281743</v>
      </c>
      <c r="L68" s="34">
        <f>IF(OR($A68="",$B68="",$C68=""),"",'OddsRatio_working_3-way'!I67)</f>
        <v>3.4477779594890974</v>
      </c>
      <c r="M68" s="35">
        <f>IF(OR($A68="",$B68="",$C68=""),"",'OddsRatio_working_3-way'!J67)</f>
        <v>3.1510776007631462</v>
      </c>
      <c r="N68" s="36">
        <f t="shared" si="17"/>
        <v>39.137662580924626</v>
      </c>
      <c r="O68" s="37">
        <f t="shared" si="18"/>
        <v>29.087205422681141</v>
      </c>
      <c r="P68" s="37">
        <f t="shared" si="19"/>
        <v>31.775131996394251</v>
      </c>
      <c r="Q68" t="s">
        <v>342</v>
      </c>
      <c r="R68" t="s">
        <v>243</v>
      </c>
      <c r="S68" t="s">
        <v>387</v>
      </c>
      <c r="T68" s="38">
        <v>100</v>
      </c>
      <c r="U68" s="38">
        <f t="shared" ref="U68:U131" si="20">(1/A69)*((T68*A69)-T68)</f>
        <v>48.453608247422686</v>
      </c>
      <c r="V68" s="38">
        <f t="shared" ref="V68:V131" si="21">(1/B69)*((T68*B69)-T68)</f>
        <v>71.751412429378533</v>
      </c>
      <c r="W68" s="38">
        <f t="shared" ref="W68:W131" si="22">(1/C69)*((T68*C69)-T68)</f>
        <v>75.669099756691011</v>
      </c>
      <c r="X68" s="38">
        <f t="shared" ref="X68:X131" si="23">((1/B69)+(1/C69))*T68</f>
        <v>52.57948781393047</v>
      </c>
      <c r="Y68" s="38">
        <f t="shared" ref="Y68:Y131" si="24">((1/A69)+(1/C69))*T68</f>
        <v>75.877291995886338</v>
      </c>
      <c r="Z68" s="38">
        <f t="shared" ref="Z68:Z131" si="25">((1/A69)+(1/B69))*T68</f>
        <v>79.794979323198788</v>
      </c>
      <c r="AA68" s="38">
        <f t="shared" ref="AA68:AA131" si="26">U68-X68</f>
        <v>-4.1258795665077841</v>
      </c>
      <c r="AB68" s="38">
        <f t="shared" ref="AB68:AB131" si="27">V68-Y68</f>
        <v>-4.1258795665078054</v>
      </c>
      <c r="AC68" s="38">
        <f t="shared" ref="AC68:AC131" si="28">W68-Z68</f>
        <v>-4.125879566507777</v>
      </c>
      <c r="AF68">
        <v>2.2200000000000002</v>
      </c>
      <c r="AG68">
        <v>1.69</v>
      </c>
      <c r="AJ68" t="s">
        <v>323</v>
      </c>
    </row>
    <row r="69" spans="1:36" ht="15" x14ac:dyDescent="0.25">
      <c r="A69">
        <v>1.94</v>
      </c>
      <c r="B69">
        <v>3.54</v>
      </c>
      <c r="C69">
        <v>4.1100000000000003</v>
      </c>
      <c r="D69" s="32">
        <f t="shared" ref="D69:D132" si="29">IF(OR($A69="",$B69="",$C69=""),"",(1/A69)+(1/B69)+(1/C69)-1)</f>
        <v>4.1258795665077841E-2</v>
      </c>
      <c r="E69" s="33">
        <f>IF(OR($A69="",$B69="",$C69=""),"",A69*'MPTO_working_3-way'!$I68)</f>
        <v>2.020042063590251</v>
      </c>
      <c r="F69" s="34">
        <f>IF(OR($A69="",$B69="",$C69=""),"",B69*'MPTO_working_3-way'!$I68)</f>
        <v>3.6860561366543756</v>
      </c>
      <c r="G69" s="35">
        <f>IF(OR($A69="",$B69="",$C69=""),"",C69*'MPTO_working_3-way'!$I68)</f>
        <v>4.2795736501834707</v>
      </c>
      <c r="H69" s="33">
        <f>IF(OR($A69="",$B69="",$C69=""),"",'MPTO_working_3-way'!E68)</f>
        <v>1.9931793973566669</v>
      </c>
      <c r="I69" s="34">
        <f>IF(OR($A69="",$B69="",$C69=""),"",'MPTO_working_3-way'!F68)</f>
        <v>3.7211663958766086</v>
      </c>
      <c r="J69" s="35">
        <f>IF(OR($A69="",$B69="",$C69=""),"",'MPTO_working_3-way'!G68)</f>
        <v>4.3562341768049322</v>
      </c>
      <c r="K69" s="33">
        <f>IF(OR($A69="",$B69="",$C69=""),"",'OddsRatio_working_3-way'!H68)</f>
        <v>2.0035479181895459</v>
      </c>
      <c r="L69" s="34">
        <f>IF(OR($A69="",$B69="",$C69=""),"",'OddsRatio_working_3-way'!I68)</f>
        <v>3.7117145874483488</v>
      </c>
      <c r="M69" s="35">
        <f>IF(OR($A69="",$B69="",$C69=""),"",'OddsRatio_working_3-way'!J68)</f>
        <v>4.3202489633717969</v>
      </c>
      <c r="N69" s="36">
        <f t="shared" ref="N69:N132" si="30">(1/E69)* 100</f>
        <v>49.503919647231754</v>
      </c>
      <c r="O69" s="37">
        <f t="shared" ref="O69:O132" si="31">(1/F69)* 100</f>
        <v>27.129266699330394</v>
      </c>
      <c r="P69" s="37">
        <f t="shared" ref="P69:P132" si="32">(1/G69)* 100</f>
        <v>23.366813653437855</v>
      </c>
      <c r="Q69" t="s">
        <v>226</v>
      </c>
      <c r="R69" t="s">
        <v>191</v>
      </c>
      <c r="S69" t="s">
        <v>387</v>
      </c>
      <c r="T69" s="38">
        <v>100</v>
      </c>
      <c r="U69" s="38">
        <f t="shared" si="20"/>
        <v>46.236559139784944</v>
      </c>
      <c r="V69" s="38">
        <f t="shared" si="21"/>
        <v>72.972972972972968</v>
      </c>
      <c r="W69" s="38">
        <f t="shared" si="22"/>
        <v>76.689976689976689</v>
      </c>
      <c r="X69" s="38">
        <f t="shared" si="23"/>
        <v>50.337050337050336</v>
      </c>
      <c r="Y69" s="38">
        <f t="shared" si="24"/>
        <v>77.073464170238353</v>
      </c>
      <c r="Z69" s="38">
        <f t="shared" si="25"/>
        <v>80.790467887242073</v>
      </c>
      <c r="AA69" s="38">
        <f t="shared" si="26"/>
        <v>-4.1004911972653915</v>
      </c>
      <c r="AB69" s="38">
        <f t="shared" si="27"/>
        <v>-4.1004911972653844</v>
      </c>
      <c r="AC69" s="38">
        <f t="shared" si="28"/>
        <v>-4.1004911972653844</v>
      </c>
      <c r="AF69">
        <v>2.11</v>
      </c>
      <c r="AG69">
        <v>1.75</v>
      </c>
      <c r="AJ69" t="s">
        <v>323</v>
      </c>
    </row>
    <row r="70" spans="1:36" ht="15" x14ac:dyDescent="0.25">
      <c r="A70">
        <v>1.86</v>
      </c>
      <c r="B70">
        <v>3.7</v>
      </c>
      <c r="C70">
        <v>4.29</v>
      </c>
      <c r="D70" s="32">
        <f t="shared" si="29"/>
        <v>4.1004911972653879E-2</v>
      </c>
      <c r="E70" s="33">
        <f>IF(OR($A70="",$B70="",$C70=""),"",A70*'MPTO_working_3-way'!$I69)</f>
        <v>1.9362691362691362</v>
      </c>
      <c r="F70" s="34">
        <f>IF(OR($A70="",$B70="",$C70=""),"",B70*'MPTO_working_3-way'!$I69)</f>
        <v>3.8517181742988194</v>
      </c>
      <c r="G70" s="35">
        <f>IF(OR($A70="",$B70="",$C70=""),"",C70*'MPTO_working_3-way'!$I69)</f>
        <v>4.4659110723626849</v>
      </c>
      <c r="H70" s="33">
        <f>IF(OR($A70="",$B70="",$C70=""),"",'MPTO_working_3-way'!E69)</f>
        <v>1.9085204008413998</v>
      </c>
      <c r="I70" s="34">
        <f>IF(OR($A70="",$B70="",$C70=""),"",'MPTO_working_3-way'!F69)</f>
        <v>3.897086271393611</v>
      </c>
      <c r="J70" s="35">
        <f>IF(OR($A70="",$B70="",$C70=""),"",'MPTO_working_3-way'!G69)</f>
        <v>4.5572219323728174</v>
      </c>
      <c r="K70" s="33">
        <f>IF(OR($A70="",$B70="",$C70=""),"",'OddsRatio_working_3-way'!H69)</f>
        <v>1.9189081889738377</v>
      </c>
      <c r="L70" s="34">
        <f>IF(OR($A70="",$B70="",$C70=""),"",'OddsRatio_working_3-way'!I69)</f>
        <v>3.8849443142201876</v>
      </c>
      <c r="M70" s="35">
        <f>IF(OR($A70="",$B70="",$C70=""),"",'OddsRatio_working_3-way'!J69)</f>
        <v>4.5153580717720061</v>
      </c>
      <c r="N70" s="36">
        <f t="shared" si="30"/>
        <v>51.645712947056069</v>
      </c>
      <c r="O70" s="37">
        <f t="shared" si="31"/>
        <v>25.96243948149305</v>
      </c>
      <c r="P70" s="37">
        <f t="shared" si="32"/>
        <v>22.391847571450885</v>
      </c>
      <c r="Q70" t="s">
        <v>244</v>
      </c>
      <c r="R70" t="s">
        <v>367</v>
      </c>
      <c r="S70" t="s">
        <v>387</v>
      </c>
      <c r="T70" s="38">
        <v>100</v>
      </c>
      <c r="U70" s="38">
        <f t="shared" si="20"/>
        <v>64.912280701754383</v>
      </c>
      <c r="V70" s="38">
        <f t="shared" si="21"/>
        <v>69.78851963746223</v>
      </c>
      <c r="W70" s="38">
        <f t="shared" si="22"/>
        <v>61.389961389961393</v>
      </c>
      <c r="X70" s="38">
        <f t="shared" si="23"/>
        <v>68.821518972576385</v>
      </c>
      <c r="Y70" s="38">
        <f t="shared" si="24"/>
        <v>73.697757908284217</v>
      </c>
      <c r="Z70" s="38">
        <f t="shared" si="25"/>
        <v>65.299199660783373</v>
      </c>
      <c r="AA70" s="38">
        <f t="shared" si="26"/>
        <v>-3.9092382708220015</v>
      </c>
      <c r="AB70" s="38">
        <f t="shared" si="27"/>
        <v>-3.9092382708219873</v>
      </c>
      <c r="AC70" s="38">
        <f t="shared" si="28"/>
        <v>-3.9092382708219802</v>
      </c>
      <c r="AF70">
        <v>2.16</v>
      </c>
      <c r="AG70">
        <v>1.72</v>
      </c>
      <c r="AJ70" t="s">
        <v>323</v>
      </c>
    </row>
    <row r="71" spans="1:36" ht="15" x14ac:dyDescent="0.25">
      <c r="A71">
        <v>2.85</v>
      </c>
      <c r="B71">
        <v>3.31</v>
      </c>
      <c r="C71">
        <v>2.59</v>
      </c>
      <c r="D71" s="32">
        <f t="shared" si="29"/>
        <v>3.9092382708219908E-2</v>
      </c>
      <c r="E71" s="33">
        <f>IF(OR($A71="",$B71="",$C71=""),"",A71*'MPTO_working_3-way'!$I70)</f>
        <v>2.961413290718427</v>
      </c>
      <c r="F71" s="34">
        <f>IF(OR($A71="",$B71="",$C71=""),"",B71*'MPTO_working_3-way'!$I70)</f>
        <v>3.4393957867642078</v>
      </c>
      <c r="G71" s="35">
        <f>IF(OR($A71="",$B71="",$C71=""),"",C71*'MPTO_working_3-way'!$I70)</f>
        <v>2.6912492712142893</v>
      </c>
      <c r="H71" s="33">
        <f>IF(OR($A71="",$B71="",$C71=""),"",'MPTO_working_3-way'!E70)</f>
        <v>2.95992499464435</v>
      </c>
      <c r="I71" s="34">
        <f>IF(OR($A71="",$B71="",$C71=""),"",'MPTO_working_3-way'!F70)</f>
        <v>3.4592020572584405</v>
      </c>
      <c r="J71" s="35">
        <f>IF(OR($A71="",$B71="",$C71=""),"",'MPTO_working_3-way'!G70)</f>
        <v>2.6804650440760249</v>
      </c>
      <c r="K71" s="33">
        <f>IF(OR($A71="",$B71="",$C71=""),"",'OddsRatio_working_3-way'!H70)</f>
        <v>2.9612379842341681</v>
      </c>
      <c r="L71" s="34">
        <f>IF(OR($A71="",$B71="",$C71=""),"",'OddsRatio_working_3-way'!I70)</f>
        <v>3.4488971586923935</v>
      </c>
      <c r="M71" s="35">
        <f>IF(OR($A71="",$B71="",$C71=""),"",'OddsRatio_working_3-way'!J70)</f>
        <v>2.6856045378012579</v>
      </c>
      <c r="N71" s="36">
        <f t="shared" si="30"/>
        <v>33.767660972352971</v>
      </c>
      <c r="O71" s="37">
        <f t="shared" si="31"/>
        <v>29.074874251119624</v>
      </c>
      <c r="P71" s="37">
        <f t="shared" si="32"/>
        <v>37.157464776527405</v>
      </c>
      <c r="Q71" t="s">
        <v>228</v>
      </c>
      <c r="R71" t="s">
        <v>335</v>
      </c>
      <c r="S71" t="s">
        <v>387</v>
      </c>
      <c r="T71" s="38">
        <v>100</v>
      </c>
      <c r="U71" s="38">
        <f t="shared" si="20"/>
        <v>64.664310954063609</v>
      </c>
      <c r="V71" s="38">
        <f t="shared" si="21"/>
        <v>68.847352024922117</v>
      </c>
      <c r="W71" s="38">
        <f t="shared" si="22"/>
        <v>62.686567164179095</v>
      </c>
      <c r="X71" s="38">
        <f t="shared" si="23"/>
        <v>68.466080810898774</v>
      </c>
      <c r="Y71" s="38">
        <f t="shared" si="24"/>
        <v>72.649121881757296</v>
      </c>
      <c r="Z71" s="38">
        <f t="shared" si="25"/>
        <v>66.488337021014274</v>
      </c>
      <c r="AA71" s="38">
        <f t="shared" si="26"/>
        <v>-3.8017698568351648</v>
      </c>
      <c r="AB71" s="38">
        <f t="shared" si="27"/>
        <v>-3.801769856835179</v>
      </c>
      <c r="AC71" s="38">
        <f t="shared" si="28"/>
        <v>-3.801769856835179</v>
      </c>
      <c r="AF71">
        <v>2.12</v>
      </c>
      <c r="AG71">
        <v>1.75</v>
      </c>
      <c r="AJ71" t="s">
        <v>323</v>
      </c>
    </row>
    <row r="72" spans="1:36" ht="15" x14ac:dyDescent="0.25">
      <c r="A72">
        <v>2.83</v>
      </c>
      <c r="B72">
        <v>3.21</v>
      </c>
      <c r="C72">
        <v>2.68</v>
      </c>
      <c r="D72" s="32">
        <f t="shared" si="29"/>
        <v>3.8017698568351577E-2</v>
      </c>
      <c r="E72" s="33">
        <f>IF(OR($A72="",$B72="",$C72=""),"",A72*'MPTO_working_3-way'!$I71)</f>
        <v>2.9375900869484348</v>
      </c>
      <c r="F72" s="34">
        <f>IF(OR($A72="",$B72="",$C72=""),"",B72*'MPTO_working_3-way'!$I71)</f>
        <v>3.3320368124044086</v>
      </c>
      <c r="G72" s="35">
        <f>IF(OR($A72="",$B72="",$C72=""),"",C72*'MPTO_working_3-way'!$I71)</f>
        <v>2.7818874321631823</v>
      </c>
      <c r="H72" s="33">
        <f>IF(OR($A72="",$B72="",$C72=""),"",'MPTO_working_3-way'!E71)</f>
        <v>2.9352686013452489</v>
      </c>
      <c r="I72" s="34">
        <f>IF(OR($A72="",$B72="",$C72=""),"",'MPTO_working_3-way'!F71)</f>
        <v>3.3461164623323172</v>
      </c>
      <c r="J72" s="35">
        <f>IF(OR($A72="",$B72="",$C72=""),"",'MPTO_working_3-way'!G71)</f>
        <v>2.7742193623628437</v>
      </c>
      <c r="K72" s="33">
        <f>IF(OR($A72="",$B72="",$C72=""),"",'OddsRatio_working_3-way'!H71)</f>
        <v>2.936697598655492</v>
      </c>
      <c r="L72" s="34">
        <f>IF(OR($A72="",$B72="",$C72=""),"",'OddsRatio_working_3-way'!I71)</f>
        <v>3.3388533841686554</v>
      </c>
      <c r="M72" s="35">
        <f>IF(OR($A72="",$B72="",$C72=""),"",'OddsRatio_working_3-way'!J71)</f>
        <v>2.7779518938476651</v>
      </c>
      <c r="N72" s="36">
        <f t="shared" si="30"/>
        <v>34.041509209979623</v>
      </c>
      <c r="O72" s="37">
        <f t="shared" si="31"/>
        <v>30.01167322873593</v>
      </c>
      <c r="P72" s="37">
        <f t="shared" si="32"/>
        <v>35.946817561284455</v>
      </c>
      <c r="Q72" t="s">
        <v>245</v>
      </c>
      <c r="R72" t="s">
        <v>332</v>
      </c>
      <c r="S72" t="s">
        <v>387</v>
      </c>
      <c r="T72" s="38">
        <v>100</v>
      </c>
      <c r="U72" s="38">
        <f t="shared" si="20"/>
        <v>45.945945945945937</v>
      </c>
      <c r="V72" s="38">
        <f t="shared" si="21"/>
        <v>72.29916897506925</v>
      </c>
      <c r="W72" s="38">
        <f t="shared" si="22"/>
        <v>79.423868312757207</v>
      </c>
      <c r="X72" s="38">
        <f t="shared" si="23"/>
        <v>48.276962712173543</v>
      </c>
      <c r="Y72" s="38">
        <f t="shared" si="24"/>
        <v>74.630185741296842</v>
      </c>
      <c r="Z72" s="38">
        <f t="shared" si="25"/>
        <v>81.754885078984799</v>
      </c>
      <c r="AA72" s="38">
        <f t="shared" si="26"/>
        <v>-2.3310167662276058</v>
      </c>
      <c r="AB72" s="38">
        <f t="shared" si="27"/>
        <v>-2.3310167662275916</v>
      </c>
      <c r="AC72" s="38">
        <f t="shared" si="28"/>
        <v>-2.3310167662275916</v>
      </c>
      <c r="AF72">
        <v>2.3199999999999998</v>
      </c>
      <c r="AG72">
        <v>1.64</v>
      </c>
      <c r="AJ72" t="s">
        <v>323</v>
      </c>
    </row>
    <row r="73" spans="1:36" ht="15" x14ac:dyDescent="0.25">
      <c r="A73">
        <v>1.85</v>
      </c>
      <c r="B73">
        <v>3.61</v>
      </c>
      <c r="C73">
        <v>4.8600000000000003</v>
      </c>
      <c r="D73" s="32">
        <f t="shared" si="29"/>
        <v>2.3310167662276005E-2</v>
      </c>
      <c r="E73" s="33">
        <f>IF(OR($A73="",$B73="",$C73=""),"",A73*'MPTO_working_3-way'!$I72)</f>
        <v>1.8931238101752108</v>
      </c>
      <c r="F73" s="34">
        <f>IF(OR($A73="",$B73="",$C73=""),"",B73*'MPTO_working_3-way'!$I72)</f>
        <v>3.6941497052608163</v>
      </c>
      <c r="G73" s="35">
        <f>IF(OR($A73="",$B73="",$C73=""),"",C73*'MPTO_working_3-way'!$I72)</f>
        <v>4.9732874148386621</v>
      </c>
      <c r="H73" s="33">
        <f>IF(OR($A73="",$B73="",$C73=""),"",'MPTO_working_3-way'!E72)</f>
        <v>1.8769808553698244</v>
      </c>
      <c r="I73" s="34">
        <f>IF(OR($A73="",$B73="",$C73=""),"",'MPTO_working_3-way'!F72)</f>
        <v>3.7141824528987759</v>
      </c>
      <c r="J73" s="35">
        <f>IF(OR($A73="",$B73="",$C73=""),"",'MPTO_working_3-way'!G72)</f>
        <v>5.0507279716540001</v>
      </c>
      <c r="K73" s="33">
        <f>IF(OR($A73="",$B73="",$C73=""),"",'OddsRatio_working_3-way'!H72)</f>
        <v>1.8831736596143476</v>
      </c>
      <c r="L73" s="34">
        <f>IF(OR($A73="",$B73="",$C73=""),"",'OddsRatio_working_3-way'!I72)</f>
        <v>3.7118626489334674</v>
      </c>
      <c r="M73" s="35">
        <f>IF(OR($A73="",$B73="",$C73=""),"",'OddsRatio_working_3-way'!J72)</f>
        <v>5.0106474424839806</v>
      </c>
      <c r="N73" s="36">
        <f t="shared" si="30"/>
        <v>52.822746965897004</v>
      </c>
      <c r="O73" s="37">
        <f t="shared" si="31"/>
        <v>27.069828777537253</v>
      </c>
      <c r="P73" s="37">
        <f t="shared" si="32"/>
        <v>20.107424256565736</v>
      </c>
      <c r="Q73" t="s">
        <v>304</v>
      </c>
      <c r="R73" t="s">
        <v>294</v>
      </c>
      <c r="S73" t="s">
        <v>387</v>
      </c>
      <c r="T73" s="38">
        <v>100</v>
      </c>
      <c r="U73" s="38">
        <f t="shared" si="20"/>
        <v>17.355371900826448</v>
      </c>
      <c r="V73" s="38">
        <f t="shared" si="21"/>
        <v>87.080103359173123</v>
      </c>
      <c r="W73" s="38">
        <f t="shared" si="22"/>
        <v>92.732558139534888</v>
      </c>
      <c r="X73" s="38">
        <f t="shared" si="23"/>
        <v>20.18733850129199</v>
      </c>
      <c r="Y73" s="38">
        <f t="shared" si="24"/>
        <v>89.912069959638671</v>
      </c>
      <c r="Z73" s="38">
        <f t="shared" si="25"/>
        <v>95.564524740000437</v>
      </c>
      <c r="AA73" s="38">
        <f t="shared" si="26"/>
        <v>-2.8319666004655417</v>
      </c>
      <c r="AB73" s="38">
        <f t="shared" si="27"/>
        <v>-2.8319666004655488</v>
      </c>
      <c r="AC73" s="38">
        <f t="shared" si="28"/>
        <v>-2.8319666004655488</v>
      </c>
      <c r="AF73">
        <v>2.17</v>
      </c>
      <c r="AG73">
        <v>1.76</v>
      </c>
      <c r="AJ73" t="s">
        <v>324</v>
      </c>
    </row>
    <row r="74" spans="1:36" ht="15" x14ac:dyDescent="0.25">
      <c r="A74">
        <v>1.21</v>
      </c>
      <c r="B74">
        <v>7.74</v>
      </c>
      <c r="C74">
        <v>13.76</v>
      </c>
      <c r="D74" s="32">
        <f t="shared" si="29"/>
        <v>2.8319666004655408E-2</v>
      </c>
      <c r="E74" s="33">
        <f>IF(OR($A74="",$B74="",$C74=""),"",A74*'MPTO_working_3-way'!$I73)</f>
        <v>1.244266795865633</v>
      </c>
      <c r="F74" s="34">
        <f>IF(OR($A74="",$B74="",$C74=""),"",B74*'MPTO_working_3-way'!$I73)</f>
        <v>7.9591942148760335</v>
      </c>
      <c r="G74" s="35">
        <f>IF(OR($A74="",$B74="",$C74=""),"",C74*'MPTO_working_3-way'!$I73)</f>
        <v>14.149678604224059</v>
      </c>
      <c r="H74" s="33">
        <f>IF(OR($A74="",$B74="",$C74=""),"",'MPTO_working_3-way'!E73)</f>
        <v>1.2239806314808139</v>
      </c>
      <c r="I74" s="34">
        <f>IF(OR($A74="",$B74="",$C74=""),"",'MPTO_working_3-way'!F73)</f>
        <v>8.3500977034125601</v>
      </c>
      <c r="J74" s="35">
        <f>IF(OR($A74="",$B74="",$C74=""),"",'MPTO_working_3-way'!G73)</f>
        <v>15.814144597979341</v>
      </c>
      <c r="K74" s="33">
        <f>IF(OR($A74="",$B74="",$C74=""),"",'OddsRatio_working_3-way'!H73)</f>
        <v>1.2293455379931624</v>
      </c>
      <c r="L74" s="34">
        <f>IF(OR($A74="",$B74="",$C74=""),"",'OddsRatio_working_3-way'!I73)</f>
        <v>8.3608996479710189</v>
      </c>
      <c r="M74" s="35">
        <f>IF(OR($A74="",$B74="",$C74=""),"",'OddsRatio_working_3-way'!J73)</f>
        <v>14.935471737108335</v>
      </c>
      <c r="N74" s="36">
        <f t="shared" si="30"/>
        <v>80.368615744045684</v>
      </c>
      <c r="O74" s="37">
        <f t="shared" si="31"/>
        <v>12.564085923810758</v>
      </c>
      <c r="P74" s="37">
        <f t="shared" si="32"/>
        <v>7.0672983321435527</v>
      </c>
      <c r="Q74" t="s">
        <v>301</v>
      </c>
      <c r="R74" t="s">
        <v>302</v>
      </c>
      <c r="S74" t="s">
        <v>387</v>
      </c>
      <c r="T74" s="38">
        <v>100</v>
      </c>
      <c r="U74" s="38">
        <f t="shared" si="20"/>
        <v>34.640522875816991</v>
      </c>
      <c r="V74" s="38">
        <f t="shared" si="21"/>
        <v>73.190348525469176</v>
      </c>
      <c r="W74" s="38">
        <f t="shared" si="22"/>
        <v>87.669543773119614</v>
      </c>
      <c r="X74" s="38">
        <f t="shared" si="23"/>
        <v>39.140107701411232</v>
      </c>
      <c r="Y74" s="38">
        <f t="shared" si="24"/>
        <v>77.689933351063402</v>
      </c>
      <c r="Z74" s="38">
        <f t="shared" si="25"/>
        <v>92.16912859871384</v>
      </c>
      <c r="AA74" s="38">
        <f t="shared" si="26"/>
        <v>-4.4995848255942406</v>
      </c>
      <c r="AB74" s="38">
        <f t="shared" si="27"/>
        <v>-4.4995848255942263</v>
      </c>
      <c r="AC74" s="38">
        <f t="shared" si="28"/>
        <v>-4.4995848255942263</v>
      </c>
      <c r="AF74">
        <v>1.39</v>
      </c>
      <c r="AG74">
        <v>3.13</v>
      </c>
      <c r="AJ74" t="s">
        <v>324</v>
      </c>
    </row>
    <row r="75" spans="1:36" ht="15" x14ac:dyDescent="0.25">
      <c r="A75">
        <v>1.53</v>
      </c>
      <c r="B75">
        <v>3.73</v>
      </c>
      <c r="C75">
        <v>8.11</v>
      </c>
      <c r="D75" s="32">
        <f t="shared" si="29"/>
        <v>4.4995848255942494E-2</v>
      </c>
      <c r="E75" s="33">
        <f>IF(OR($A75="",$B75="",$C75=""),"",A75*'MPTO_working_3-way'!$I74)</f>
        <v>1.5988436478315919</v>
      </c>
      <c r="F75" s="34">
        <f>IF(OR($A75="",$B75="",$C75=""),"",B75*'MPTO_working_3-way'!$I74)</f>
        <v>3.8978345139946655</v>
      </c>
      <c r="G75" s="35">
        <f>IF(OR($A75="",$B75="",$C75=""),"",C75*'MPTO_working_3-way'!$I74)</f>
        <v>8.4749163293556933</v>
      </c>
      <c r="H75" s="33">
        <f>IF(OR($A75="",$B75="",$C75=""),"",'MPTO_working_3-way'!E74)</f>
        <v>1.565934890032193</v>
      </c>
      <c r="I75" s="34">
        <f>IF(OR($A75="",$B75="",$C75=""),"",'MPTO_working_3-way'!F74)</f>
        <v>3.951040310071388</v>
      </c>
      <c r="J75" s="35">
        <f>IF(OR($A75="",$B75="",$C75=""),"",'MPTO_working_3-way'!G74)</f>
        <v>9.2331034004893873</v>
      </c>
      <c r="K75" s="33">
        <f>IF(OR($A75="",$B75="",$C75=""),"",'OddsRatio_working_3-way'!H74)</f>
        <v>1.5773115164996729</v>
      </c>
      <c r="L75" s="34">
        <f>IF(OR($A75="",$B75="",$C75=""),"",'OddsRatio_working_3-way'!I74)</f>
        <v>3.9736989434794454</v>
      </c>
      <c r="M75" s="35">
        <f>IF(OR($A75="",$B75="",$C75=""),"",'OddsRatio_working_3-way'!J74)</f>
        <v>8.7446884571937229</v>
      </c>
      <c r="N75" s="36">
        <f t="shared" si="30"/>
        <v>62.545202675460807</v>
      </c>
      <c r="O75" s="37">
        <f t="shared" si="31"/>
        <v>25.655270802534861</v>
      </c>
      <c r="P75" s="37">
        <f t="shared" si="32"/>
        <v>11.799526522004319</v>
      </c>
      <c r="Q75" t="s">
        <v>252</v>
      </c>
      <c r="R75" t="s">
        <v>371</v>
      </c>
      <c r="S75" t="s">
        <v>387</v>
      </c>
      <c r="T75" s="38">
        <v>100</v>
      </c>
      <c r="U75" s="38">
        <f t="shared" si="20"/>
        <v>68.944099378881987</v>
      </c>
      <c r="V75" s="38">
        <f t="shared" si="21"/>
        <v>71.671388101982998</v>
      </c>
      <c r="W75" s="38">
        <f t="shared" si="22"/>
        <v>55.55555555555555</v>
      </c>
      <c r="X75" s="38">
        <f t="shared" si="23"/>
        <v>72.773056342461445</v>
      </c>
      <c r="Y75" s="38">
        <f t="shared" si="24"/>
        <v>75.500345065562442</v>
      </c>
      <c r="Z75" s="38">
        <f t="shared" si="25"/>
        <v>59.384512519135015</v>
      </c>
      <c r="AA75" s="38">
        <f t="shared" si="26"/>
        <v>-3.8289569635794578</v>
      </c>
      <c r="AB75" s="38">
        <f t="shared" si="27"/>
        <v>-3.8289569635794436</v>
      </c>
      <c r="AC75" s="38">
        <f t="shared" si="28"/>
        <v>-3.8289569635794649</v>
      </c>
      <c r="AF75">
        <v>1.93</v>
      </c>
      <c r="AG75">
        <v>1.92</v>
      </c>
      <c r="AJ75" t="s">
        <v>328</v>
      </c>
    </row>
    <row r="76" spans="1:36" ht="15" x14ac:dyDescent="0.25">
      <c r="A76">
        <v>3.22</v>
      </c>
      <c r="B76">
        <v>3.53</v>
      </c>
      <c r="C76">
        <v>2.25</v>
      </c>
      <c r="D76" s="32">
        <f t="shared" si="29"/>
        <v>3.8289569635794551E-2</v>
      </c>
      <c r="E76" s="33">
        <f>IF(OR($A76="",$B76="",$C76=""),"",A76*'MPTO_working_3-way'!$I75)</f>
        <v>3.3432924142272586</v>
      </c>
      <c r="F76" s="34">
        <f>IF(OR($A76="",$B76="",$C76=""),"",B76*'MPTO_working_3-way'!$I75)</f>
        <v>3.6651621808143546</v>
      </c>
      <c r="G76" s="35">
        <f>IF(OR($A76="",$B76="",$C76=""),"",C76*'MPTO_working_3-way'!$I75)</f>
        <v>2.3361515316805379</v>
      </c>
      <c r="H76" s="33">
        <f>IF(OR($A76="",$B76="",$C76=""),"",'MPTO_working_3-way'!E75)</f>
        <v>3.3580055365290558</v>
      </c>
      <c r="I76" s="34">
        <f>IF(OR($A76="",$B76="",$C76=""),"",'MPTO_working_3-way'!F75)</f>
        <v>3.6965443310889756</v>
      </c>
      <c r="J76" s="35">
        <f>IF(OR($A76="",$B76="",$C76=""),"",'MPTO_working_3-way'!G75)</f>
        <v>2.3165240311528645</v>
      </c>
      <c r="K76" s="33">
        <f>IF(OR($A76="",$B76="",$C76=""),"",'OddsRatio_working_3-way'!H75)</f>
        <v>3.3529705521295718</v>
      </c>
      <c r="L76" s="34">
        <f>IF(OR($A76="",$B76="",$C76=""),"",'OddsRatio_working_3-way'!I75)</f>
        <v>3.6815385121116289</v>
      </c>
      <c r="M76" s="35">
        <f>IF(OR($A76="",$B76="",$C76=""),"",'OddsRatio_working_3-way'!J75)</f>
        <v>2.3248708063792636</v>
      </c>
      <c r="N76" s="36">
        <f t="shared" si="30"/>
        <v>29.910635269129816</v>
      </c>
      <c r="O76" s="37">
        <f t="shared" si="31"/>
        <v>27.283922256826632</v>
      </c>
      <c r="P76" s="37">
        <f t="shared" si="32"/>
        <v>42.805442474043552</v>
      </c>
      <c r="Q76" t="s">
        <v>256</v>
      </c>
      <c r="R76" t="s">
        <v>259</v>
      </c>
      <c r="S76" t="s">
        <v>387</v>
      </c>
      <c r="T76" s="38">
        <v>100</v>
      </c>
      <c r="U76" s="38">
        <f t="shared" si="20"/>
        <v>48.453608247422686</v>
      </c>
      <c r="V76" s="38">
        <f t="shared" si="21"/>
        <v>69.230769230769241</v>
      </c>
      <c r="W76" s="38">
        <f t="shared" si="22"/>
        <v>78.118161925601754</v>
      </c>
      <c r="X76" s="38">
        <f t="shared" si="23"/>
        <v>52.65106884362902</v>
      </c>
      <c r="Y76" s="38">
        <f t="shared" si="24"/>
        <v>73.428229826975581</v>
      </c>
      <c r="Z76" s="38">
        <f t="shared" si="25"/>
        <v>82.315622521808095</v>
      </c>
      <c r="AA76" s="38">
        <f t="shared" si="26"/>
        <v>-4.1974605962063336</v>
      </c>
      <c r="AB76" s="38">
        <f t="shared" si="27"/>
        <v>-4.1974605962063407</v>
      </c>
      <c r="AC76" s="38">
        <f t="shared" si="28"/>
        <v>-4.1974605962063407</v>
      </c>
      <c r="AF76">
        <v>2.2999999999999998</v>
      </c>
      <c r="AG76">
        <v>1.65</v>
      </c>
      <c r="AJ76" t="s">
        <v>328</v>
      </c>
    </row>
    <row r="77" spans="1:36" ht="15" x14ac:dyDescent="0.25">
      <c r="A77">
        <v>1.94</v>
      </c>
      <c r="B77">
        <v>3.25</v>
      </c>
      <c r="C77">
        <v>4.57</v>
      </c>
      <c r="D77" s="32">
        <f t="shared" si="29"/>
        <v>4.1974605962063372E-2</v>
      </c>
      <c r="E77" s="33">
        <f>IF(OR($A77="",$B77="",$C77=""),"",A77*'MPTO_working_3-way'!$I76)</f>
        <v>2.021430735566403</v>
      </c>
      <c r="F77" s="34">
        <f>IF(OR($A77="",$B77="",$C77=""),"",B77*'MPTO_working_3-way'!$I76)</f>
        <v>3.3864174693767062</v>
      </c>
      <c r="G77" s="35">
        <f>IF(OR($A77="",$B77="",$C77=""),"",C77*'MPTO_working_3-way'!$I76)</f>
        <v>4.7618239492466303</v>
      </c>
      <c r="H77" s="33">
        <f>IF(OR($A77="",$B77="",$C77=""),"",'MPTO_working_3-way'!E76)</f>
        <v>1.9941277635326158</v>
      </c>
      <c r="I77" s="34">
        <f>IF(OR($A77="",$B77="",$C77=""),"",'MPTO_working_3-way'!F76)</f>
        <v>3.4048259115052617</v>
      </c>
      <c r="J77" s="35">
        <f>IF(OR($A77="",$B77="",$C77=""),"",'MPTO_working_3-way'!G76)</f>
        <v>4.8821725391190895</v>
      </c>
      <c r="K77" s="33">
        <f>IF(OR($A77="",$B77="",$C77=""),"",'OddsRatio_working_3-way'!H76)</f>
        <v>2.0049878260173135</v>
      </c>
      <c r="L77" s="34">
        <f>IF(OR($A77="",$B77="",$C77=""),"",'OddsRatio_working_3-way'!I76)</f>
        <v>3.4055559665308053</v>
      </c>
      <c r="M77" s="35">
        <f>IF(OR($A77="",$B77="",$C77=""),"",'OddsRatio_working_3-way'!J76)</f>
        <v>4.8168154668955445</v>
      </c>
      <c r="N77" s="36">
        <f t="shared" si="30"/>
        <v>49.469911701911521</v>
      </c>
      <c r="O77" s="37">
        <f t="shared" si="31"/>
        <v>29.529731908217947</v>
      </c>
      <c r="P77" s="37">
        <f t="shared" si="32"/>
        <v>21.000356389870532</v>
      </c>
      <c r="Q77" t="s">
        <v>260</v>
      </c>
      <c r="R77" t="s">
        <v>258</v>
      </c>
      <c r="S77" t="s">
        <v>387</v>
      </c>
      <c r="T77" s="38">
        <v>100</v>
      </c>
      <c r="U77" s="38">
        <f t="shared" si="20"/>
        <v>55.156950672645742</v>
      </c>
      <c r="V77" s="38">
        <f t="shared" si="21"/>
        <v>70.238095238095241</v>
      </c>
      <c r="W77" s="38">
        <f t="shared" si="22"/>
        <v>70.674486803519059</v>
      </c>
      <c r="X77" s="38">
        <f t="shared" si="23"/>
        <v>59.0874179583857</v>
      </c>
      <c r="Y77" s="38">
        <f t="shared" si="24"/>
        <v>74.168562523835192</v>
      </c>
      <c r="Z77" s="38">
        <f t="shared" si="25"/>
        <v>74.604954089259024</v>
      </c>
      <c r="AA77" s="38">
        <f t="shared" si="26"/>
        <v>-3.9304672857399581</v>
      </c>
      <c r="AB77" s="38">
        <f t="shared" si="27"/>
        <v>-3.930467285739951</v>
      </c>
      <c r="AC77" s="38">
        <f t="shared" si="28"/>
        <v>-3.9304672857399652</v>
      </c>
      <c r="AF77">
        <v>2.4300000000000002</v>
      </c>
      <c r="AG77">
        <v>1.58</v>
      </c>
      <c r="AJ77" t="s">
        <v>328</v>
      </c>
    </row>
    <row r="78" spans="1:36" ht="15" x14ac:dyDescent="0.25">
      <c r="A78">
        <v>2.23</v>
      </c>
      <c r="B78">
        <v>3.36</v>
      </c>
      <c r="C78">
        <v>3.41</v>
      </c>
      <c r="D78" s="32">
        <f t="shared" si="29"/>
        <v>3.9304672857399581E-2</v>
      </c>
      <c r="E78" s="33">
        <f>IF(OR($A78="",$B78="",$C78=""),"",A78*'MPTO_working_3-way'!$I77)</f>
        <v>2.3176494204720011</v>
      </c>
      <c r="F78" s="34">
        <f>IF(OR($A78="",$B78="",$C78=""),"",B78*'MPTO_working_3-way'!$I77)</f>
        <v>3.4920637008008626</v>
      </c>
      <c r="G78" s="35">
        <f>IF(OR($A78="",$B78="",$C78=""),"",C78*'MPTO_working_3-way'!$I77)</f>
        <v>3.5440289344437326</v>
      </c>
      <c r="H78" s="33">
        <f>IF(OR($A78="",$B78="",$C78=""),"",'MPTO_working_3-way'!E77)</f>
        <v>2.2971135573534691</v>
      </c>
      <c r="I78" s="34">
        <f>IF(OR($A78="",$B78="",$C78=""),"",'MPTO_working_3-way'!F77)</f>
        <v>3.5147224165386137</v>
      </c>
      <c r="J78" s="35">
        <f>IF(OR($A78="",$B78="",$C78=""),"",'MPTO_working_3-way'!G77)</f>
        <v>3.5694707887828656</v>
      </c>
      <c r="K78" s="33">
        <f>IF(OR($A78="",$B78="",$C78=""),"",'OddsRatio_working_3-way'!H77)</f>
        <v>2.3057516387045829</v>
      </c>
      <c r="L78" s="34">
        <f>IF(OR($A78="",$B78="",$C78=""),"",'OddsRatio_working_3-way'!I77)</f>
        <v>3.5053446075957853</v>
      </c>
      <c r="M78" s="35">
        <f>IF(OR($A78="",$B78="",$C78=""),"",'OddsRatio_working_3-way'!J77)</f>
        <v>3.558423942502476</v>
      </c>
      <c r="N78" s="36">
        <f t="shared" si="30"/>
        <v>43.147164155497897</v>
      </c>
      <c r="O78" s="37">
        <f t="shared" si="31"/>
        <v>28.636361924631043</v>
      </c>
      <c r="P78" s="37">
        <f t="shared" si="32"/>
        <v>28.21647391987106</v>
      </c>
      <c r="Q78" t="s">
        <v>262</v>
      </c>
      <c r="R78" t="s">
        <v>268</v>
      </c>
      <c r="S78" t="s">
        <v>387</v>
      </c>
      <c r="T78" s="38">
        <v>100</v>
      </c>
      <c r="U78" s="38">
        <f t="shared" si="20"/>
        <v>48.186528497409334</v>
      </c>
      <c r="V78" s="38">
        <f t="shared" si="21"/>
        <v>70.760233918128648</v>
      </c>
      <c r="W78" s="38">
        <f t="shared" si="22"/>
        <v>76.958525345622121</v>
      </c>
      <c r="X78" s="38">
        <f t="shared" si="23"/>
        <v>52.281240736249224</v>
      </c>
      <c r="Y78" s="38">
        <f t="shared" si="24"/>
        <v>74.854946156968566</v>
      </c>
      <c r="Z78" s="38">
        <f t="shared" si="25"/>
        <v>81.053237584462025</v>
      </c>
      <c r="AA78" s="38">
        <f t="shared" si="26"/>
        <v>-4.0947122388398896</v>
      </c>
      <c r="AB78" s="38">
        <f t="shared" si="27"/>
        <v>-4.094712238839918</v>
      </c>
      <c r="AC78" s="38">
        <f t="shared" si="28"/>
        <v>-4.0947122388399038</v>
      </c>
      <c r="AF78">
        <v>2.14</v>
      </c>
      <c r="AG78">
        <v>1.74</v>
      </c>
      <c r="AJ78" t="s">
        <v>328</v>
      </c>
    </row>
    <row r="79" spans="1:36" ht="15" x14ac:dyDescent="0.25">
      <c r="A79">
        <v>1.93</v>
      </c>
      <c r="B79">
        <v>3.42</v>
      </c>
      <c r="C79">
        <v>4.34</v>
      </c>
      <c r="D79" s="32">
        <f t="shared" si="29"/>
        <v>4.0947122388399038E-2</v>
      </c>
      <c r="E79" s="33">
        <f>IF(OR($A79="",$B79="",$C79=""),"",A79*'MPTO_working_3-way'!$I78)</f>
        <v>2.0090279462096099</v>
      </c>
      <c r="F79" s="34">
        <f>IF(OR($A79="",$B79="",$C79=""),"",B79*'MPTO_working_3-way'!$I78)</f>
        <v>3.5600391585683244</v>
      </c>
      <c r="G79" s="35">
        <f>IF(OR($A79="",$B79="",$C79=""),"",C79*'MPTO_working_3-way'!$I78)</f>
        <v>4.5177105111656513</v>
      </c>
      <c r="H79" s="33">
        <f>IF(OR($A79="",$B79="",$C79=""),"",'MPTO_working_3-way'!E78)</f>
        <v>1.9822168419881407</v>
      </c>
      <c r="I79" s="34">
        <f>IF(OR($A79="",$B79="",$C79=""),"",'MPTO_working_3-way'!F78)</f>
        <v>3.587461706246271</v>
      </c>
      <c r="J79" s="35">
        <f>IF(OR($A79="",$B79="",$C79=""),"",'MPTO_working_3-way'!G78)</f>
        <v>4.6132758710650457</v>
      </c>
      <c r="K79" s="33">
        <f>IF(OR($A79="",$B79="",$C79=""),"",'OddsRatio_working_3-way'!H78)</f>
        <v>1.992643746690177</v>
      </c>
      <c r="L79" s="34">
        <f>IF(OR($A79="",$B79="",$C79=""),"",'OddsRatio_working_3-way'!I78)</f>
        <v>3.5830084591292795</v>
      </c>
      <c r="M79" s="35">
        <f>IF(OR($A79="",$B79="",$C79=""),"",'OddsRatio_working_3-way'!J78)</f>
        <v>4.5649786171453668</v>
      </c>
      <c r="N79" s="36">
        <f t="shared" si="30"/>
        <v>49.775315564259756</v>
      </c>
      <c r="O79" s="37">
        <f t="shared" si="31"/>
        <v>28.089578666380504</v>
      </c>
      <c r="P79" s="37">
        <f t="shared" si="32"/>
        <v>22.135105769359754</v>
      </c>
      <c r="Q79" t="s">
        <v>297</v>
      </c>
      <c r="R79" t="s">
        <v>261</v>
      </c>
      <c r="S79" t="s">
        <v>387</v>
      </c>
      <c r="T79" s="38">
        <v>100</v>
      </c>
      <c r="U79" s="38">
        <f t="shared" si="20"/>
        <v>59.514170040485837</v>
      </c>
      <c r="V79" s="38">
        <f t="shared" si="21"/>
        <v>68.847352024922117</v>
      </c>
      <c r="W79" s="38">
        <f t="shared" si="22"/>
        <v>67.741935483870961</v>
      </c>
      <c r="X79" s="38">
        <f t="shared" si="23"/>
        <v>63.410712491206908</v>
      </c>
      <c r="Y79" s="38">
        <f t="shared" si="24"/>
        <v>72.743894475643202</v>
      </c>
      <c r="Z79" s="38">
        <f t="shared" si="25"/>
        <v>71.638477934592046</v>
      </c>
      <c r="AA79" s="38">
        <f t="shared" si="26"/>
        <v>-3.8965424507210713</v>
      </c>
      <c r="AB79" s="38">
        <f t="shared" si="27"/>
        <v>-3.8965424507210855</v>
      </c>
      <c r="AC79" s="38">
        <f t="shared" si="28"/>
        <v>-3.8965424507210855</v>
      </c>
      <c r="AF79">
        <v>2.17</v>
      </c>
      <c r="AG79">
        <v>1.72</v>
      </c>
      <c r="AJ79" t="s">
        <v>328</v>
      </c>
    </row>
    <row r="80" spans="1:36" ht="15" x14ac:dyDescent="0.25">
      <c r="A80">
        <v>2.4700000000000002</v>
      </c>
      <c r="B80">
        <v>3.21</v>
      </c>
      <c r="C80">
        <v>3.1</v>
      </c>
      <c r="D80" s="32">
        <f t="shared" si="29"/>
        <v>3.8965424507210855E-2</v>
      </c>
      <c r="E80" s="33">
        <f>IF(OR($A80="",$B80="",$C80=""),"",A80*'MPTO_working_3-way'!$I79)</f>
        <v>2.5662445985328111</v>
      </c>
      <c r="F80" s="34">
        <f>IF(OR($A80="",$B80="",$C80=""),"",B80*'MPTO_working_3-way'!$I79)</f>
        <v>3.3350790126681469</v>
      </c>
      <c r="G80" s="35">
        <f>IF(OR($A80="",$B80="",$C80=""),"",C80*'MPTO_working_3-way'!$I79)</f>
        <v>3.2207928159723536</v>
      </c>
      <c r="H80" s="33">
        <f>IF(OR($A80="",$B80="",$C80=""),"",'MPTO_working_3-way'!E79)</f>
        <v>2.5518678316554926</v>
      </c>
      <c r="I80" s="34">
        <f>IF(OR($A80="",$B80="",$C80=""),"",'MPTO_working_3-way'!F79)</f>
        <v>3.3496572749073623</v>
      </c>
      <c r="J80" s="35">
        <f>IF(OR($A80="",$B80="",$C80=""),"",'MPTO_working_3-way'!G79)</f>
        <v>3.2300558471761236</v>
      </c>
      <c r="K80" s="33">
        <f>IF(OR($A80="",$B80="",$C80=""),"",'OddsRatio_working_3-way'!H79)</f>
        <v>2.558316730479838</v>
      </c>
      <c r="L80" s="34">
        <f>IF(OR($A80="",$B80="",$C80=""),"",'OddsRatio_working_3-way'!I79)</f>
        <v>3.3427754927622058</v>
      </c>
      <c r="M80" s="35">
        <f>IF(OR($A80="",$B80="",$C80=""),"",'OddsRatio_working_3-way'!J79)</f>
        <v>3.2261667578283397</v>
      </c>
      <c r="N80" s="36">
        <f t="shared" si="30"/>
        <v>38.96744685100267</v>
      </c>
      <c r="O80" s="37">
        <f t="shared" si="31"/>
        <v>29.984297109650033</v>
      </c>
      <c r="P80" s="37">
        <f t="shared" si="32"/>
        <v>31.048256039347294</v>
      </c>
      <c r="Q80" t="s">
        <v>264</v>
      </c>
      <c r="R80" t="s">
        <v>257</v>
      </c>
      <c r="S80" t="s">
        <v>387</v>
      </c>
      <c r="T80" s="38">
        <v>100</v>
      </c>
      <c r="U80" s="38">
        <f t="shared" si="20"/>
        <v>66.555183946488299</v>
      </c>
      <c r="V80" s="38">
        <f t="shared" si="21"/>
        <v>67.21311475409837</v>
      </c>
      <c r="W80" s="38">
        <f t="shared" si="22"/>
        <v>62.406015037593981</v>
      </c>
      <c r="X80" s="38">
        <f t="shared" si="23"/>
        <v>70.380870208307655</v>
      </c>
      <c r="Y80" s="38">
        <f t="shared" si="24"/>
        <v>71.038801015917713</v>
      </c>
      <c r="Z80" s="38">
        <f t="shared" si="25"/>
        <v>66.231701299413345</v>
      </c>
      <c r="AA80" s="38">
        <f t="shared" si="26"/>
        <v>-3.8256862618193566</v>
      </c>
      <c r="AB80" s="38">
        <f t="shared" si="27"/>
        <v>-3.8256862618193423</v>
      </c>
      <c r="AC80" s="38">
        <f t="shared" si="28"/>
        <v>-3.8256862618193637</v>
      </c>
      <c r="AF80">
        <v>2.2400000000000002</v>
      </c>
      <c r="AG80">
        <v>1.68</v>
      </c>
      <c r="AJ80" t="s">
        <v>328</v>
      </c>
    </row>
    <row r="81" spans="1:36" ht="15" x14ac:dyDescent="0.25">
      <c r="A81">
        <v>2.99</v>
      </c>
      <c r="B81">
        <v>3.05</v>
      </c>
      <c r="C81">
        <v>2.66</v>
      </c>
      <c r="D81" s="32">
        <f t="shared" si="29"/>
        <v>3.825686261819361E-2</v>
      </c>
      <c r="E81" s="33">
        <f>IF(OR($A81="",$B81="",$C81=""),"",A81*'MPTO_working_3-way'!$I80)</f>
        <v>3.104388019228399</v>
      </c>
      <c r="F81" s="34">
        <f>IF(OR($A81="",$B81="",$C81=""),"",B81*'MPTO_working_3-way'!$I80)</f>
        <v>3.1666834309854903</v>
      </c>
      <c r="G81" s="35">
        <f>IF(OR($A81="",$B81="",$C81=""),"",C81*'MPTO_working_3-way'!$I80)</f>
        <v>2.7617632545643951</v>
      </c>
      <c r="H81" s="33">
        <f>IF(OR($A81="",$B81="",$C81=""),"",'MPTO_working_3-way'!E80)</f>
        <v>3.108526045695672</v>
      </c>
      <c r="I81" s="34">
        <f>IF(OR($A81="",$B81="",$C81=""),"",'MPTO_working_3-way'!F80)</f>
        <v>3.173428855620728</v>
      </c>
      <c r="J81" s="35">
        <f>IF(OR($A81="",$B81="",$C81=""),"",'MPTO_working_3-way'!G80)</f>
        <v>2.7533982558766454</v>
      </c>
      <c r="K81" s="33">
        <f>IF(OR($A81="",$B81="",$C81=""),"",'OddsRatio_working_3-way'!H80)</f>
        <v>3.1066619132792819</v>
      </c>
      <c r="L81" s="34">
        <f>IF(OR($A81="",$B81="",$C81=""),"",'OddsRatio_working_3-way'!I80)</f>
        <v>3.1701793579007669</v>
      </c>
      <c r="M81" s="35">
        <f>IF(OR($A81="",$B81="",$C81=""),"",'OddsRatio_working_3-way'!J80)</f>
        <v>2.7573159678611097</v>
      </c>
      <c r="N81" s="36">
        <f t="shared" si="30"/>
        <v>32.212468087302817</v>
      </c>
      <c r="O81" s="37">
        <f t="shared" si="31"/>
        <v>31.578780190503419</v>
      </c>
      <c r="P81" s="37">
        <f t="shared" si="32"/>
        <v>36.208751722193767</v>
      </c>
      <c r="Q81" t="s">
        <v>368</v>
      </c>
      <c r="R81" t="s">
        <v>305</v>
      </c>
      <c r="S81" t="s">
        <v>387</v>
      </c>
      <c r="T81" s="38">
        <v>100</v>
      </c>
      <c r="U81" s="38">
        <f t="shared" si="20"/>
        <v>67.21311475409837</v>
      </c>
      <c r="V81" s="38">
        <f t="shared" si="21"/>
        <v>67.637540453074436</v>
      </c>
      <c r="W81" s="38">
        <f t="shared" si="22"/>
        <v>61.389961389961393</v>
      </c>
      <c r="X81" s="38">
        <f t="shared" si="23"/>
        <v>70.972498156964178</v>
      </c>
      <c r="Y81" s="38">
        <f t="shared" si="24"/>
        <v>71.396923855940258</v>
      </c>
      <c r="Z81" s="38">
        <f t="shared" si="25"/>
        <v>65.149344792827208</v>
      </c>
      <c r="AA81" s="38">
        <f t="shared" si="26"/>
        <v>-3.759383402865808</v>
      </c>
      <c r="AB81" s="38">
        <f t="shared" si="27"/>
        <v>-3.7593834028658222</v>
      </c>
      <c r="AC81" s="38">
        <f t="shared" si="28"/>
        <v>-3.7593834028658151</v>
      </c>
      <c r="AF81">
        <v>2.21</v>
      </c>
      <c r="AG81">
        <v>1.69</v>
      </c>
      <c r="AJ81" t="s">
        <v>328</v>
      </c>
    </row>
    <row r="82" spans="1:36" ht="15" x14ac:dyDescent="0.25">
      <c r="A82">
        <v>3.05</v>
      </c>
      <c r="B82">
        <v>3.09</v>
      </c>
      <c r="C82">
        <v>2.59</v>
      </c>
      <c r="D82" s="32">
        <f t="shared" si="29"/>
        <v>3.7593834028658346E-2</v>
      </c>
      <c r="E82" s="33">
        <f>IF(OR($A82="",$B82="",$C82=""),"",A82*'MPTO_working_3-way'!$I81)</f>
        <v>3.1646611937874076</v>
      </c>
      <c r="F82" s="34">
        <f>IF(OR($A82="",$B82="",$C82=""),"",B82*'MPTO_working_3-way'!$I81)</f>
        <v>3.206164947148554</v>
      </c>
      <c r="G82" s="35">
        <f>IF(OR($A82="",$B82="",$C82=""),"",C82*'MPTO_working_3-way'!$I81)</f>
        <v>2.6873680301342251</v>
      </c>
      <c r="H82" s="33">
        <f>IF(OR($A82="",$B82="",$C82=""),"",'MPTO_working_3-way'!E81)</f>
        <v>3.1712047057692487</v>
      </c>
      <c r="I82" s="34">
        <f>IF(OR($A82="",$B82="",$C82=""),"",'MPTO_working_3-way'!F81)</f>
        <v>3.2144695622706001</v>
      </c>
      <c r="J82" s="35">
        <f>IF(OR($A82="",$B82="",$C82=""),"",'MPTO_working_3-way'!G81)</f>
        <v>2.6768808724859818</v>
      </c>
      <c r="K82" s="33">
        <f>IF(OR($A82="",$B82="",$C82=""),"",'OddsRatio_working_3-way'!H81)</f>
        <v>3.1682488390436072</v>
      </c>
      <c r="L82" s="34">
        <f>IF(OR($A82="",$B82="",$C82=""),"",'OddsRatio_working_3-way'!I81)</f>
        <v>3.210556133463971</v>
      </c>
      <c r="M82" s="35">
        <f>IF(OR($A82="",$B82="",$C82=""),"",'OddsRatio_working_3-way'!J81)</f>
        <v>2.6817149532094327</v>
      </c>
      <c r="N82" s="36">
        <f t="shared" si="30"/>
        <v>31.59895921759696</v>
      </c>
      <c r="O82" s="37">
        <f t="shared" si="31"/>
        <v>31.189911201835187</v>
      </c>
      <c r="P82" s="37">
        <f t="shared" si="32"/>
        <v>37.211129580567842</v>
      </c>
      <c r="Q82" t="s">
        <v>266</v>
      </c>
      <c r="R82" t="s">
        <v>265</v>
      </c>
      <c r="S82" t="s">
        <v>387</v>
      </c>
      <c r="T82" s="38">
        <v>100</v>
      </c>
      <c r="U82" s="38">
        <f t="shared" si="20"/>
        <v>40.119760479041922</v>
      </c>
      <c r="V82" s="38">
        <f t="shared" si="21"/>
        <v>72.222222222222229</v>
      </c>
      <c r="W82" s="38">
        <f t="shared" si="22"/>
        <v>83.305509181969953</v>
      </c>
      <c r="X82" s="38">
        <f t="shared" si="23"/>
        <v>44.472268595807826</v>
      </c>
      <c r="Y82" s="38">
        <f t="shared" si="24"/>
        <v>76.574730338988132</v>
      </c>
      <c r="Z82" s="38">
        <f t="shared" si="25"/>
        <v>87.658017298735871</v>
      </c>
      <c r="AA82" s="38">
        <f t="shared" si="26"/>
        <v>-4.3525081167659039</v>
      </c>
      <c r="AB82" s="38">
        <f t="shared" si="27"/>
        <v>-4.3525081167659039</v>
      </c>
      <c r="AC82" s="38">
        <f t="shared" si="28"/>
        <v>-4.3525081167659181</v>
      </c>
      <c r="AF82">
        <v>2.31</v>
      </c>
      <c r="AG82">
        <v>1.64</v>
      </c>
      <c r="AJ82" t="s">
        <v>328</v>
      </c>
    </row>
    <row r="83" spans="1:36" ht="15" x14ac:dyDescent="0.25">
      <c r="A83">
        <v>1.67</v>
      </c>
      <c r="B83">
        <v>3.6</v>
      </c>
      <c r="C83">
        <v>5.99</v>
      </c>
      <c r="D83" s="32">
        <f t="shared" si="29"/>
        <v>4.3525081167659074E-2</v>
      </c>
      <c r="E83" s="33">
        <f>IF(OR($A83="",$B83="",$C83=""),"",A83*'MPTO_working_3-way'!$I82)</f>
        <v>1.7426868855499906</v>
      </c>
      <c r="F83" s="34">
        <f>IF(OR($A83="",$B83="",$C83=""),"",B83*'MPTO_working_3-way'!$I82)</f>
        <v>3.7566902922035728</v>
      </c>
      <c r="G83" s="35">
        <f>IF(OR($A83="",$B83="",$C83=""),"",C83*'MPTO_working_3-way'!$I82)</f>
        <v>6.2507152361942779</v>
      </c>
      <c r="H83" s="33">
        <f>IF(OR($A83="",$B83="",$C83=""),"",'MPTO_working_3-way'!E82)</f>
        <v>1.7114670703551611</v>
      </c>
      <c r="I83" s="34">
        <f>IF(OR($A83="",$B83="",$C83=""),"",'MPTO_working_3-way'!F82)</f>
        <v>3.7983902950797539</v>
      </c>
      <c r="J83" s="35">
        <f>IF(OR($A83="",$B83="",$C83=""),"",'MPTO_working_3-way'!G82)</f>
        <v>6.5601065787092745</v>
      </c>
      <c r="K83" s="33">
        <f>IF(OR($A83="",$B83="",$C83=""),"",'OddsRatio_working_3-way'!H82)</f>
        <v>1.7227110777364023</v>
      </c>
      <c r="L83" s="34">
        <f>IF(OR($A83="",$B83="",$C83=""),"",'OddsRatio_working_3-way'!I82)</f>
        <v>3.8045504509173829</v>
      </c>
      <c r="M83" s="35">
        <f>IF(OR($A83="",$B83="",$C83=""),"",'OddsRatio_working_3-way'!J82)</f>
        <v>6.3825795192606698</v>
      </c>
      <c r="N83" s="36">
        <f t="shared" si="30"/>
        <v>57.38265481262291</v>
      </c>
      <c r="O83" s="37">
        <f t="shared" si="31"/>
        <v>26.619175982522293</v>
      </c>
      <c r="P83" s="37">
        <f t="shared" si="32"/>
        <v>15.998169204854801</v>
      </c>
      <c r="Q83" t="s">
        <v>267</v>
      </c>
      <c r="R83" t="s">
        <v>269</v>
      </c>
      <c r="S83" t="s">
        <v>387</v>
      </c>
      <c r="T83" s="38">
        <v>100</v>
      </c>
      <c r="U83" s="38">
        <f t="shared" si="20"/>
        <v>84.591679506933744</v>
      </c>
      <c r="V83" s="38">
        <f t="shared" si="21"/>
        <v>79.757085020242926</v>
      </c>
      <c r="W83" s="38">
        <f t="shared" si="22"/>
        <v>31.972789115646258</v>
      </c>
      <c r="X83" s="38">
        <f t="shared" si="23"/>
        <v>88.270125864110824</v>
      </c>
      <c r="Y83" s="38">
        <f t="shared" si="24"/>
        <v>83.435531377419991</v>
      </c>
      <c r="Z83" s="38">
        <f t="shared" si="25"/>
        <v>35.651235472823338</v>
      </c>
      <c r="AA83" s="38">
        <f t="shared" si="26"/>
        <v>-3.67844635717708</v>
      </c>
      <c r="AB83" s="38">
        <f t="shared" si="27"/>
        <v>-3.6784463571770658</v>
      </c>
      <c r="AC83" s="38">
        <f t="shared" si="28"/>
        <v>-3.67844635717708</v>
      </c>
      <c r="AF83">
        <v>2.2799999999999998</v>
      </c>
      <c r="AG83">
        <v>1.66</v>
      </c>
      <c r="AJ83" t="s">
        <v>328</v>
      </c>
    </row>
    <row r="84" spans="1:36" ht="15" x14ac:dyDescent="0.25">
      <c r="A84">
        <v>6.49</v>
      </c>
      <c r="B84">
        <v>4.9400000000000004</v>
      </c>
      <c r="C84">
        <v>1.47</v>
      </c>
      <c r="D84" s="32">
        <f t="shared" si="29"/>
        <v>3.6784463571770676E-2</v>
      </c>
      <c r="E84" s="33">
        <f>IF(OR($A84="",$B84="",$C84=""),"",A84*'MPTO_working_3-way'!$I83)</f>
        <v>6.7287311685807918</v>
      </c>
      <c r="F84" s="34">
        <f>IF(OR($A84="",$B84="",$C84=""),"",B84*'MPTO_working_3-way'!$I83)</f>
        <v>5.1217152500445478</v>
      </c>
      <c r="G84" s="35">
        <f>IF(OR($A84="",$B84="",$C84=""),"",C84*'MPTO_working_3-way'!$I83)</f>
        <v>1.5240731614505028</v>
      </c>
      <c r="H84" s="33">
        <f>IF(OR($A84="",$B84="",$C84=""),"",'MPTO_working_3-way'!E83)</f>
        <v>7.0511062807285629</v>
      </c>
      <c r="I84" s="34">
        <f>IF(OR($A84="",$B84="",$C84=""),"",'MPTO_working_3-way'!F83)</f>
        <v>5.2585176143873511</v>
      </c>
      <c r="J84" s="35">
        <f>IF(OR($A84="",$B84="",$C84=""),"",'MPTO_working_3-way'!G83)</f>
        <v>1.4969821864861306</v>
      </c>
      <c r="K84" s="33">
        <f>IF(OR($A84="",$B84="",$C84=""),"",'OddsRatio_working_3-way'!H83)</f>
        <v>6.9045284060084997</v>
      </c>
      <c r="L84" s="34">
        <f>IF(OR($A84="",$B84="",$C84=""),"",'OddsRatio_working_3-way'!I83)</f>
        <v>5.237493974439615</v>
      </c>
      <c r="M84" s="35">
        <f>IF(OR($A84="",$B84="",$C84=""),"",'OddsRatio_working_3-way'!J83)</f>
        <v>1.5054878598950807</v>
      </c>
      <c r="N84" s="36">
        <f t="shared" si="30"/>
        <v>14.861642930087779</v>
      </c>
      <c r="O84" s="37">
        <f t="shared" si="31"/>
        <v>19.524709031633535</v>
      </c>
      <c r="P84" s="37">
        <f t="shared" si="32"/>
        <v>65.613648038278711</v>
      </c>
      <c r="Q84" t="s">
        <v>276</v>
      </c>
      <c r="R84" t="s">
        <v>313</v>
      </c>
      <c r="S84" t="s">
        <v>387</v>
      </c>
      <c r="T84" s="38">
        <v>100</v>
      </c>
      <c r="U84" s="38">
        <f t="shared" si="20"/>
        <v>84.301412872841439</v>
      </c>
      <c r="V84" s="38">
        <f t="shared" si="21"/>
        <v>78.81355932203391</v>
      </c>
      <c r="W84" s="38">
        <f t="shared" si="22"/>
        <v>33.333333333333329</v>
      </c>
      <c r="X84" s="38">
        <f t="shared" si="23"/>
        <v>87.853107344632761</v>
      </c>
      <c r="Y84" s="38">
        <f t="shared" si="24"/>
        <v>82.365253793825218</v>
      </c>
      <c r="Z84" s="38">
        <f t="shared" si="25"/>
        <v>36.885027805124658</v>
      </c>
      <c r="AA84" s="38">
        <f t="shared" si="26"/>
        <v>-3.5516944717913219</v>
      </c>
      <c r="AB84" s="38">
        <f t="shared" si="27"/>
        <v>-3.5516944717913077</v>
      </c>
      <c r="AC84" s="38">
        <f t="shared" si="28"/>
        <v>-3.551694471791329</v>
      </c>
      <c r="AF84">
        <v>1.49</v>
      </c>
      <c r="AG84">
        <v>2.69</v>
      </c>
      <c r="AJ84" t="s">
        <v>329</v>
      </c>
    </row>
    <row r="85" spans="1:36" ht="15" x14ac:dyDescent="0.25">
      <c r="A85">
        <v>6.37</v>
      </c>
      <c r="B85">
        <v>4.72</v>
      </c>
      <c r="C85">
        <v>1.5</v>
      </c>
      <c r="D85" s="32">
        <f t="shared" si="29"/>
        <v>3.5516944717913113E-2</v>
      </c>
      <c r="E85" s="33">
        <f>IF(OR($A85="",$B85="",$C85=""),"",A85*'MPTO_working_3-way'!$I84)</f>
        <v>6.5962429378531064</v>
      </c>
      <c r="F85" s="34">
        <f>IF(OR($A85="",$B85="",$C85=""),"",B85*'MPTO_working_3-way'!$I84)</f>
        <v>4.8876399790685499</v>
      </c>
      <c r="G85" s="35">
        <f>IF(OR($A85="",$B85="",$C85=""),"",C85*'MPTO_working_3-way'!$I84)</f>
        <v>1.5532754170768697</v>
      </c>
      <c r="H85" s="33">
        <f>IF(OR($A85="",$B85="",$C85=""),"",'MPTO_working_3-way'!E84)</f>
        <v>6.8895723640659501</v>
      </c>
      <c r="I85" s="34">
        <f>IF(OR($A85="",$B85="",$C85=""),"",'MPTO_working_3-way'!F84)</f>
        <v>4.9993644506192902</v>
      </c>
      <c r="J85" s="35">
        <f>IF(OR($A85="",$B85="",$C85=""),"",'MPTO_working_3-way'!G84)</f>
        <v>1.5271193059841484</v>
      </c>
      <c r="K85" s="33">
        <f>IF(OR($A85="",$B85="",$C85=""),"",'OddsRatio_working_3-way'!H84)</f>
        <v>6.7513950253906581</v>
      </c>
      <c r="L85" s="34">
        <f>IF(OR($A85="",$B85="",$C85=""),"",'OddsRatio_working_3-way'!I84)</f>
        <v>4.9842066097678304</v>
      </c>
      <c r="M85" s="35">
        <f>IF(OR($A85="",$B85="",$C85=""),"",'OddsRatio_working_3-way'!J84)</f>
        <v>1.5355116410978265</v>
      </c>
      <c r="N85" s="36">
        <f t="shared" si="30"/>
        <v>15.16014509201009</v>
      </c>
      <c r="O85" s="37">
        <f t="shared" si="31"/>
        <v>20.459772083920399</v>
      </c>
      <c r="P85" s="37">
        <f t="shared" si="32"/>
        <v>64.380082824069518</v>
      </c>
      <c r="Q85" t="s">
        <v>270</v>
      </c>
      <c r="R85" t="s">
        <v>311</v>
      </c>
      <c r="S85" t="s">
        <v>387</v>
      </c>
      <c r="T85" s="38">
        <v>100</v>
      </c>
      <c r="U85" s="38">
        <f t="shared" si="20"/>
        <v>64.285714285714292</v>
      </c>
      <c r="V85" s="38">
        <f t="shared" si="21"/>
        <v>71.671388101982998</v>
      </c>
      <c r="W85" s="38">
        <f t="shared" si="22"/>
        <v>60.784313725490193</v>
      </c>
      <c r="X85" s="38">
        <f t="shared" si="23"/>
        <v>67.544298172526808</v>
      </c>
      <c r="Y85" s="38">
        <f t="shared" si="24"/>
        <v>74.929971988795515</v>
      </c>
      <c r="Z85" s="38">
        <f t="shared" si="25"/>
        <v>64.04289761230271</v>
      </c>
      <c r="AA85" s="38">
        <f t="shared" si="26"/>
        <v>-3.2585838868125165</v>
      </c>
      <c r="AB85" s="38">
        <f t="shared" si="27"/>
        <v>-3.2585838868125165</v>
      </c>
      <c r="AC85" s="38">
        <f t="shared" si="28"/>
        <v>-3.2585838868125165</v>
      </c>
      <c r="AF85">
        <v>1.55</v>
      </c>
      <c r="AG85">
        <v>2.54</v>
      </c>
      <c r="AJ85" t="s">
        <v>329</v>
      </c>
    </row>
    <row r="86" spans="1:36" ht="15" x14ac:dyDescent="0.25">
      <c r="A86">
        <v>2.8</v>
      </c>
      <c r="B86">
        <v>3.53</v>
      </c>
      <c r="C86">
        <v>2.5499999999999998</v>
      </c>
      <c r="D86" s="32">
        <f t="shared" si="29"/>
        <v>3.2585838868125272E-2</v>
      </c>
      <c r="E86" s="33">
        <f>IF(OR($A86="",$B86="",$C86=""),"",A86*'MPTO_working_3-way'!$I85)</f>
        <v>2.8912403488307508</v>
      </c>
      <c r="F86" s="34">
        <f>IF(OR($A86="",$B86="",$C86=""),"",B86*'MPTO_working_3-way'!$I85)</f>
        <v>3.6450280112044822</v>
      </c>
      <c r="G86" s="35">
        <f>IF(OR($A86="",$B86="",$C86=""),"",C86*'MPTO_working_3-way'!$I85)</f>
        <v>2.6330938891137192</v>
      </c>
      <c r="H86" s="33">
        <f>IF(OR($A86="",$B86="",$C86=""),"",'MPTO_working_3-way'!E85)</f>
        <v>2.8878288368113907</v>
      </c>
      <c r="I86" s="34">
        <f>IF(OR($A86="",$B86="",$C86=""),"",'MPTO_working_3-way'!F85)</f>
        <v>3.6707462121396017</v>
      </c>
      <c r="J86" s="35">
        <f>IF(OR($A86="",$B86="",$C86=""),"",'MPTO_working_3-way'!G85)</f>
        <v>2.62264183665329</v>
      </c>
      <c r="K86" s="33">
        <f>IF(OR($A86="",$B86="",$C86=""),"",'OddsRatio_working_3-way'!H85)</f>
        <v>2.8902753479256504</v>
      </c>
      <c r="L86" s="34">
        <f>IF(OR($A86="",$B86="",$C86=""),"",'OddsRatio_working_3-way'!I85)</f>
        <v>3.6568870168066088</v>
      </c>
      <c r="M86" s="35">
        <f>IF(OR($A86="",$B86="",$C86=""),"",'OddsRatio_working_3-way'!J85)</f>
        <v>2.6277371051581984</v>
      </c>
      <c r="N86" s="36">
        <f t="shared" si="30"/>
        <v>34.587231753472551</v>
      </c>
      <c r="O86" s="37">
        <f t="shared" si="31"/>
        <v>27.434631419185031</v>
      </c>
      <c r="P86" s="37">
        <f t="shared" si="32"/>
        <v>37.978136827342411</v>
      </c>
      <c r="Q86" t="s">
        <v>274</v>
      </c>
      <c r="R86" t="s">
        <v>308</v>
      </c>
      <c r="S86" t="s">
        <v>387</v>
      </c>
      <c r="T86" s="38">
        <v>100</v>
      </c>
      <c r="U86" s="38">
        <f t="shared" si="20"/>
        <v>8.2568807339449659</v>
      </c>
      <c r="V86" s="38">
        <f t="shared" si="21"/>
        <v>91.142604074402129</v>
      </c>
      <c r="W86" s="38">
        <f t="shared" si="22"/>
        <v>96.699669966996694</v>
      </c>
      <c r="X86" s="38">
        <f t="shared" si="23"/>
        <v>12.157725958601175</v>
      </c>
      <c r="Y86" s="38">
        <f t="shared" si="24"/>
        <v>95.043449299058338</v>
      </c>
      <c r="Z86" s="38">
        <f t="shared" si="25"/>
        <v>100.60051519165292</v>
      </c>
      <c r="AA86" s="38">
        <f t="shared" si="26"/>
        <v>-3.9008452246562086</v>
      </c>
      <c r="AB86" s="38">
        <f t="shared" si="27"/>
        <v>-3.9008452246562086</v>
      </c>
      <c r="AC86" s="38">
        <f t="shared" si="28"/>
        <v>-3.9008452246562229</v>
      </c>
      <c r="AF86">
        <v>1.77</v>
      </c>
      <c r="AG86">
        <v>2.12</v>
      </c>
      <c r="AJ86" t="s">
        <v>329</v>
      </c>
    </row>
    <row r="87" spans="1:36" ht="15" x14ac:dyDescent="0.25">
      <c r="A87">
        <v>1.0900000000000001</v>
      </c>
      <c r="B87">
        <v>11.29</v>
      </c>
      <c r="C87">
        <v>30.3</v>
      </c>
      <c r="D87" s="32">
        <f t="shared" si="29"/>
        <v>3.9008452246562131E-2</v>
      </c>
      <c r="E87" s="33">
        <f>IF(OR($A87="",$B87="",$C87=""),"",A87*'MPTO_working_3-way'!$I86)</f>
        <v>1.1325192129487529</v>
      </c>
      <c r="F87" s="34">
        <f>IF(OR($A87="",$B87="",$C87=""),"",B87*'MPTO_working_3-way'!$I86)</f>
        <v>11.730405425863685</v>
      </c>
      <c r="G87" s="35">
        <f>IF(OR($A87="",$B87="",$C87=""),"",C87*'MPTO_working_3-way'!$I86)</f>
        <v>31.481956103070832</v>
      </c>
      <c r="H87" s="33">
        <f>IF(OR($A87="",$B87="",$C87=""),"",'MPTO_working_3-way'!E86)</f>
        <v>1.1056707500238236</v>
      </c>
      <c r="I87" s="34">
        <f>IF(OR($A87="",$B87="",$C87=""),"",'MPTO_working_3-way'!F86)</f>
        <v>13.232564384314177</v>
      </c>
      <c r="J87" s="35">
        <f>IF(OR($A87="",$B87="",$C87=""),"",'MPTO_working_3-way'!G86)</f>
        <v>49.998792742869369</v>
      </c>
      <c r="K87" s="33">
        <f>IF(OR($A87="",$B87="",$C87=""),"",'OddsRatio_working_3-way'!H86)</f>
        <v>1.1110351816887643</v>
      </c>
      <c r="L87" s="34">
        <f>IF(OR($A87="",$B87="",$C87=""),"",'OddsRatio_working_3-way'!I86)</f>
        <v>13.695022439748699</v>
      </c>
      <c r="M87" s="35">
        <f>IF(OR($A87="",$B87="",$C87=""),"",'OddsRatio_working_3-way'!J86)</f>
        <v>37.14812026089767</v>
      </c>
      <c r="N87" s="36">
        <f t="shared" si="30"/>
        <v>88.298722755995357</v>
      </c>
      <c r="O87" s="37">
        <f t="shared" si="31"/>
        <v>8.5248545442015029</v>
      </c>
      <c r="P87" s="37">
        <f t="shared" si="32"/>
        <v>3.1764226998031337</v>
      </c>
      <c r="Q87" t="s">
        <v>314</v>
      </c>
      <c r="R87" t="s">
        <v>376</v>
      </c>
      <c r="S87" t="s">
        <v>387</v>
      </c>
      <c r="T87" s="38">
        <v>100</v>
      </c>
      <c r="U87" s="38">
        <f t="shared" si="20"/>
        <v>57.983193277310924</v>
      </c>
      <c r="V87" s="38">
        <f t="shared" si="21"/>
        <v>69.6048632218845</v>
      </c>
      <c r="W87" s="38">
        <f t="shared" si="22"/>
        <v>69.135802469135797</v>
      </c>
      <c r="X87" s="38">
        <f t="shared" si="23"/>
        <v>61.259334308979696</v>
      </c>
      <c r="Y87" s="38">
        <f t="shared" si="24"/>
        <v>72.881004253553272</v>
      </c>
      <c r="Z87" s="38">
        <f t="shared" si="25"/>
        <v>72.411943500804583</v>
      </c>
      <c r="AA87" s="38">
        <f t="shared" si="26"/>
        <v>-3.2761410316687716</v>
      </c>
      <c r="AB87" s="38">
        <f t="shared" si="27"/>
        <v>-3.2761410316687716</v>
      </c>
      <c r="AC87" s="38">
        <f t="shared" si="28"/>
        <v>-3.2761410316687858</v>
      </c>
      <c r="AF87">
        <v>1.28</v>
      </c>
      <c r="AG87">
        <v>3.78</v>
      </c>
      <c r="AJ87" t="s">
        <v>329</v>
      </c>
    </row>
    <row r="88" spans="1:36" ht="15" x14ac:dyDescent="0.25">
      <c r="A88">
        <v>2.38</v>
      </c>
      <c r="B88">
        <v>3.29</v>
      </c>
      <c r="C88">
        <v>3.24</v>
      </c>
      <c r="D88" s="32">
        <f t="shared" si="29"/>
        <v>3.2761410316687778E-2</v>
      </c>
      <c r="E88" s="33">
        <f>IF(OR($A88="",$B88="",$C88=""),"",A88*'MPTO_working_3-way'!$I87)</f>
        <v>2.4579721565537169</v>
      </c>
      <c r="F88" s="34">
        <f>IF(OR($A88="",$B88="",$C88=""),"",B88*'MPTO_working_3-way'!$I87)</f>
        <v>3.397785039941903</v>
      </c>
      <c r="G88" s="35">
        <f>IF(OR($A88="",$B88="",$C88=""),"",C88*'MPTO_working_3-way'!$I87)</f>
        <v>3.3461469694260688</v>
      </c>
      <c r="H88" s="33">
        <f>IF(OR($A88="",$B88="",$C88=""),"",'MPTO_working_3-way'!E87)</f>
        <v>2.4435085435664354</v>
      </c>
      <c r="I88" s="34">
        <f>IF(OR($A88="",$B88="",$C88=""),"",'MPTO_working_3-way'!F87)</f>
        <v>3.4126094139979619</v>
      </c>
      <c r="J88" s="35">
        <f>IF(OR($A88="",$B88="",$C88=""),"",'MPTO_working_3-way'!G87)</f>
        <v>3.3588436929266772</v>
      </c>
      <c r="K88" s="33">
        <f>IF(OR($A88="",$B88="",$C88=""),"",'OddsRatio_working_3-way'!H87)</f>
        <v>2.4498546531143561</v>
      </c>
      <c r="L88" s="34">
        <f>IF(OR($A88="",$B88="",$C88=""),"",'OddsRatio_working_3-way'!I87)</f>
        <v>3.4059182287187504</v>
      </c>
      <c r="M88" s="35">
        <f>IF(OR($A88="",$B88="",$C88=""),"",'OddsRatio_working_3-way'!J87)</f>
        <v>3.3533872630262014</v>
      </c>
      <c r="N88" s="36">
        <f t="shared" si="30"/>
        <v>40.683943360940425</v>
      </c>
      <c r="O88" s="37">
        <f t="shared" si="31"/>
        <v>29.430937750467539</v>
      </c>
      <c r="P88" s="37">
        <f t="shared" si="32"/>
        <v>29.885118888592032</v>
      </c>
      <c r="Q88" t="s">
        <v>366</v>
      </c>
      <c r="R88" t="s">
        <v>110</v>
      </c>
      <c r="S88" t="s">
        <v>387</v>
      </c>
      <c r="T88" s="38">
        <v>100</v>
      </c>
      <c r="U88" s="38">
        <f t="shared" si="20"/>
        <v>14.529914529914532</v>
      </c>
      <c r="V88" s="38">
        <f t="shared" si="21"/>
        <v>86.504723346828612</v>
      </c>
      <c r="W88" s="38">
        <f t="shared" si="22"/>
        <v>94.717379820390917</v>
      </c>
      <c r="X88" s="38">
        <f t="shared" si="23"/>
        <v>18.777896832780478</v>
      </c>
      <c r="Y88" s="38">
        <f t="shared" si="24"/>
        <v>90.752705649694562</v>
      </c>
      <c r="Z88" s="38">
        <f t="shared" si="25"/>
        <v>98.965362123256867</v>
      </c>
      <c r="AA88" s="38">
        <f t="shared" si="26"/>
        <v>-4.247982302865946</v>
      </c>
      <c r="AB88" s="38">
        <f t="shared" si="27"/>
        <v>-4.2479823028659496</v>
      </c>
      <c r="AC88" s="38">
        <f t="shared" si="28"/>
        <v>-4.2479823028659496</v>
      </c>
      <c r="AF88">
        <v>2.27</v>
      </c>
      <c r="AG88">
        <v>1.67</v>
      </c>
      <c r="AJ88" t="s">
        <v>319</v>
      </c>
    </row>
    <row r="89" spans="1:36" ht="15" x14ac:dyDescent="0.25">
      <c r="A89">
        <v>1.17</v>
      </c>
      <c r="B89">
        <v>7.41</v>
      </c>
      <c r="C89">
        <v>18.93</v>
      </c>
      <c r="D89" s="32">
        <f t="shared" si="29"/>
        <v>4.247982302865938E-2</v>
      </c>
      <c r="E89" s="33">
        <f>IF(OR($A89="",$B89="",$C89=""),"",A89*'MPTO_working_3-way'!$I88)</f>
        <v>1.2197013929435314</v>
      </c>
      <c r="F89" s="34">
        <f>IF(OR($A89="",$B89="",$C89=""),"",B89*'MPTO_working_3-way'!$I88)</f>
        <v>7.7247754886423659</v>
      </c>
      <c r="G89" s="35">
        <f>IF(OR($A89="",$B89="",$C89=""),"",C89*'MPTO_working_3-way'!$I88)</f>
        <v>19.734143049932523</v>
      </c>
      <c r="H89" s="33">
        <f>IF(OR($A89="",$B89="",$C89=""),"",'MPTO_working_3-way'!E88)</f>
        <v>1.1897100827708924</v>
      </c>
      <c r="I89" s="34">
        <f>IF(OR($A89="",$B89="",$C89=""),"",'MPTO_working_3-way'!F88)</f>
        <v>8.2786373750031963</v>
      </c>
      <c r="J89" s="35">
        <f>IF(OR($A89="",$B89="",$C89=""),"",'MPTO_working_3-way'!G88)</f>
        <v>25.862340439915659</v>
      </c>
      <c r="K89" s="33">
        <f>IF(OR($A89="",$B89="",$C89=""),"",'OddsRatio_working_3-way'!H88)</f>
        <v>1.1969942741725159</v>
      </c>
      <c r="L89" s="34">
        <f>IF(OR($A89="",$B89="",$C89=""),"",'OddsRatio_working_3-way'!I88)</f>
        <v>8.4278429261519232</v>
      </c>
      <c r="M89" s="35">
        <f>IF(OR($A89="",$B89="",$C89=""),"",'OddsRatio_working_3-way'!J88)</f>
        <v>21.777101975960054</v>
      </c>
      <c r="N89" s="36">
        <f t="shared" si="30"/>
        <v>81.987280311837523</v>
      </c>
      <c r="O89" s="37">
        <f t="shared" si="31"/>
        <v>12.945360049237504</v>
      </c>
      <c r="P89" s="37">
        <f t="shared" si="32"/>
        <v>5.0673596389249811</v>
      </c>
      <c r="Q89" t="s">
        <v>113</v>
      </c>
      <c r="R89" t="s">
        <v>369</v>
      </c>
      <c r="S89" t="s">
        <v>387</v>
      </c>
      <c r="T89" s="38">
        <v>100</v>
      </c>
      <c r="U89" s="38">
        <f t="shared" si="20"/>
        <v>72.14484679665739</v>
      </c>
      <c r="V89" s="38">
        <f t="shared" si="21"/>
        <v>69.135802469135797</v>
      </c>
      <c r="W89" s="38">
        <f t="shared" si="22"/>
        <v>55.357142857142868</v>
      </c>
      <c r="X89" s="38">
        <f t="shared" si="23"/>
        <v>75.507054673721342</v>
      </c>
      <c r="Y89" s="38">
        <f t="shared" si="24"/>
        <v>72.498010346199763</v>
      </c>
      <c r="Z89" s="38">
        <f t="shared" si="25"/>
        <v>58.71935073420682</v>
      </c>
      <c r="AA89" s="38">
        <f t="shared" si="26"/>
        <v>-3.3622078770639519</v>
      </c>
      <c r="AB89" s="38">
        <f t="shared" si="27"/>
        <v>-3.3622078770639661</v>
      </c>
      <c r="AC89" s="38">
        <f t="shared" si="28"/>
        <v>-3.3622078770639519</v>
      </c>
      <c r="AF89">
        <v>1.6</v>
      </c>
      <c r="AG89">
        <v>2.4</v>
      </c>
      <c r="AJ89" t="s">
        <v>319</v>
      </c>
    </row>
    <row r="90" spans="1:36" ht="15" x14ac:dyDescent="0.25">
      <c r="A90">
        <v>3.59</v>
      </c>
      <c r="B90">
        <v>3.24</v>
      </c>
      <c r="C90">
        <v>2.2400000000000002</v>
      </c>
      <c r="D90" s="32">
        <f t="shared" si="29"/>
        <v>3.3622078770639607E-2</v>
      </c>
      <c r="E90" s="33">
        <f>IF(OR($A90="",$B90="",$C90=""),"",A90*'MPTO_working_3-way'!$I89)</f>
        <v>3.7107032627865961</v>
      </c>
      <c r="F90" s="34">
        <f>IF(OR($A90="",$B90="",$C90=""),"",B90*'MPTO_working_3-way'!$I89)</f>
        <v>3.3489355352168726</v>
      </c>
      <c r="G90" s="35">
        <f>IF(OR($A90="",$B90="",$C90=""),"",C90*'MPTO_working_3-way'!$I89)</f>
        <v>2.315313456446233</v>
      </c>
      <c r="H90" s="33">
        <f>IF(OR($A90="",$B90="",$C90=""),"",'MPTO_working_3-way'!E89)</f>
        <v>3.7404967194952103</v>
      </c>
      <c r="I90" s="34">
        <f>IF(OR($A90="",$B90="",$C90=""),"",'MPTO_working_3-way'!F89)</f>
        <v>3.3620834534829869</v>
      </c>
      <c r="J90" s="35">
        <f>IF(OR($A90="",$B90="",$C90=""),"",'MPTO_working_3-way'!G89)</f>
        <v>2.2976821276151438</v>
      </c>
      <c r="K90" s="33">
        <f>IF(OR($A90="",$B90="",$C90=""),"",'OddsRatio_working_3-way'!H89)</f>
        <v>3.7261364884990855</v>
      </c>
      <c r="L90" s="34">
        <f>IF(OR($A90="",$B90="",$C90=""),"",'OddsRatio_working_3-way'!I89)</f>
        <v>3.3577396657289387</v>
      </c>
      <c r="M90" s="35">
        <f>IF(OR($A90="",$B90="",$C90=""),"",'OddsRatio_working_3-way'!J89)</f>
        <v>2.3051773149570915</v>
      </c>
      <c r="N90" s="36">
        <f t="shared" si="30"/>
        <v>26.949069466930059</v>
      </c>
      <c r="O90" s="37">
        <f t="shared" si="31"/>
        <v>29.860234378481142</v>
      </c>
      <c r="P90" s="37">
        <f t="shared" si="32"/>
        <v>43.190696154588792</v>
      </c>
      <c r="Q90" t="s">
        <v>136</v>
      </c>
      <c r="R90" t="s">
        <v>133</v>
      </c>
      <c r="S90" t="s">
        <v>387</v>
      </c>
      <c r="T90" s="38">
        <v>100</v>
      </c>
      <c r="U90" s="38">
        <f t="shared" si="20"/>
        <v>72.826086956521735</v>
      </c>
      <c r="V90" s="38">
        <f t="shared" si="21"/>
        <v>72.972972972972968</v>
      </c>
      <c r="W90" s="38">
        <f t="shared" si="22"/>
        <v>47.916666666666671</v>
      </c>
      <c r="X90" s="38">
        <f t="shared" si="23"/>
        <v>79.11036036036036</v>
      </c>
      <c r="Y90" s="38">
        <f t="shared" si="24"/>
        <v>79.257246376811594</v>
      </c>
      <c r="Z90" s="38">
        <f t="shared" si="25"/>
        <v>54.20094007050529</v>
      </c>
      <c r="AA90" s="38">
        <f t="shared" si="26"/>
        <v>-6.2842734038386254</v>
      </c>
      <c r="AB90" s="38">
        <f t="shared" si="27"/>
        <v>-6.2842734038386254</v>
      </c>
      <c r="AC90" s="38">
        <f t="shared" si="28"/>
        <v>-6.2842734038386183</v>
      </c>
      <c r="AF90">
        <v>2.11</v>
      </c>
      <c r="AG90">
        <v>1.78</v>
      </c>
      <c r="AJ90" t="s">
        <v>319</v>
      </c>
    </row>
    <row r="91" spans="1:36" ht="15" x14ac:dyDescent="0.25">
      <c r="A91">
        <v>3.68</v>
      </c>
      <c r="B91">
        <v>3.7</v>
      </c>
      <c r="C91">
        <v>1.92</v>
      </c>
      <c r="D91" s="32">
        <f t="shared" si="29"/>
        <v>6.2842734038386361E-2</v>
      </c>
      <c r="E91" s="33">
        <f>IF(OR($A91="",$B91="",$C91=""),"",A91*'MPTO_working_3-way'!$I90)</f>
        <v>3.9112612612612621</v>
      </c>
      <c r="F91" s="34">
        <f>IF(OR($A91="",$B91="",$C91=""),"",B91*'MPTO_working_3-way'!$I90)</f>
        <v>3.9325181159420297</v>
      </c>
      <c r="G91" s="35">
        <f>IF(OR($A91="",$B91="",$C91=""),"",C91*'MPTO_working_3-way'!$I90)</f>
        <v>2.0406580493537017</v>
      </c>
      <c r="H91" s="33">
        <f>IF(OR($A91="",$B91="",$C91=""),"",'MPTO_working_3-way'!E90)</f>
        <v>3.9873751342205459</v>
      </c>
      <c r="I91" s="34">
        <f>IF(OR($A91="",$B91="",$C91=""),"",'MPTO_working_3-way'!F90)</f>
        <v>4.0108663633685744</v>
      </c>
      <c r="J91" s="35">
        <f>IF(OR($A91="",$B91="",$C91=""),"",'MPTO_working_3-way'!G90)</f>
        <v>2.0004570831564856</v>
      </c>
      <c r="K91" s="33">
        <f>IF(OR($A91="",$B91="",$C91=""),"",'OddsRatio_working_3-way'!H90)</f>
        <v>3.9583574814724045</v>
      </c>
      <c r="L91" s="34">
        <f>IF(OR($A91="",$B91="",$C91=""),"",'OddsRatio_working_3-way'!I90)</f>
        <v>3.9804347761102576</v>
      </c>
      <c r="M91" s="35">
        <f>IF(OR($A91="",$B91="",$C91=""),"",'OddsRatio_working_3-way'!J90)</f>
        <v>2.0155555533412732</v>
      </c>
      <c r="N91" s="36">
        <f t="shared" si="30"/>
        <v>25.567200276402158</v>
      </c>
      <c r="O91" s="37">
        <f t="shared" si="31"/>
        <v>25.428999193827011</v>
      </c>
      <c r="P91" s="37">
        <f t="shared" si="32"/>
        <v>49.003800529770814</v>
      </c>
      <c r="Q91" t="s">
        <v>345</v>
      </c>
      <c r="R91" t="s">
        <v>350</v>
      </c>
      <c r="S91" t="s">
        <v>387</v>
      </c>
      <c r="T91" s="38">
        <v>100</v>
      </c>
      <c r="U91" s="38">
        <f t="shared" si="20"/>
        <v>73.118279569892465</v>
      </c>
      <c r="V91" s="38">
        <f t="shared" si="21"/>
        <v>71.264367816091948</v>
      </c>
      <c r="W91" s="38">
        <f t="shared" si="22"/>
        <v>49.238578680203041</v>
      </c>
      <c r="X91" s="38">
        <f t="shared" si="23"/>
        <v>79.49705350370499</v>
      </c>
      <c r="Y91" s="38">
        <f t="shared" si="24"/>
        <v>77.643141749904473</v>
      </c>
      <c r="Z91" s="38">
        <f t="shared" si="25"/>
        <v>55.617352614015573</v>
      </c>
      <c r="AA91" s="38">
        <f t="shared" si="26"/>
        <v>-6.3787739338125249</v>
      </c>
      <c r="AB91" s="38">
        <f t="shared" si="27"/>
        <v>-6.3787739338125249</v>
      </c>
      <c r="AC91" s="38">
        <f t="shared" si="28"/>
        <v>-6.378773933812532</v>
      </c>
      <c r="AF91">
        <v>1.88</v>
      </c>
      <c r="AG91">
        <v>1.91</v>
      </c>
      <c r="AJ91" t="s">
        <v>364</v>
      </c>
    </row>
    <row r="92" spans="1:36" ht="15" x14ac:dyDescent="0.25">
      <c r="A92">
        <v>3.72</v>
      </c>
      <c r="B92">
        <v>3.48</v>
      </c>
      <c r="C92">
        <v>1.97</v>
      </c>
      <c r="D92" s="32">
        <f t="shared" si="29"/>
        <v>6.3787739338125204E-2</v>
      </c>
      <c r="E92" s="33">
        <f>IF(OR($A92="",$B92="",$C92=""),"",A92*'MPTO_working_3-way'!$I91)</f>
        <v>3.957290390337826</v>
      </c>
      <c r="F92" s="34">
        <f>IF(OR($A92="",$B92="",$C92=""),"",B92*'MPTO_working_3-way'!$I91)</f>
        <v>3.7019813328966755</v>
      </c>
      <c r="G92" s="35">
        <f>IF(OR($A92="",$B92="",$C92=""),"",C92*'MPTO_working_3-way'!$I91)</f>
        <v>2.0956618464961068</v>
      </c>
      <c r="H92" s="33">
        <f>IF(OR($A92="",$B92="",$C92=""),"",'MPTO_working_3-way'!E91)</f>
        <v>4.0395124992397058</v>
      </c>
      <c r="I92" s="34">
        <f>IF(OR($A92="",$B92="",$C92=""),"",'MPTO_working_3-way'!F91)</f>
        <v>3.7580740992233581</v>
      </c>
      <c r="J92" s="35">
        <f>IF(OR($A92="",$B92="",$C92=""),"",'MPTO_working_3-way'!G91)</f>
        <v>2.0561255093787612</v>
      </c>
      <c r="K92" s="33">
        <f>IF(OR($A92="",$B92="",$C92=""),"",'OddsRatio_working_3-way'!H91)</f>
        <v>4.0039954126790311</v>
      </c>
      <c r="L92" s="34">
        <f>IF(OR($A92="",$B92="",$C92=""),"",'OddsRatio_working_3-way'!I91)</f>
        <v>3.7389369939132346</v>
      </c>
      <c r="M92" s="35">
        <f>IF(OR($A92="",$B92="",$C92=""),"",'OddsRatio_working_3-way'!J91)</f>
        <v>2.071277775845096</v>
      </c>
      <c r="N92" s="36">
        <f t="shared" si="30"/>
        <v>25.269815994338284</v>
      </c>
      <c r="O92" s="37">
        <f t="shared" si="31"/>
        <v>27.012561924982307</v>
      </c>
      <c r="P92" s="37">
        <f t="shared" si="32"/>
        <v>47.717622080679405</v>
      </c>
      <c r="Q92" t="s">
        <v>347</v>
      </c>
      <c r="R92" t="s">
        <v>277</v>
      </c>
      <c r="S92" t="s">
        <v>387</v>
      </c>
      <c r="T92" s="38">
        <v>100</v>
      </c>
      <c r="U92" s="38">
        <f t="shared" si="20"/>
        <v>36.30573248407643</v>
      </c>
      <c r="V92" s="38">
        <f t="shared" si="21"/>
        <v>75.786924939467312</v>
      </c>
      <c r="W92" s="38">
        <f t="shared" si="22"/>
        <v>80.916030534351137</v>
      </c>
      <c r="X92" s="38">
        <f t="shared" si="23"/>
        <v>43.297044526181537</v>
      </c>
      <c r="Y92" s="38">
        <f t="shared" si="24"/>
        <v>82.778236981572419</v>
      </c>
      <c r="Z92" s="38">
        <f t="shared" si="25"/>
        <v>87.907342576456244</v>
      </c>
      <c r="AA92" s="38">
        <f t="shared" si="26"/>
        <v>-6.9913120421051076</v>
      </c>
      <c r="AB92" s="38">
        <f t="shared" si="27"/>
        <v>-6.9913120421051076</v>
      </c>
      <c r="AC92" s="38">
        <f t="shared" si="28"/>
        <v>-6.9913120421051076</v>
      </c>
      <c r="AF92">
        <v>1.97</v>
      </c>
      <c r="AG92">
        <v>1.82</v>
      </c>
      <c r="AJ92" t="s">
        <v>364</v>
      </c>
    </row>
    <row r="93" spans="1:36" ht="15" x14ac:dyDescent="0.25">
      <c r="A93">
        <v>1.57</v>
      </c>
      <c r="B93">
        <v>4.13</v>
      </c>
      <c r="C93">
        <v>5.24</v>
      </c>
      <c r="D93" s="32">
        <f t="shared" si="29"/>
        <v>6.9913120421051023E-2</v>
      </c>
      <c r="E93" s="33">
        <f>IF(OR($A93="",$B93="",$C93=""),"",A93*'MPTO_working_3-way'!$I92)</f>
        <v>1.6797635990610502</v>
      </c>
      <c r="F93" s="34">
        <f>IF(OR($A93="",$B93="",$C93=""),"",B93*'MPTO_working_3-way'!$I92)</f>
        <v>4.4187411873389406</v>
      </c>
      <c r="G93" s="35">
        <f>IF(OR($A93="",$B93="",$C93=""),"",C93*'MPTO_working_3-way'!$I92)</f>
        <v>5.6063447510063078</v>
      </c>
      <c r="H93" s="33">
        <f>IF(OR($A93="",$B93="",$C93=""),"",'MPTO_working_3-way'!E92)</f>
        <v>1.6296244827827455</v>
      </c>
      <c r="I93" s="34">
        <f>IF(OR($A93="",$B93="",$C93=""),"",'MPTO_working_3-way'!F92)</f>
        <v>4.5698330023460221</v>
      </c>
      <c r="J93" s="35">
        <f>IF(OR($A93="",$B93="",$C93=""),"",'MPTO_working_3-way'!G92)</f>
        <v>5.9688905774613215</v>
      </c>
      <c r="K93" s="33">
        <f>IF(OR($A93="",$B93="",$C93=""),"",'OddsRatio_working_3-way'!H92)</f>
        <v>1.6456469588323734</v>
      </c>
      <c r="L93" s="34">
        <f>IF(OR($A93="",$B93="",$C93=""),"",'OddsRatio_working_3-way'!I92)</f>
        <v>4.5453947037637343</v>
      </c>
      <c r="M93" s="35">
        <f>IF(OR($A93="",$B93="",$C93=""),"",'OddsRatio_working_3-way'!J92)</f>
        <v>5.8027072025425674</v>
      </c>
      <c r="N93" s="36">
        <f t="shared" si="30"/>
        <v>59.53218658619447</v>
      </c>
      <c r="O93" s="37">
        <f t="shared" si="31"/>
        <v>22.630879646567877</v>
      </c>
      <c r="P93" s="37">
        <f t="shared" si="32"/>
        <v>17.836933767237657</v>
      </c>
      <c r="Q93" t="s">
        <v>349</v>
      </c>
      <c r="R93" t="s">
        <v>351</v>
      </c>
      <c r="S93" t="s">
        <v>387</v>
      </c>
      <c r="T93" s="38">
        <v>100</v>
      </c>
      <c r="U93" s="38">
        <f t="shared" si="20"/>
        <v>50.73891625615763</v>
      </c>
      <c r="V93" s="38">
        <f t="shared" si="21"/>
        <v>70.326409495548958</v>
      </c>
      <c r="W93" s="38">
        <f t="shared" si="22"/>
        <v>72.67759562841529</v>
      </c>
      <c r="X93" s="38">
        <f t="shared" si="23"/>
        <v>56.995994876035724</v>
      </c>
      <c r="Y93" s="38">
        <f t="shared" si="24"/>
        <v>76.583488115427073</v>
      </c>
      <c r="Z93" s="38">
        <f t="shared" si="25"/>
        <v>78.934674248293419</v>
      </c>
      <c r="AA93" s="38">
        <f t="shared" si="26"/>
        <v>-6.2570786198780937</v>
      </c>
      <c r="AB93" s="38">
        <f t="shared" si="27"/>
        <v>-6.257078619878115</v>
      </c>
      <c r="AC93" s="38">
        <f t="shared" si="28"/>
        <v>-6.2570786198781292</v>
      </c>
      <c r="AF93">
        <v>1.79</v>
      </c>
      <c r="AG93">
        <v>2</v>
      </c>
      <c r="AJ93" t="s">
        <v>364</v>
      </c>
    </row>
    <row r="94" spans="1:36" ht="15" x14ac:dyDescent="0.25">
      <c r="A94">
        <v>2.0299999999999998</v>
      </c>
      <c r="B94">
        <v>3.37</v>
      </c>
      <c r="C94">
        <v>3.66</v>
      </c>
      <c r="D94" s="32">
        <f t="shared" si="29"/>
        <v>6.2570786198781203E-2</v>
      </c>
      <c r="E94" s="33">
        <f>IF(OR($A94="",$B94="",$C94=""),"",A94*'MPTO_working_3-way'!$I93)</f>
        <v>2.1570186959835258</v>
      </c>
      <c r="F94" s="34">
        <f>IF(OR($A94="",$B94="",$C94=""),"",B94*'MPTO_working_3-way'!$I93)</f>
        <v>3.5808635494898926</v>
      </c>
      <c r="G94" s="35">
        <f>IF(OR($A94="",$B94="",$C94=""),"",C94*'MPTO_working_3-way'!$I93)</f>
        <v>3.8890090774875392</v>
      </c>
      <c r="H94" s="33">
        <f>IF(OR($A94="",$B94="",$C94=""),"",'MPTO_working_3-way'!E93)</f>
        <v>2.1197492623728813</v>
      </c>
      <c r="I94" s="34">
        <f>IF(OR($A94="",$B94="",$C94=""),"",'MPTO_working_3-way'!F93)</f>
        <v>3.6247778405215612</v>
      </c>
      <c r="J94" s="35">
        <f>IF(OR($A94="",$B94="",$C94=""),"",'MPTO_working_3-way'!G93)</f>
        <v>3.9624814035999876</v>
      </c>
      <c r="K94" s="33">
        <f>IF(OR($A94="",$B94="",$C94=""),"",'OddsRatio_working_3-way'!H93)</f>
        <v>2.1343731742473984</v>
      </c>
      <c r="L94" s="34">
        <f>IF(OR($A94="",$B94="",$C94=""),"",'OddsRatio_working_3-way'!I93)</f>
        <v>3.6101596339478985</v>
      </c>
      <c r="M94" s="35">
        <f>IF(OR($A94="",$B94="",$C94=""),"",'OddsRatio_working_3-way'!J93)</f>
        <v>3.9295462558233787</v>
      </c>
      <c r="N94" s="36">
        <f t="shared" si="30"/>
        <v>46.360284306392373</v>
      </c>
      <c r="O94" s="37">
        <f t="shared" si="31"/>
        <v>27.926224671209649</v>
      </c>
      <c r="P94" s="37">
        <f t="shared" si="32"/>
        <v>25.713491022397957</v>
      </c>
      <c r="Q94" t="s">
        <v>346</v>
      </c>
      <c r="R94" t="s">
        <v>353</v>
      </c>
      <c r="S94" t="s">
        <v>387</v>
      </c>
      <c r="T94" s="38">
        <v>100</v>
      </c>
      <c r="U94" s="38">
        <f t="shared" si="20"/>
        <v>37.5</v>
      </c>
      <c r="V94" s="38">
        <f t="shared" si="21"/>
        <v>70.059880239520965</v>
      </c>
      <c r="W94" s="38">
        <f t="shared" si="22"/>
        <v>85.835694050991506</v>
      </c>
      <c r="X94" s="38">
        <f t="shared" si="23"/>
        <v>44.104425709487543</v>
      </c>
      <c r="Y94" s="38">
        <f t="shared" si="24"/>
        <v>76.664305949008508</v>
      </c>
      <c r="Z94" s="38">
        <f t="shared" si="25"/>
        <v>92.44011976047905</v>
      </c>
      <c r="AA94" s="38">
        <f t="shared" si="26"/>
        <v>-6.6044257094875434</v>
      </c>
      <c r="AB94" s="38">
        <f t="shared" si="27"/>
        <v>-6.6044257094875434</v>
      </c>
      <c r="AC94" s="38">
        <f t="shared" si="28"/>
        <v>-6.6044257094875434</v>
      </c>
      <c r="AF94">
        <v>1.87</v>
      </c>
      <c r="AG94">
        <v>1.92</v>
      </c>
      <c r="AJ94" t="s">
        <v>364</v>
      </c>
    </row>
    <row r="95" spans="1:36" ht="15" x14ac:dyDescent="0.25">
      <c r="A95">
        <v>1.6</v>
      </c>
      <c r="B95">
        <v>3.34</v>
      </c>
      <c r="C95">
        <v>7.06</v>
      </c>
      <c r="D95" s="32">
        <f t="shared" si="29"/>
        <v>6.604425709487538E-2</v>
      </c>
      <c r="E95" s="33">
        <f>IF(OR($A95="",$B95="",$C95=""),"",A95*'MPTO_working_3-way'!$I94)</f>
        <v>1.7056708113518007</v>
      </c>
      <c r="F95" s="34">
        <f>IF(OR($A95="",$B95="",$C95=""),"",B95*'MPTO_working_3-way'!$I94)</f>
        <v>3.5605878186968836</v>
      </c>
      <c r="G95" s="35">
        <f>IF(OR($A95="",$B95="",$C95=""),"",C95*'MPTO_working_3-way'!$I94)</f>
        <v>7.5262724550898197</v>
      </c>
      <c r="H95" s="33">
        <f>IF(OR($A95="",$B95="",$C95=""),"",'MPTO_working_3-way'!E94)</f>
        <v>1.6584153657524519</v>
      </c>
      <c r="I95" s="34">
        <f>IF(OR($A95="",$B95="",$C95=""),"",'MPTO_working_3-way'!F94)</f>
        <v>3.6050788247255081</v>
      </c>
      <c r="J95" s="35">
        <f>IF(OR($A95="",$B95="",$C95=""),"",'MPTO_working_3-way'!G94)</f>
        <v>8.359225538099766</v>
      </c>
      <c r="K95" s="33">
        <f>IF(OR($A95="",$B95="",$C95=""),"",'OddsRatio_working_3-way'!H94)</f>
        <v>1.6752760602757404</v>
      </c>
      <c r="L95" s="34">
        <f>IF(OR($A95="",$B95="",$C95=""),"",'OddsRatio_working_3-way'!I94)</f>
        <v>3.6335766350753866</v>
      </c>
      <c r="M95" s="35">
        <f>IF(OR($A95="",$B95="",$C95=""),"",'OddsRatio_working_3-way'!J94)</f>
        <v>7.8202882087849765</v>
      </c>
      <c r="N95" s="36">
        <f t="shared" si="30"/>
        <v>58.627959940726591</v>
      </c>
      <c r="O95" s="37">
        <f t="shared" si="31"/>
        <v>28.085250271006757</v>
      </c>
      <c r="P95" s="37">
        <f t="shared" si="32"/>
        <v>13.286789788266651</v>
      </c>
      <c r="Q95" t="s">
        <v>352</v>
      </c>
      <c r="R95" t="s">
        <v>348</v>
      </c>
      <c r="S95" t="s">
        <v>387</v>
      </c>
      <c r="T95" s="38">
        <v>100</v>
      </c>
      <c r="U95" s="38">
        <f t="shared" si="20"/>
        <v>68.35443037974683</v>
      </c>
      <c r="V95" s="38">
        <f t="shared" si="21"/>
        <v>72.14484679665739</v>
      </c>
      <c r="W95" s="38">
        <f t="shared" si="22"/>
        <v>53.488372093023258</v>
      </c>
      <c r="X95" s="38">
        <f t="shared" si="23"/>
        <v>74.366781110319351</v>
      </c>
      <c r="Y95" s="38">
        <f t="shared" si="24"/>
        <v>78.157197527229911</v>
      </c>
      <c r="Z95" s="38">
        <f t="shared" si="25"/>
        <v>59.500722823595773</v>
      </c>
      <c r="AA95" s="38">
        <f t="shared" si="26"/>
        <v>-6.0123507305725212</v>
      </c>
      <c r="AB95" s="38">
        <f t="shared" si="27"/>
        <v>-6.0123507305725212</v>
      </c>
      <c r="AC95" s="38">
        <f t="shared" si="28"/>
        <v>-6.0123507305725141</v>
      </c>
      <c r="AF95">
        <v>1.85</v>
      </c>
      <c r="AG95">
        <v>1.94</v>
      </c>
      <c r="AJ95" t="s">
        <v>364</v>
      </c>
    </row>
    <row r="96" spans="1:36" ht="15" x14ac:dyDescent="0.25">
      <c r="A96">
        <v>3.16</v>
      </c>
      <c r="B96">
        <v>3.59</v>
      </c>
      <c r="C96">
        <v>2.15</v>
      </c>
      <c r="D96" s="32">
        <f t="shared" si="29"/>
        <v>6.0123507305725132E-2</v>
      </c>
      <c r="E96" s="33">
        <f>IF(OR($A96="",$B96="",$C96=""),"",A96*'MPTO_working_3-way'!$I95)</f>
        <v>3.3499902830860915</v>
      </c>
      <c r="F96" s="34">
        <f>IF(OR($A96="",$B96="",$C96=""),"",B96*'MPTO_working_3-way'!$I95)</f>
        <v>3.8058433912275529</v>
      </c>
      <c r="G96" s="35">
        <f>IF(OR($A96="",$B96="",$C96=""),"",C96*'MPTO_working_3-way'!$I95)</f>
        <v>2.2792655407073088</v>
      </c>
      <c r="H96" s="33">
        <f>IF(OR($A96="",$B96="",$C96=""),"",'MPTO_working_3-way'!E95)</f>
        <v>3.3736538144115045</v>
      </c>
      <c r="I96" s="34">
        <f>IF(OR($A96="",$B96="",$C96=""),"",'MPTO_working_3-way'!F95)</f>
        <v>3.8683168777450936</v>
      </c>
      <c r="J96" s="35">
        <f>IF(OR($A96="",$B96="",$C96=""),"",'MPTO_working_3-way'!G95)</f>
        <v>2.2468117798638851</v>
      </c>
      <c r="K96" s="33">
        <f>IF(OR($A96="",$B96="",$C96=""),"",'OddsRatio_working_3-way'!H95)</f>
        <v>3.3669109534685924</v>
      </c>
      <c r="L96" s="34">
        <f>IF(OR($A96="",$B96="",$C96=""),"",'OddsRatio_working_3-way'!I95)</f>
        <v>3.8381015599461352</v>
      </c>
      <c r="M96" s="35">
        <f>IF(OR($A96="",$B96="",$C96=""),"",'OddsRatio_working_3-way'!J95)</f>
        <v>2.2601609243004077</v>
      </c>
      <c r="N96" s="36">
        <f t="shared" si="30"/>
        <v>29.850832853126246</v>
      </c>
      <c r="O96" s="37">
        <f t="shared" si="31"/>
        <v>26.275384906930071</v>
      </c>
      <c r="P96" s="37">
        <f t="shared" si="32"/>
        <v>43.873782239943701</v>
      </c>
      <c r="Q96" t="s">
        <v>356</v>
      </c>
      <c r="R96" t="s">
        <v>363</v>
      </c>
      <c r="S96" t="s">
        <v>387</v>
      </c>
      <c r="T96" s="38">
        <v>100</v>
      </c>
      <c r="U96" s="38">
        <f t="shared" si="20"/>
        <v>63.503649635036496</v>
      </c>
      <c r="V96" s="38">
        <f t="shared" si="21"/>
        <v>69.6048632218845</v>
      </c>
      <c r="W96" s="38">
        <f t="shared" si="22"/>
        <v>60.784313725490193</v>
      </c>
      <c r="X96" s="38">
        <f t="shared" si="23"/>
        <v>69.610823052625321</v>
      </c>
      <c r="Y96" s="38">
        <f t="shared" si="24"/>
        <v>75.712036639473311</v>
      </c>
      <c r="Z96" s="38">
        <f t="shared" si="25"/>
        <v>66.891487143079004</v>
      </c>
      <c r="AA96" s="38">
        <f t="shared" si="26"/>
        <v>-6.1071734175888253</v>
      </c>
      <c r="AB96" s="38">
        <f t="shared" si="27"/>
        <v>-6.107173417588811</v>
      </c>
      <c r="AC96" s="38">
        <f t="shared" si="28"/>
        <v>-6.107173417588811</v>
      </c>
      <c r="AF96">
        <v>1.85</v>
      </c>
      <c r="AG96">
        <v>1.93</v>
      </c>
      <c r="AJ96" t="s">
        <v>365</v>
      </c>
    </row>
    <row r="97" spans="1:36" ht="15" x14ac:dyDescent="0.25">
      <c r="A97">
        <v>2.74</v>
      </c>
      <c r="B97">
        <v>3.29</v>
      </c>
      <c r="C97">
        <v>2.5499999999999998</v>
      </c>
      <c r="D97" s="32">
        <f t="shared" si="29"/>
        <v>6.1071734175888182E-2</v>
      </c>
      <c r="E97" s="33">
        <f>IF(OR($A97="",$B97="",$C97=""),"",A97*'MPTO_working_3-way'!$I96)</f>
        <v>2.9073365516419338</v>
      </c>
      <c r="F97" s="34">
        <f>IF(OR($A97="",$B97="",$C97=""),"",B97*'MPTO_working_3-way'!$I96)</f>
        <v>3.4909260054386722</v>
      </c>
      <c r="G97" s="35">
        <f>IF(OR($A97="",$B97="",$C97=""),"",C97*'MPTO_working_3-way'!$I96)</f>
        <v>2.7057329221485147</v>
      </c>
      <c r="H97" s="33">
        <f>IF(OR($A97="",$B97="",$C97=""),"",'MPTO_working_3-way'!E96)</f>
        <v>2.9018625579274753</v>
      </c>
      <c r="I97" s="34">
        <f>IF(OR($A97="",$B97="",$C97=""),"",'MPTO_working_3-way'!F96)</f>
        <v>3.5261661603722025</v>
      </c>
      <c r="J97" s="35">
        <f>IF(OR($A97="",$B97="",$C97=""),"",'MPTO_working_3-way'!G96)</f>
        <v>2.6896208374983863</v>
      </c>
      <c r="K97" s="33">
        <f>IF(OR($A97="",$B97="",$C97=""),"",'OddsRatio_working_3-way'!H96)</f>
        <v>2.9054316666662618</v>
      </c>
      <c r="L97" s="34">
        <f>IF(OR($A97="",$B97="",$C97=""),"",'OddsRatio_working_3-way'!I96)</f>
        <v>3.5077232854400799</v>
      </c>
      <c r="M97" s="35">
        <f>IF(OR($A97="",$B97="",$C97=""),"",'OddsRatio_working_3-way'!J96)</f>
        <v>2.6973672892716696</v>
      </c>
      <c r="N97" s="36">
        <f t="shared" si="30"/>
        <v>34.395742709430891</v>
      </c>
      <c r="O97" s="37">
        <f t="shared" si="31"/>
        <v>28.645694536121781</v>
      </c>
      <c r="P97" s="37">
        <f t="shared" si="32"/>
        <v>36.958562754447314</v>
      </c>
      <c r="Q97" t="s">
        <v>361</v>
      </c>
      <c r="R97" t="s">
        <v>359</v>
      </c>
      <c r="S97" t="s">
        <v>387</v>
      </c>
      <c r="T97" s="38">
        <v>100</v>
      </c>
      <c r="U97" s="38">
        <f t="shared" si="20"/>
        <v>49.748743718592962</v>
      </c>
      <c r="V97" s="38">
        <f t="shared" si="21"/>
        <v>72.972972972972968</v>
      </c>
      <c r="W97" s="38">
        <f t="shared" si="22"/>
        <v>71.014492753623188</v>
      </c>
      <c r="X97" s="38">
        <f t="shared" si="23"/>
        <v>56.012534273403837</v>
      </c>
      <c r="Y97" s="38">
        <f t="shared" si="24"/>
        <v>79.236763527783836</v>
      </c>
      <c r="Z97" s="38">
        <f t="shared" si="25"/>
        <v>77.278283308434055</v>
      </c>
      <c r="AA97" s="38">
        <f t="shared" si="26"/>
        <v>-6.2637905548108748</v>
      </c>
      <c r="AB97" s="38">
        <f t="shared" si="27"/>
        <v>-6.2637905548108677</v>
      </c>
      <c r="AC97" s="38">
        <f t="shared" si="28"/>
        <v>-6.2637905548108677</v>
      </c>
      <c r="AF97">
        <v>1.91</v>
      </c>
      <c r="AG97">
        <v>1.88</v>
      </c>
      <c r="AJ97" t="s">
        <v>365</v>
      </c>
    </row>
    <row r="98" spans="1:36" ht="15" x14ac:dyDescent="0.25">
      <c r="A98">
        <v>1.99</v>
      </c>
      <c r="B98">
        <v>3.7</v>
      </c>
      <c r="C98">
        <v>3.45</v>
      </c>
      <c r="D98" s="32">
        <f t="shared" si="29"/>
        <v>6.2637905548108552E-2</v>
      </c>
      <c r="E98" s="33">
        <f>IF(OR($A98="",$B98="",$C98=""),"",A98*'MPTO_working_3-way'!$I97)</f>
        <v>2.1146494320407361</v>
      </c>
      <c r="F98" s="34">
        <f>IF(OR($A98="",$B98="",$C98=""),"",B98*'MPTO_working_3-way'!$I97)</f>
        <v>3.931760250528002</v>
      </c>
      <c r="G98" s="35">
        <f>IF(OR($A98="",$B98="",$C98=""),"",C98*'MPTO_working_3-way'!$I97)</f>
        <v>3.6661007741409746</v>
      </c>
      <c r="H98" s="33">
        <f>IF(OR($A98="",$B98="",$C98=""),"",'MPTO_working_3-way'!E97)</f>
        <v>2.0762685658316493</v>
      </c>
      <c r="I98" s="34">
        <f>IF(OR($A98="",$B98="",$C98=""),"",'MPTO_working_3-way'!F97)</f>
        <v>4.0097683020833603</v>
      </c>
      <c r="J98" s="35">
        <f>IF(OR($A98="",$B98="",$C98=""),"",'MPTO_working_3-way'!G97)</f>
        <v>3.7178069895135337</v>
      </c>
      <c r="K98" s="33">
        <f>IF(OR($A98="",$B98="",$C98=""),"",'OddsRatio_working_3-way'!H97)</f>
        <v>2.0910989635552109</v>
      </c>
      <c r="L98" s="34">
        <f>IF(OR($A98="",$B98="",$C98=""),"",'OddsRatio_working_3-way'!I97)</f>
        <v>3.9757244460596652</v>
      </c>
      <c r="M98" s="35">
        <f>IF(OR($A98="",$B98="",$C98=""),"",'OddsRatio_working_3-way'!J97)</f>
        <v>3.7001944047578434</v>
      </c>
      <c r="N98" s="36">
        <f t="shared" si="30"/>
        <v>47.289162205716195</v>
      </c>
      <c r="O98" s="37">
        <f t="shared" si="31"/>
        <v>25.433900753885197</v>
      </c>
      <c r="P98" s="37">
        <f t="shared" si="32"/>
        <v>27.276937040398618</v>
      </c>
      <c r="Q98" t="s">
        <v>358</v>
      </c>
      <c r="R98" t="s">
        <v>354</v>
      </c>
      <c r="S98" t="s">
        <v>387</v>
      </c>
      <c r="T98" s="38">
        <v>100</v>
      </c>
      <c r="U98" s="38">
        <f t="shared" si="20"/>
        <v>73.190348525469176</v>
      </c>
      <c r="V98" s="38">
        <f t="shared" si="21"/>
        <v>76.905311778290994</v>
      </c>
      <c r="W98" s="38">
        <f t="shared" si="22"/>
        <v>43.502824858757066</v>
      </c>
      <c r="X98" s="38">
        <f t="shared" si="23"/>
        <v>79.591863362951941</v>
      </c>
      <c r="Y98" s="38">
        <f t="shared" si="24"/>
        <v>83.306826615773772</v>
      </c>
      <c r="Z98" s="38">
        <f t="shared" si="25"/>
        <v>49.904339696239845</v>
      </c>
      <c r="AA98" s="38">
        <f t="shared" si="26"/>
        <v>-6.4015148374827646</v>
      </c>
      <c r="AB98" s="38">
        <f t="shared" si="27"/>
        <v>-6.4015148374827788</v>
      </c>
      <c r="AC98" s="38">
        <f t="shared" si="28"/>
        <v>-6.4015148374827788</v>
      </c>
      <c r="AF98">
        <v>1.64</v>
      </c>
      <c r="AG98">
        <v>2.2000000000000002</v>
      </c>
      <c r="AJ98" t="s">
        <v>365</v>
      </c>
    </row>
    <row r="99" spans="1:36" ht="15" x14ac:dyDescent="0.25">
      <c r="A99">
        <v>3.73</v>
      </c>
      <c r="B99">
        <v>4.33</v>
      </c>
      <c r="C99">
        <v>1.77</v>
      </c>
      <c r="D99" s="32">
        <f t="shared" si="29"/>
        <v>6.4015148374827913E-2</v>
      </c>
      <c r="E99" s="33">
        <f>IF(OR($A99="",$B99="",$C99=""),"",A99*'MPTO_working_3-way'!$I98)</f>
        <v>3.9687765034381082</v>
      </c>
      <c r="F99" s="34">
        <f>IF(OR($A99="",$B99="",$C99=""),"",B99*'MPTO_working_3-way'!$I98)</f>
        <v>4.6071855924630052</v>
      </c>
      <c r="G99" s="35">
        <f>IF(OR($A99="",$B99="",$C99=""),"",C99*'MPTO_working_3-way'!$I98)</f>
        <v>1.8833068126234453</v>
      </c>
      <c r="H99" s="33">
        <f>IF(OR($A99="",$B99="",$C99=""),"",'MPTO_working_3-way'!E98)</f>
        <v>4.0525513468696426</v>
      </c>
      <c r="I99" s="34">
        <f>IF(OR($A99="",$B99="",$C99=""),"",'MPTO_working_3-way'!F98)</f>
        <v>4.7707989072051751</v>
      </c>
      <c r="J99" s="35">
        <f>IF(OR($A99="",$B99="",$C99=""),"",'MPTO_working_3-way'!G98)</f>
        <v>1.8394750170265801</v>
      </c>
      <c r="K99" s="33">
        <f>IF(OR($A99="",$B99="",$C99=""),"",'OddsRatio_working_3-way'!H98)</f>
        <v>4.0314308402265899</v>
      </c>
      <c r="L99" s="34">
        <f>IF(OR($A99="",$B99="",$C99=""),"",'OddsRatio_working_3-way'!I98)</f>
        <v>4.697679376540127</v>
      </c>
      <c r="M99" s="35">
        <f>IF(OR($A99="",$B99="",$C99=""),"",'OddsRatio_working_3-way'!J98)</f>
        <v>1.8550189549357046</v>
      </c>
      <c r="N99" s="36">
        <f t="shared" si="30"/>
        <v>25.196682129460068</v>
      </c>
      <c r="O99" s="37">
        <f t="shared" si="31"/>
        <v>21.705225021451742</v>
      </c>
      <c r="P99" s="37">
        <f t="shared" si="32"/>
        <v>53.098092849088175</v>
      </c>
      <c r="Q99" t="s">
        <v>357</v>
      </c>
      <c r="R99" t="s">
        <v>360</v>
      </c>
      <c r="S99" t="s">
        <v>387</v>
      </c>
      <c r="T99" s="38">
        <v>100</v>
      </c>
      <c r="U99" s="38">
        <f t="shared" si="20"/>
        <v>65.03496503496504</v>
      </c>
      <c r="V99" s="38">
        <f t="shared" si="21"/>
        <v>69.512195121951223</v>
      </c>
      <c r="W99" s="38">
        <f t="shared" si="22"/>
        <v>63.369963369963365</v>
      </c>
      <c r="X99" s="38">
        <f t="shared" si="23"/>
        <v>67.117841508085405</v>
      </c>
      <c r="Y99" s="38">
        <f t="shared" si="24"/>
        <v>71.595071595071587</v>
      </c>
      <c r="Z99" s="38">
        <f t="shared" si="25"/>
        <v>65.452839843083737</v>
      </c>
      <c r="AA99" s="38">
        <f t="shared" si="26"/>
        <v>-2.0828764731203648</v>
      </c>
      <c r="AB99" s="38">
        <f t="shared" si="27"/>
        <v>-2.0828764731203648</v>
      </c>
      <c r="AC99" s="38">
        <f t="shared" si="28"/>
        <v>-2.0828764731203719</v>
      </c>
      <c r="AF99">
        <v>1.69</v>
      </c>
      <c r="AG99">
        <v>2.11</v>
      </c>
      <c r="AJ99" t="s">
        <v>365</v>
      </c>
    </row>
    <row r="100" spans="1:36" ht="15" x14ac:dyDescent="0.25">
      <c r="A100">
        <v>2.86</v>
      </c>
      <c r="B100">
        <v>3.28</v>
      </c>
      <c r="C100">
        <v>2.73</v>
      </c>
      <c r="D100" s="32">
        <f t="shared" si="29"/>
        <v>2.0828764731203764E-2</v>
      </c>
      <c r="E100" s="33">
        <f>IF(OR($A100="",$B100="",$C100=""),"",A100*'MPTO_working_3-way'!$I99)</f>
        <v>2.9195702671312427</v>
      </c>
      <c r="F100" s="34">
        <f>IF(OR($A100="",$B100="",$C100=""),"",B100*'MPTO_working_3-way'!$I99)</f>
        <v>3.3483183483183483</v>
      </c>
      <c r="G100" s="35">
        <f>IF(OR($A100="",$B100="",$C100=""),"",C100*'MPTO_working_3-way'!$I99)</f>
        <v>2.7868625277161865</v>
      </c>
      <c r="H100" s="33">
        <f>IF(OR($A100="",$B100="",$C100=""),"",'MPTO_working_3-way'!E99)</f>
        <v>2.9179408384056629</v>
      </c>
      <c r="I100" s="34">
        <f>IF(OR($A100="",$B100="",$C100=""),"",'MPTO_working_3-way'!F99)</f>
        <v>3.3564353736551324</v>
      </c>
      <c r="J100" s="35">
        <f>IF(OR($A100="",$B100="",$C100=""),"",'MPTO_working_3-way'!G99)</f>
        <v>2.7827446312403232</v>
      </c>
      <c r="K100" s="33">
        <f>IF(OR($A100="",$B100="",$C100=""),"",'OddsRatio_working_3-way'!H99)</f>
        <v>2.9189021181765771</v>
      </c>
      <c r="L100" s="34">
        <f>IF(OR($A100="",$B100="",$C100=""),"",'OddsRatio_working_3-way'!I99)</f>
        <v>3.3522025964745144</v>
      </c>
      <c r="M100" s="35">
        <f>IF(OR($A100="",$B100="",$C100=""),"",'OddsRatio_working_3-way'!J99)</f>
        <v>2.7847853034653114</v>
      </c>
      <c r="N100" s="36">
        <f t="shared" si="30"/>
        <v>34.251616111387371</v>
      </c>
      <c r="O100" s="37">
        <f t="shared" si="31"/>
        <v>29.865738438587769</v>
      </c>
      <c r="P100" s="37">
        <f t="shared" si="32"/>
        <v>35.88264545002486</v>
      </c>
      <c r="Q100" t="s">
        <v>56</v>
      </c>
      <c r="R100" t="s">
        <v>117</v>
      </c>
      <c r="S100" t="s">
        <v>387</v>
      </c>
      <c r="T100" s="38">
        <v>100</v>
      </c>
      <c r="U100" s="38">
        <f t="shared" si="20"/>
        <v>71.509971509971507</v>
      </c>
      <c r="V100" s="38">
        <f t="shared" si="21"/>
        <v>70.149253731343279</v>
      </c>
      <c r="W100" s="38">
        <f t="shared" si="22"/>
        <v>56.140350877192972</v>
      </c>
      <c r="X100" s="38">
        <f t="shared" si="23"/>
        <v>73.710395391463734</v>
      </c>
      <c r="Y100" s="38">
        <f t="shared" si="24"/>
        <v>72.349677612835507</v>
      </c>
      <c r="Z100" s="38">
        <f t="shared" si="25"/>
        <v>58.3407747586852</v>
      </c>
      <c r="AA100" s="38">
        <f t="shared" si="26"/>
        <v>-2.2004238814922275</v>
      </c>
      <c r="AB100" s="38">
        <f t="shared" si="27"/>
        <v>-2.2004238814922275</v>
      </c>
      <c r="AC100" s="38">
        <f t="shared" si="28"/>
        <v>-2.2004238814922275</v>
      </c>
      <c r="AF100">
        <v>2.17</v>
      </c>
      <c r="AG100">
        <v>1.76</v>
      </c>
      <c r="AJ100" t="s">
        <v>320</v>
      </c>
    </row>
    <row r="101" spans="1:36" ht="15" x14ac:dyDescent="0.25">
      <c r="A101">
        <v>3.51</v>
      </c>
      <c r="B101">
        <v>3.35</v>
      </c>
      <c r="C101">
        <v>2.2799999999999998</v>
      </c>
      <c r="D101" s="32">
        <f t="shared" si="29"/>
        <v>2.2004238814922195E-2</v>
      </c>
      <c r="E101" s="33">
        <f>IF(OR($A101="",$B101="",$C101=""),"",A101*'MPTO_working_3-way'!$I100)</f>
        <v>3.5872348782403769</v>
      </c>
      <c r="F101" s="34">
        <f>IF(OR($A101="",$B101="",$C101=""),"",B101*'MPTO_working_3-way'!$I100)</f>
        <v>3.4237142000299894</v>
      </c>
      <c r="G101" s="35">
        <f>IF(OR($A101="",$B101="",$C101=""),"",C101*'MPTO_working_3-way'!$I100)</f>
        <v>2.3301696644980225</v>
      </c>
      <c r="H101" s="33">
        <f>IF(OR($A101="",$B101="",$C101=""),"",'MPTO_working_3-way'!E100)</f>
        <v>3.602752722620596</v>
      </c>
      <c r="I101" s="34">
        <f>IF(OR($A101="",$B101="",$C101=""),"",'MPTO_working_3-way'!F100)</f>
        <v>3.4343877143179231</v>
      </c>
      <c r="J101" s="35">
        <f>IF(OR($A101="",$B101="",$C101=""),"",'MPTO_working_3-way'!G100)</f>
        <v>2.3187774285452338</v>
      </c>
      <c r="K101" s="33">
        <f>IF(OR($A101="",$B101="",$C101=""),"",'OddsRatio_working_3-way'!H100)</f>
        <v>3.5956303561172152</v>
      </c>
      <c r="L101" s="34">
        <f>IF(OR($A101="",$B101="",$C101=""),"",'OddsRatio_working_3-way'!I100)</f>
        <v>3.430171847360739</v>
      </c>
      <c r="M101" s="35">
        <f>IF(OR($A101="",$B101="",$C101=""),"",'OddsRatio_working_3-way'!J100)</f>
        <v>2.3236680700518062</v>
      </c>
      <c r="N101" s="36">
        <f t="shared" si="30"/>
        <v>27.876624585299624</v>
      </c>
      <c r="O101" s="37">
        <f t="shared" si="31"/>
        <v>29.208045461015431</v>
      </c>
      <c r="P101" s="37">
        <f t="shared" si="32"/>
        <v>42.915329953684953</v>
      </c>
      <c r="Q101" t="s">
        <v>116</v>
      </c>
      <c r="R101" t="s">
        <v>81</v>
      </c>
      <c r="S101" t="s">
        <v>387</v>
      </c>
      <c r="T101" s="38">
        <v>100</v>
      </c>
      <c r="U101" s="38">
        <f t="shared" si="20"/>
        <v>86.631016042780729</v>
      </c>
      <c r="V101" s="38">
        <f t="shared" si="21"/>
        <v>78.448275862068954</v>
      </c>
      <c r="W101" s="38">
        <f t="shared" si="22"/>
        <v>32.432432432432435</v>
      </c>
      <c r="X101" s="38">
        <f t="shared" si="23"/>
        <v>89.119291705498611</v>
      </c>
      <c r="Y101" s="38">
        <f t="shared" si="24"/>
        <v>80.936551524786822</v>
      </c>
      <c r="Z101" s="38">
        <f t="shared" si="25"/>
        <v>34.920708095150289</v>
      </c>
      <c r="AA101" s="38">
        <f t="shared" si="26"/>
        <v>-2.4882756627178821</v>
      </c>
      <c r="AB101" s="38">
        <f t="shared" si="27"/>
        <v>-2.4882756627178679</v>
      </c>
      <c r="AC101" s="38">
        <f t="shared" si="28"/>
        <v>-2.4882756627178537</v>
      </c>
      <c r="AF101">
        <v>2.08</v>
      </c>
      <c r="AG101">
        <v>1.84</v>
      </c>
      <c r="AJ101" t="s">
        <v>320</v>
      </c>
    </row>
    <row r="102" spans="1:36" ht="15" x14ac:dyDescent="0.25">
      <c r="A102">
        <v>7.48</v>
      </c>
      <c r="B102">
        <v>4.6399999999999997</v>
      </c>
      <c r="C102">
        <v>1.48</v>
      </c>
      <c r="D102" s="32">
        <f t="shared" si="29"/>
        <v>2.4882756627178537E-2</v>
      </c>
      <c r="E102" s="33">
        <f>IF(OR($A102="",$B102="",$C102=""),"",A102*'MPTO_working_3-way'!$I101)</f>
        <v>7.6661230195712955</v>
      </c>
      <c r="F102" s="34">
        <f>IF(OR($A102="",$B102="",$C102=""),"",B102*'MPTO_working_3-way'!$I101)</f>
        <v>4.7554559907501082</v>
      </c>
      <c r="G102" s="35">
        <f>IF(OR($A102="",$B102="",$C102=""),"",C102*'MPTO_working_3-way'!$I101)</f>
        <v>1.5168264798082243</v>
      </c>
      <c r="H102" s="33">
        <f>IF(OR($A102="",$B102="",$C102=""),"",'MPTO_working_3-way'!E101)</f>
        <v>7.9747622785489307</v>
      </c>
      <c r="I102" s="34">
        <f>IF(OR($A102="",$B102="",$C102=""),"",'MPTO_working_3-way'!F101)</f>
        <v>4.8257194049952492</v>
      </c>
      <c r="J102" s="35">
        <f>IF(OR($A102="",$B102="",$C102=""),"",'MPTO_working_3-way'!G101)</f>
        <v>1.4983935195643365</v>
      </c>
      <c r="K102" s="33">
        <f>IF(OR($A102="",$B102="",$C102=""),"",'OddsRatio_working_3-way'!H101)</f>
        <v>7.8096743288462855</v>
      </c>
      <c r="L102" s="34">
        <f>IF(OR($A102="",$B102="",$C102=""),"",'OddsRatio_working_3-way'!I101)</f>
        <v>4.8251874316358743</v>
      </c>
      <c r="M102" s="35">
        <f>IF(OR($A102="",$B102="",$C102=""),"",'OddsRatio_working_3-way'!J101)</f>
        <v>1.5044203206552802</v>
      </c>
      <c r="N102" s="36">
        <f t="shared" si="30"/>
        <v>13.044403245904629</v>
      </c>
      <c r="O102" s="37">
        <f t="shared" si="31"/>
        <v>21.028477646415222</v>
      </c>
      <c r="P102" s="37">
        <f t="shared" si="32"/>
        <v>65.927119107680156</v>
      </c>
      <c r="Q102" t="s">
        <v>140</v>
      </c>
      <c r="R102" t="s">
        <v>139</v>
      </c>
      <c r="S102" t="s">
        <v>387</v>
      </c>
      <c r="T102" s="38">
        <v>100</v>
      </c>
      <c r="U102" s="38">
        <f t="shared" si="20"/>
        <v>57.264957264957268</v>
      </c>
      <c r="V102" s="38">
        <f t="shared" si="21"/>
        <v>70.149253731343279</v>
      </c>
      <c r="W102" s="38">
        <f t="shared" si="22"/>
        <v>70.326409495548958</v>
      </c>
      <c r="X102" s="38">
        <f t="shared" si="23"/>
        <v>59.524336773107756</v>
      </c>
      <c r="Y102" s="38">
        <f t="shared" si="24"/>
        <v>72.408633239493781</v>
      </c>
      <c r="Z102" s="38">
        <f t="shared" si="25"/>
        <v>72.585789003699446</v>
      </c>
      <c r="AA102" s="38">
        <f t="shared" si="26"/>
        <v>-2.2593795081504879</v>
      </c>
      <c r="AB102" s="38">
        <f t="shared" si="27"/>
        <v>-2.2593795081505021</v>
      </c>
      <c r="AC102" s="38">
        <f t="shared" si="28"/>
        <v>-2.2593795081504879</v>
      </c>
      <c r="AF102">
        <v>1.82</v>
      </c>
      <c r="AG102">
        <v>2.08</v>
      </c>
      <c r="AJ102" t="s">
        <v>320</v>
      </c>
    </row>
    <row r="103" spans="1:36" ht="15" x14ac:dyDescent="0.25">
      <c r="A103">
        <v>2.34</v>
      </c>
      <c r="B103">
        <v>3.35</v>
      </c>
      <c r="C103">
        <v>3.37</v>
      </c>
      <c r="D103" s="32">
        <f t="shared" si="29"/>
        <v>2.2593795081504942E-2</v>
      </c>
      <c r="E103" s="33">
        <f>IF(OR($A103="",$B103="",$C103=""),"",A103*'MPTO_working_3-way'!$I102)</f>
        <v>2.3928694804907216</v>
      </c>
      <c r="F103" s="34">
        <f>IF(OR($A103="",$B103="",$C103=""),"",B103*'MPTO_working_3-way'!$I102)</f>
        <v>3.4256892135230417</v>
      </c>
      <c r="G103" s="35">
        <f>IF(OR($A103="",$B103="",$C103=""),"",C103*'MPTO_working_3-way'!$I102)</f>
        <v>3.4461410894246716</v>
      </c>
      <c r="H103" s="33">
        <f>IF(OR($A103="",$B103="",$C103=""),"",'MPTO_working_3-way'!E102)</f>
        <v>2.3819779794377371</v>
      </c>
      <c r="I103" s="34">
        <f>IF(OR($A103="",$B103="",$C103=""),"",'MPTO_working_3-way'!F102)</f>
        <v>3.4367072222537822</v>
      </c>
      <c r="J103" s="35">
        <f>IF(OR($A103="",$B103="",$C103=""),"",'MPTO_working_3-way'!G102)</f>
        <v>3.4577591837393591</v>
      </c>
      <c r="K103" s="33">
        <f>IF(OR($A103="",$B103="",$C103=""),"",'OddsRatio_working_3-way'!H102)</f>
        <v>2.3867201240625637</v>
      </c>
      <c r="L103" s="34">
        <f>IF(OR($A103="",$B103="",$C103=""),"",'OddsRatio_working_3-way'!I102)</f>
        <v>3.4319345459306168</v>
      </c>
      <c r="M103" s="35">
        <f>IF(OR($A103="",$B103="",$C103=""),"",'OddsRatio_working_3-way'!J102)</f>
        <v>3.4526318612151323</v>
      </c>
      <c r="N103" s="36">
        <f t="shared" si="30"/>
        <v>41.790829301518087</v>
      </c>
      <c r="O103" s="37">
        <f t="shared" si="31"/>
        <v>29.191206138970838</v>
      </c>
      <c r="P103" s="37">
        <f t="shared" si="32"/>
        <v>29.017964559511071</v>
      </c>
      <c r="Q103" t="s">
        <v>82</v>
      </c>
      <c r="R103" t="s">
        <v>86</v>
      </c>
      <c r="S103" t="s">
        <v>387</v>
      </c>
      <c r="T103" s="38">
        <v>100</v>
      </c>
      <c r="U103" s="38">
        <f t="shared" si="20"/>
        <v>76.580796252927385</v>
      </c>
      <c r="V103" s="38">
        <f t="shared" si="21"/>
        <v>66.442953020134226</v>
      </c>
      <c r="W103" s="38">
        <f t="shared" si="22"/>
        <v>53.488372093023258</v>
      </c>
      <c r="X103" s="38">
        <f t="shared" si="23"/>
        <v>80.068674886842516</v>
      </c>
      <c r="Y103" s="38">
        <f t="shared" si="24"/>
        <v>69.930831654049342</v>
      </c>
      <c r="Z103" s="38">
        <f t="shared" si="25"/>
        <v>56.976250726938375</v>
      </c>
      <c r="AA103" s="38">
        <f t="shared" si="26"/>
        <v>-3.4878786339151304</v>
      </c>
      <c r="AB103" s="38">
        <f t="shared" si="27"/>
        <v>-3.4878786339151162</v>
      </c>
      <c r="AC103" s="38">
        <f t="shared" si="28"/>
        <v>-3.4878786339151162</v>
      </c>
      <c r="AF103">
        <v>2.42</v>
      </c>
      <c r="AG103">
        <v>1.63</v>
      </c>
      <c r="AJ103" t="s">
        <v>320</v>
      </c>
    </row>
    <row r="104" spans="1:36" ht="15" x14ac:dyDescent="0.25">
      <c r="A104">
        <v>4.2699999999999996</v>
      </c>
      <c r="B104">
        <v>2.98</v>
      </c>
      <c r="C104">
        <v>2.15</v>
      </c>
      <c r="D104" s="32">
        <f t="shared" si="29"/>
        <v>3.4878786339151091E-2</v>
      </c>
      <c r="E104" s="33">
        <f>IF(OR($A104="",$B104="",$C104=""),"",A104*'MPTO_working_3-way'!$I103)</f>
        <v>4.4189324176681746</v>
      </c>
      <c r="F104" s="34">
        <f>IF(OR($A104="",$B104="",$C104=""),"",B104*'MPTO_working_3-way'!$I103)</f>
        <v>3.0839387832906704</v>
      </c>
      <c r="G104" s="35">
        <f>IF(OR($A104="",$B104="",$C104=""),"",C104*'MPTO_working_3-way'!$I103)</f>
        <v>2.2249893906291747</v>
      </c>
      <c r="H104" s="33">
        <f>IF(OR($A104="",$B104="",$C104=""),"",'MPTO_working_3-way'!E103)</f>
        <v>4.4930537877755192</v>
      </c>
      <c r="I104" s="34">
        <f>IF(OR($A104="",$B104="",$C104=""),"",'MPTO_working_3-way'!F103)</f>
        <v>3.0869513214772923</v>
      </c>
      <c r="J104" s="35">
        <f>IF(OR($A104="",$B104="",$C104=""),"",'MPTO_working_3-way'!G103)</f>
        <v>2.2051202068588069</v>
      </c>
      <c r="K104" s="33">
        <f>IF(OR($A104="",$B104="",$C104=""),"",'OddsRatio_working_3-way'!H103)</f>
        <v>4.4514157253580215</v>
      </c>
      <c r="L104" s="34">
        <f>IF(OR($A104="",$B104="",$C104=""),"",'OddsRatio_working_3-way'!I103)</f>
        <v>3.0898480538865081</v>
      </c>
      <c r="M104" s="35">
        <f>IF(OR($A104="",$B104="",$C104=""),"",'OddsRatio_working_3-way'!J103)</f>
        <v>2.2138006373583252</v>
      </c>
      <c r="N104" s="36">
        <f t="shared" si="30"/>
        <v>22.629900289982029</v>
      </c>
      <c r="O104" s="37">
        <f t="shared" si="31"/>
        <v>32.426065180611822</v>
      </c>
      <c r="P104" s="37">
        <f t="shared" si="32"/>
        <v>44.94403452940616</v>
      </c>
      <c r="Q104" t="s">
        <v>377</v>
      </c>
      <c r="R104" t="s">
        <v>115</v>
      </c>
      <c r="S104" t="s">
        <v>387</v>
      </c>
      <c r="T104" s="38">
        <v>100</v>
      </c>
      <c r="U104" s="38">
        <f t="shared" si="20"/>
        <v>41.860465116279073</v>
      </c>
      <c r="V104" s="38">
        <f t="shared" si="21"/>
        <v>71.181556195965413</v>
      </c>
      <c r="W104" s="38">
        <f t="shared" si="22"/>
        <v>83.277591973244142</v>
      </c>
      <c r="X104" s="38">
        <f t="shared" si="23"/>
        <v>45.540851830790437</v>
      </c>
      <c r="Y104" s="38">
        <f t="shared" si="24"/>
        <v>74.861942910476785</v>
      </c>
      <c r="Z104" s="38">
        <f t="shared" si="25"/>
        <v>86.957978687755528</v>
      </c>
      <c r="AA104" s="38">
        <f t="shared" si="26"/>
        <v>-3.6803867145113642</v>
      </c>
      <c r="AB104" s="38">
        <f t="shared" si="27"/>
        <v>-3.6803867145113713</v>
      </c>
      <c r="AC104" s="38">
        <f t="shared" si="28"/>
        <v>-3.6803867145113855</v>
      </c>
      <c r="AF104">
        <v>2.44</v>
      </c>
      <c r="AG104">
        <v>1.59</v>
      </c>
      <c r="AJ104" t="s">
        <v>321</v>
      </c>
    </row>
    <row r="105" spans="1:36" ht="15" x14ac:dyDescent="0.25">
      <c r="A105">
        <v>1.72</v>
      </c>
      <c r="B105">
        <v>3.47</v>
      </c>
      <c r="C105">
        <v>5.98</v>
      </c>
      <c r="D105" s="32">
        <f t="shared" si="29"/>
        <v>3.6803867145113855E-2</v>
      </c>
      <c r="E105" s="33">
        <f>IF(OR($A105="",$B105="",$C105=""),"",A105*'MPTO_working_3-way'!$I104)</f>
        <v>1.7833026514895958</v>
      </c>
      <c r="F105" s="34">
        <f>IF(OR($A105="",$B105="",$C105=""),"",B105*'MPTO_working_3-way'!$I104)</f>
        <v>3.5977094189935452</v>
      </c>
      <c r="G105" s="35">
        <f>IF(OR($A105="",$B105="",$C105=""),"",C105*'MPTO_working_3-way'!$I104)</f>
        <v>6.200087125527781</v>
      </c>
      <c r="H105" s="33">
        <f>IF(OR($A105="",$B105="",$C105=""),"",'MPTO_working_3-way'!E104)</f>
        <v>1.7570758534642097</v>
      </c>
      <c r="I105" s="34">
        <f>IF(OR($A105="",$B105="",$C105=""),"",'MPTO_working_3-way'!F104)</f>
        <v>3.6242851154538549</v>
      </c>
      <c r="J105" s="35">
        <f>IF(OR($A105="",$B105="",$C105=""),"",'MPTO_working_3-way'!G104)</f>
        <v>6.453439661631843</v>
      </c>
      <c r="K105" s="33">
        <f>IF(OR($A105="",$B105="",$C105=""),"",'OddsRatio_working_3-way'!H104)</f>
        <v>1.7668959030871634</v>
      </c>
      <c r="L105" s="34">
        <f>IF(OR($A105="",$B105="",$C105=""),"",'OddsRatio_working_3-way'!I104)</f>
        <v>3.6308790008684637</v>
      </c>
      <c r="M105" s="35">
        <f>IF(OR($A105="",$B105="",$C105=""),"",'OddsRatio_working_3-way'!J104)</f>
        <v>6.3043633296862165</v>
      </c>
      <c r="N105" s="36">
        <f t="shared" si="30"/>
        <v>56.07573112531955</v>
      </c>
      <c r="O105" s="37">
        <f t="shared" si="31"/>
        <v>27.795463266728994</v>
      </c>
      <c r="P105" s="37">
        <f t="shared" si="32"/>
        <v>16.128805607951442</v>
      </c>
      <c r="Q105" t="s">
        <v>122</v>
      </c>
      <c r="R105" t="s">
        <v>378</v>
      </c>
      <c r="S105" t="s">
        <v>387</v>
      </c>
      <c r="T105" s="38">
        <v>100</v>
      </c>
      <c r="U105" s="38">
        <f t="shared" si="20"/>
        <v>61.832061068702288</v>
      </c>
      <c r="V105" s="38">
        <f t="shared" si="21"/>
        <v>64.412811387900362</v>
      </c>
      <c r="W105" s="38">
        <f t="shared" si="22"/>
        <v>70.501474926253692</v>
      </c>
      <c r="X105" s="38">
        <f t="shared" si="23"/>
        <v>65.08571368584596</v>
      </c>
      <c r="Y105" s="38">
        <f t="shared" si="24"/>
        <v>67.66646400504402</v>
      </c>
      <c r="Z105" s="38">
        <f t="shared" si="25"/>
        <v>73.75512754339735</v>
      </c>
      <c r="AA105" s="38">
        <f t="shared" si="26"/>
        <v>-3.2536526171436719</v>
      </c>
      <c r="AB105" s="38">
        <f t="shared" si="27"/>
        <v>-3.2536526171436577</v>
      </c>
      <c r="AC105" s="38">
        <f t="shared" si="28"/>
        <v>-3.2536526171436577</v>
      </c>
      <c r="AF105">
        <v>2.4700000000000002</v>
      </c>
      <c r="AG105">
        <v>1.58</v>
      </c>
      <c r="AJ105" t="s">
        <v>321</v>
      </c>
    </row>
    <row r="106" spans="1:36" ht="15" x14ac:dyDescent="0.25">
      <c r="A106">
        <v>2.62</v>
      </c>
      <c r="B106">
        <v>2.81</v>
      </c>
      <c r="C106">
        <v>3.39</v>
      </c>
      <c r="D106" s="32">
        <f t="shared" si="29"/>
        <v>3.2536526171436542E-2</v>
      </c>
      <c r="E106" s="33">
        <f>IF(OR($A106="",$B106="",$C106=""),"",A106*'MPTO_working_3-way'!$I105)</f>
        <v>2.705245698569164</v>
      </c>
      <c r="F106" s="34">
        <f>IF(OR($A106="",$B106="",$C106=""),"",B106*'MPTO_working_3-way'!$I105)</f>
        <v>2.9014276385417368</v>
      </c>
      <c r="G106" s="35">
        <f>IF(OR($A106="",$B106="",$C106=""),"",C106*'MPTO_working_3-way'!$I105)</f>
        <v>3.5002988237211698</v>
      </c>
      <c r="H106" s="33">
        <f>IF(OR($A106="",$B106="",$C106=""),"",'MPTO_working_3-way'!E105)</f>
        <v>2.6966252339490748</v>
      </c>
      <c r="I106" s="34">
        <f>IF(OR($A106="",$B106="",$C106=""),"",'MPTO_working_3-way'!F105)</f>
        <v>2.898329129337347</v>
      </c>
      <c r="J106" s="35">
        <f>IF(OR($A106="",$B106="",$C106=""),"",'MPTO_working_3-way'!G105)</f>
        <v>3.5193950445409952</v>
      </c>
      <c r="K106" s="33">
        <f>IF(OR($A106="",$B106="",$C106=""),"",'OddsRatio_working_3-way'!H105)</f>
        <v>2.7008518416492984</v>
      </c>
      <c r="L106" s="34">
        <f>IF(OR($A106="",$B106="",$C106=""),"",'OddsRatio_working_3-way'!I105)</f>
        <v>2.9003344650526102</v>
      </c>
      <c r="M106" s="35">
        <f>IF(OR($A106="",$B106="",$C106=""),"",'OddsRatio_working_3-way'!J105)</f>
        <v>3.509281420704828</v>
      </c>
      <c r="N106" s="36">
        <f t="shared" si="30"/>
        <v>36.965219112220069</v>
      </c>
      <c r="O106" s="37">
        <f t="shared" si="31"/>
        <v>34.46579148541516</v>
      </c>
      <c r="P106" s="37">
        <f t="shared" si="32"/>
        <v>28.568989402364782</v>
      </c>
      <c r="Q106" t="s">
        <v>92</v>
      </c>
      <c r="R106" t="s">
        <v>91</v>
      </c>
      <c r="S106" t="s">
        <v>387</v>
      </c>
      <c r="T106" s="38">
        <v>100</v>
      </c>
      <c r="U106" s="38">
        <f t="shared" si="20"/>
        <v>52.606635071090047</v>
      </c>
      <c r="V106" s="38">
        <f t="shared" si="21"/>
        <v>70.326409495548958</v>
      </c>
      <c r="W106" s="38">
        <f t="shared" si="22"/>
        <v>73.614775725593674</v>
      </c>
      <c r="X106" s="38">
        <f t="shared" si="23"/>
        <v>56.058814778857368</v>
      </c>
      <c r="Y106" s="38">
        <f t="shared" si="24"/>
        <v>73.778589203316287</v>
      </c>
      <c r="Z106" s="38">
        <f t="shared" si="25"/>
        <v>77.066955433360988</v>
      </c>
      <c r="AA106" s="38">
        <f t="shared" si="26"/>
        <v>-3.4521797077673213</v>
      </c>
      <c r="AB106" s="38">
        <f t="shared" si="27"/>
        <v>-3.4521797077673284</v>
      </c>
      <c r="AC106" s="38">
        <f t="shared" si="28"/>
        <v>-3.4521797077673142</v>
      </c>
      <c r="AF106">
        <v>2.88</v>
      </c>
      <c r="AG106">
        <v>1.44</v>
      </c>
      <c r="AJ106" t="s">
        <v>321</v>
      </c>
    </row>
    <row r="107" spans="1:36" ht="15" x14ac:dyDescent="0.25">
      <c r="A107">
        <v>2.11</v>
      </c>
      <c r="B107">
        <v>3.37</v>
      </c>
      <c r="C107">
        <v>3.79</v>
      </c>
      <c r="D107" s="32">
        <f t="shared" si="29"/>
        <v>3.4521797077673222E-2</v>
      </c>
      <c r="E107" s="33">
        <f>IF(OR($A107="",$B107="",$C107=""),"",A107*'MPTO_working_3-way'!$I106)</f>
        <v>2.1828409918338902</v>
      </c>
      <c r="F107" s="34">
        <f>IF(OR($A107="",$B107="",$C107=""),"",B107*'MPTO_working_3-way'!$I106)</f>
        <v>3.486338456151759</v>
      </c>
      <c r="G107" s="35">
        <f>IF(OR($A107="",$B107="",$C107=""),"",C107*'MPTO_working_3-way'!$I106)</f>
        <v>3.9208376109243814</v>
      </c>
      <c r="H107" s="33">
        <f>IF(OR($A107="",$B107="",$C107=""),"",'MPTO_working_3-way'!E106)</f>
        <v>2.1625063696029958</v>
      </c>
      <c r="I107" s="34">
        <f>IF(OR($A107="",$B107="",$C107=""),"",'MPTO_working_3-way'!F106)</f>
        <v>3.5059592973273217</v>
      </c>
      <c r="J107" s="35">
        <f>IF(OR($A107="",$B107="",$C107=""),"",'MPTO_working_3-way'!G106)</f>
        <v>3.9628290274860207</v>
      </c>
      <c r="K107" s="33">
        <f>IF(OR($A107="",$B107="",$C107=""),"",'OddsRatio_working_3-way'!H106)</f>
        <v>2.1708263175216631</v>
      </c>
      <c r="L107" s="34">
        <f>IF(OR($A107="",$B107="",$C107=""),"",'OddsRatio_working_3-way'!I106)</f>
        <v>3.4998724076813894</v>
      </c>
      <c r="M107" s="35">
        <f>IF(OR($A107="",$B107="",$C107=""),"",'OddsRatio_working_3-way'!J106)</f>
        <v>3.9428877710679644</v>
      </c>
      <c r="N107" s="36">
        <f t="shared" si="30"/>
        <v>45.811857287866893</v>
      </c>
      <c r="O107" s="37">
        <f t="shared" si="31"/>
        <v>28.683388390919625</v>
      </c>
      <c r="P107" s="37">
        <f t="shared" si="32"/>
        <v>25.50475432121349</v>
      </c>
      <c r="Q107" t="s">
        <v>194</v>
      </c>
      <c r="R107" t="s">
        <v>130</v>
      </c>
      <c r="S107" t="s">
        <v>387</v>
      </c>
      <c r="T107" s="38">
        <v>100</v>
      </c>
      <c r="U107" s="38">
        <f t="shared" si="20"/>
        <v>63.235294117647051</v>
      </c>
      <c r="V107" s="38">
        <f t="shared" si="21"/>
        <v>70.588235294117652</v>
      </c>
      <c r="W107" s="38">
        <f t="shared" si="22"/>
        <v>63.369963369963365</v>
      </c>
      <c r="X107" s="38">
        <f t="shared" si="23"/>
        <v>66.041801335918976</v>
      </c>
      <c r="Y107" s="38">
        <f t="shared" si="24"/>
        <v>73.39474251238957</v>
      </c>
      <c r="Z107" s="38">
        <f t="shared" si="25"/>
        <v>66.17647058823529</v>
      </c>
      <c r="AA107" s="38">
        <f t="shared" si="26"/>
        <v>-2.8065072182719248</v>
      </c>
      <c r="AB107" s="38">
        <f t="shared" si="27"/>
        <v>-2.8065072182719177</v>
      </c>
      <c r="AC107" s="38">
        <f t="shared" si="28"/>
        <v>-2.8065072182719248</v>
      </c>
      <c r="AF107">
        <v>1.88</v>
      </c>
      <c r="AG107">
        <v>1.99</v>
      </c>
      <c r="AJ107" t="s">
        <v>325</v>
      </c>
    </row>
    <row r="108" spans="1:36" s="38" customFormat="1" ht="15" x14ac:dyDescent="0.25">
      <c r="A108">
        <v>2.72</v>
      </c>
      <c r="B108">
        <v>3.4</v>
      </c>
      <c r="C108">
        <v>2.73</v>
      </c>
      <c r="D108" s="32">
        <f t="shared" si="29"/>
        <v>2.8065072182719142E-2</v>
      </c>
      <c r="E108" s="33">
        <f>IF(OR($A108="",$B108="",$C108=""),"",A108*'MPTO_working_3-way'!$I107)</f>
        <v>2.7963369963369962</v>
      </c>
      <c r="F108" s="34">
        <f>IF(OR($A108="",$B108="",$C108=""),"",B108*'MPTO_working_3-way'!$I107)</f>
        <v>3.495421245421245</v>
      </c>
      <c r="G108" s="35">
        <f>IF(OR($A108="",$B108="",$C108=""),"",C108*'MPTO_working_3-way'!$I107)</f>
        <v>2.8066176470588231</v>
      </c>
      <c r="H108" s="33">
        <f>IF(OR($A108="",$B108="",$C108=""),"",'MPTO_working_3-way'!E107)</f>
        <v>2.7910193444923319</v>
      </c>
      <c r="I108" s="34">
        <f>IF(OR($A108="",$B108="",$C108=""),"",'MPTO_working_3-way'!F107)</f>
        <v>3.5116968282993879</v>
      </c>
      <c r="J108" s="35">
        <f>IF(OR($A108="",$B108="",$C108=""),"",'MPTO_working_3-way'!G107)</f>
        <v>2.8015493737109507</v>
      </c>
      <c r="K108" s="33">
        <f>IF(OR($A108="",$B108="",$C108=""),"",'OddsRatio_working_3-way'!H107)</f>
        <v>2.7938302100269214</v>
      </c>
      <c r="L108" s="34">
        <f>IF(OR($A108="",$B108="",$C108=""),"",'OddsRatio_working_3-way'!I107)</f>
        <v>3.5030188977119829</v>
      </c>
      <c r="M108" s="35">
        <f>IF(OR($A108="",$B108="",$C108=""),"",'OddsRatio_working_3-way'!J107)</f>
        <v>2.8042594554340545</v>
      </c>
      <c r="N108" s="36">
        <f t="shared" si="30"/>
        <v>35.761068902279277</v>
      </c>
      <c r="O108" s="37">
        <f t="shared" si="31"/>
        <v>28.608855121823424</v>
      </c>
      <c r="P108" s="37">
        <f t="shared" si="32"/>
        <v>35.630075975897306</v>
      </c>
      <c r="Q108" t="s">
        <v>379</v>
      </c>
      <c r="R108" t="s">
        <v>127</v>
      </c>
      <c r="S108" t="s">
        <v>387</v>
      </c>
      <c r="T108" s="38">
        <v>100</v>
      </c>
      <c r="U108" s="38">
        <f t="shared" si="20"/>
        <v>52.830188679245275</v>
      </c>
      <c r="V108" s="38">
        <f t="shared" si="21"/>
        <v>71.83098591549296</v>
      </c>
      <c r="W108" s="38">
        <f t="shared" si="22"/>
        <v>71.988795518207283</v>
      </c>
      <c r="X108" s="38">
        <f t="shared" si="23"/>
        <v>56.180218566299757</v>
      </c>
      <c r="Y108" s="38">
        <f t="shared" si="24"/>
        <v>75.181015802547435</v>
      </c>
      <c r="Z108" s="38">
        <f t="shared" si="25"/>
        <v>75.338825405261758</v>
      </c>
      <c r="AA108" s="38">
        <f t="shared" si="26"/>
        <v>-3.3500298870544825</v>
      </c>
      <c r="AB108" s="38">
        <f t="shared" si="27"/>
        <v>-3.3500298870544754</v>
      </c>
      <c r="AC108" s="38">
        <f t="shared" si="28"/>
        <v>-3.3500298870544754</v>
      </c>
      <c r="AD108" s="39"/>
      <c r="AE108" s="39"/>
      <c r="AF108">
        <v>2</v>
      </c>
      <c r="AG108">
        <v>1.88</v>
      </c>
      <c r="AH108" s="39"/>
      <c r="AI108" s="39"/>
      <c r="AJ108" t="s">
        <v>325</v>
      </c>
    </row>
    <row r="109" spans="1:36" ht="15" x14ac:dyDescent="0.25">
      <c r="A109">
        <v>2.12</v>
      </c>
      <c r="B109">
        <v>3.55</v>
      </c>
      <c r="C109">
        <v>3.57</v>
      </c>
      <c r="D109" s="32">
        <f t="shared" si="29"/>
        <v>3.3500298870544842E-2</v>
      </c>
      <c r="E109" s="33">
        <f>IF(OR($A109="",$B109="",$C109=""),"",A109*'MPTO_working_3-way'!$I108)</f>
        <v>2.1910206336055551</v>
      </c>
      <c r="F109" s="34">
        <f>IF(OR($A109="",$B109="",$C109=""),"",B109*'MPTO_working_3-way'!$I108)</f>
        <v>3.6689260609904339</v>
      </c>
      <c r="G109" s="35">
        <f>IF(OR($A109="",$B109="",$C109=""),"",C109*'MPTO_working_3-way'!$I108)</f>
        <v>3.6895960669678449</v>
      </c>
      <c r="H109" s="33">
        <f>IF(OR($A109="",$B109="",$C109=""),"",'MPTO_working_3-way'!E108)</f>
        <v>2.1714048494063376</v>
      </c>
      <c r="I109" s="34">
        <f>IF(OR($A109="",$B109="",$C109=""),"",'MPTO_working_3-way'!F108)</f>
        <v>3.6965382442288783</v>
      </c>
      <c r="J109" s="35">
        <f>IF(OR($A109="",$B109="",$C109=""),"",'MPTO_working_3-way'!G108)</f>
        <v>3.7182285016274625</v>
      </c>
      <c r="K109" s="33">
        <f>IF(OR($A109="",$B109="",$C109=""),"",'OddsRatio_working_3-way'!H108)</f>
        <v>2.1794096923713586</v>
      </c>
      <c r="L109" s="34">
        <f>IF(OR($A109="",$B109="",$C109=""),"",'OddsRatio_working_3-way'!I108)</f>
        <v>3.6852631388812171</v>
      </c>
      <c r="M109" s="35">
        <f>IF(OR($A109="",$B109="",$C109=""),"",'OddsRatio_working_3-way'!J108)</f>
        <v>3.706324026244991</v>
      </c>
      <c r="N109" s="36">
        <f t="shared" si="30"/>
        <v>45.640829879105006</v>
      </c>
      <c r="O109" s="37">
        <f t="shared" si="31"/>
        <v>27.255932209493693</v>
      </c>
      <c r="P109" s="37">
        <f t="shared" si="32"/>
        <v>27.103237911401294</v>
      </c>
      <c r="Q109" t="s">
        <v>278</v>
      </c>
      <c r="R109" t="s">
        <v>129</v>
      </c>
      <c r="S109" t="s">
        <v>387</v>
      </c>
      <c r="T109" s="38">
        <v>100</v>
      </c>
      <c r="U109" s="38">
        <f t="shared" si="20"/>
        <v>72.451790633608823</v>
      </c>
      <c r="V109" s="38">
        <f t="shared" si="21"/>
        <v>73.190348525469176</v>
      </c>
      <c r="W109" s="38">
        <f t="shared" si="22"/>
        <v>50.495049504950494</v>
      </c>
      <c r="X109" s="38">
        <f t="shared" si="23"/>
        <v>76.314601969580337</v>
      </c>
      <c r="Y109" s="38">
        <f t="shared" si="24"/>
        <v>77.05315986144069</v>
      </c>
      <c r="Z109" s="38">
        <f t="shared" si="25"/>
        <v>54.357860840922022</v>
      </c>
      <c r="AA109" s="38">
        <f t="shared" si="26"/>
        <v>-3.8628113359715144</v>
      </c>
      <c r="AB109" s="38">
        <f t="shared" si="27"/>
        <v>-3.8628113359715144</v>
      </c>
      <c r="AC109" s="38">
        <f t="shared" si="28"/>
        <v>-3.8628113359715286</v>
      </c>
      <c r="AF109">
        <v>1.86</v>
      </c>
      <c r="AG109">
        <v>2.0099999999999998</v>
      </c>
      <c r="AJ109" t="s">
        <v>325</v>
      </c>
    </row>
    <row r="110" spans="1:36" ht="15" x14ac:dyDescent="0.25">
      <c r="A110">
        <v>3.63</v>
      </c>
      <c r="B110">
        <v>3.73</v>
      </c>
      <c r="C110">
        <v>2.02</v>
      </c>
      <c r="D110" s="32">
        <f t="shared" si="29"/>
        <v>3.8628113359715277E-2</v>
      </c>
      <c r="E110" s="33">
        <f>IF(OR($A110="",$B110="",$C110=""),"",A110*'MPTO_working_3-way'!$I109)</f>
        <v>3.7702200514957664</v>
      </c>
      <c r="F110" s="34">
        <f>IF(OR($A110="",$B110="",$C110=""),"",B110*'MPTO_working_3-way'!$I109)</f>
        <v>3.8740828628317381</v>
      </c>
      <c r="G110" s="35">
        <f>IF(OR($A110="",$B110="",$C110=""),"",C110*'MPTO_working_3-way'!$I109)</f>
        <v>2.0980287889866247</v>
      </c>
      <c r="H110" s="33">
        <f>IF(OR($A110="",$B110="",$C110=""),"",'MPTO_working_3-way'!E109)</f>
        <v>3.8079852982030515</v>
      </c>
      <c r="I110" s="34">
        <f>IF(OR($A110="",$B110="",$C110=""),"",'MPTO_working_3-way'!F109)</f>
        <v>3.9181809074108016</v>
      </c>
      <c r="J110" s="35">
        <f>IF(OR($A110="",$B110="",$C110=""),"",'MPTO_working_3-way'!G109)</f>
        <v>2.0739424047570676</v>
      </c>
      <c r="K110" s="33">
        <f>IF(OR($A110="",$B110="",$C110=""),"",'OddsRatio_working_3-way'!H109)</f>
        <v>3.7935875154122463</v>
      </c>
      <c r="L110" s="34">
        <f>IF(OR($A110="",$B110="",$C110=""),"",'OddsRatio_working_3-way'!I109)</f>
        <v>3.8998075730324846</v>
      </c>
      <c r="M110" s="35">
        <f>IF(OR($A110="",$B110="",$C110=""),"",'OddsRatio_working_3-way'!J109)</f>
        <v>2.0834445877264227</v>
      </c>
      <c r="N110" s="36">
        <f t="shared" si="30"/>
        <v>26.523650777446484</v>
      </c>
      <c r="O110" s="37">
        <f t="shared" si="31"/>
        <v>25.812560944270974</v>
      </c>
      <c r="P110" s="37">
        <f t="shared" si="32"/>
        <v>47.663788278282546</v>
      </c>
      <c r="Q110" t="s">
        <v>199</v>
      </c>
      <c r="R110" t="s">
        <v>280</v>
      </c>
      <c r="S110" t="s">
        <v>388</v>
      </c>
      <c r="T110" s="38">
        <v>100</v>
      </c>
      <c r="U110" s="38">
        <f t="shared" si="20"/>
        <v>45.054945054945051</v>
      </c>
      <c r="V110" s="38">
        <f t="shared" si="21"/>
        <v>72.67759562841529</v>
      </c>
      <c r="W110" s="38">
        <f t="shared" si="22"/>
        <v>78.165938864628828</v>
      </c>
      <c r="X110" s="38">
        <f t="shared" si="23"/>
        <v>49.156465506955875</v>
      </c>
      <c r="Y110" s="38">
        <f t="shared" si="24"/>
        <v>76.779116080426107</v>
      </c>
      <c r="Z110" s="38">
        <f t="shared" si="25"/>
        <v>82.267459316639631</v>
      </c>
      <c r="AA110" s="38">
        <f t="shared" si="26"/>
        <v>-4.1015204520108242</v>
      </c>
      <c r="AB110" s="38">
        <f t="shared" si="27"/>
        <v>-4.1015204520108171</v>
      </c>
      <c r="AC110" s="38">
        <f t="shared" si="28"/>
        <v>-4.1015204520108028</v>
      </c>
      <c r="AF110">
        <v>1.71</v>
      </c>
      <c r="AG110">
        <v>2.1800000000000002</v>
      </c>
      <c r="AJ110" t="s">
        <v>322</v>
      </c>
    </row>
    <row r="111" spans="1:36" ht="15" x14ac:dyDescent="0.25">
      <c r="A111">
        <v>1.82</v>
      </c>
      <c r="B111">
        <v>3.66</v>
      </c>
      <c r="C111">
        <v>4.58</v>
      </c>
      <c r="D111" s="32">
        <f t="shared" si="29"/>
        <v>4.1015204520108206E-2</v>
      </c>
      <c r="E111" s="33">
        <f>IF(OR($A111="",$B111="",$C111=""),"",A111*'MPTO_working_3-way'!$I110)</f>
        <v>1.894647672226597</v>
      </c>
      <c r="F111" s="34">
        <f>IF(OR($A111="",$B111="",$C111=""),"",B111*'MPTO_working_3-way'!$I110)</f>
        <v>3.8101156485435963</v>
      </c>
      <c r="G111" s="35">
        <f>IF(OR($A111="",$B111="",$C111=""),"",C111*'MPTO_working_3-way'!$I110)</f>
        <v>4.7678496367020955</v>
      </c>
      <c r="H111" s="33">
        <f>IF(OR($A111="",$B111="",$C111=""),"",'MPTO_working_3-way'!E110)</f>
        <v>1.8664418463931876</v>
      </c>
      <c r="I111" s="34">
        <f>IF(OR($A111="",$B111="",$C111=""),"",'MPTO_working_3-way'!F110)</f>
        <v>3.85278791905671</v>
      </c>
      <c r="J111" s="35">
        <f>IF(OR($A111="",$B111="",$C111=""),"",'MPTO_working_3-way'!G110)</f>
        <v>4.8859407303835045</v>
      </c>
      <c r="K111" s="33">
        <f>IF(OR($A111="",$B111="",$C111=""),"",'OddsRatio_working_3-way'!H110)</f>
        <v>1.8769104487506933</v>
      </c>
      <c r="L111" s="34">
        <f>IF(OR($A111="",$B111="",$C111=""),"",'OddsRatio_working_3-way'!I110)</f>
        <v>3.8446119435083466</v>
      </c>
      <c r="M111" s="35">
        <f>IF(OR($A111="",$B111="",$C111=""),"",'OddsRatio_working_3-way'!J110)</f>
        <v>4.8284626908871733</v>
      </c>
      <c r="N111" s="36">
        <f t="shared" si="30"/>
        <v>52.780261716142519</v>
      </c>
      <c r="O111" s="37">
        <f t="shared" si="31"/>
        <v>26.24592249272661</v>
      </c>
      <c r="P111" s="37">
        <f t="shared" si="32"/>
        <v>20.973815791130871</v>
      </c>
      <c r="Q111" t="s">
        <v>284</v>
      </c>
      <c r="R111" t="s">
        <v>195</v>
      </c>
      <c r="S111" t="s">
        <v>388</v>
      </c>
      <c r="T111" s="38">
        <v>100</v>
      </c>
      <c r="U111" s="38">
        <f t="shared" si="20"/>
        <v>74.937343358395992</v>
      </c>
      <c r="V111" s="38">
        <f t="shared" si="21"/>
        <v>71.83098591549296</v>
      </c>
      <c r="W111" s="38">
        <f t="shared" si="22"/>
        <v>49.238578680203041</v>
      </c>
      <c r="X111" s="38">
        <f t="shared" si="23"/>
        <v>78.930435404304006</v>
      </c>
      <c r="Y111" s="38">
        <f t="shared" si="24"/>
        <v>75.82407796140096</v>
      </c>
      <c r="Z111" s="38">
        <f t="shared" si="25"/>
        <v>53.231670726111055</v>
      </c>
      <c r="AA111" s="38">
        <f t="shared" si="26"/>
        <v>-3.9930920459080141</v>
      </c>
      <c r="AB111" s="38">
        <f t="shared" si="27"/>
        <v>-3.9930920459079999</v>
      </c>
      <c r="AC111" s="38">
        <f t="shared" si="28"/>
        <v>-3.9930920459080141</v>
      </c>
      <c r="AF111">
        <v>1.55</v>
      </c>
      <c r="AG111">
        <v>2.52</v>
      </c>
      <c r="AJ111" t="s">
        <v>322</v>
      </c>
    </row>
    <row r="112" spans="1:36" ht="15" x14ac:dyDescent="0.25">
      <c r="A112">
        <v>3.99</v>
      </c>
      <c r="B112">
        <v>3.55</v>
      </c>
      <c r="C112">
        <v>1.97</v>
      </c>
      <c r="D112" s="32">
        <f t="shared" si="29"/>
        <v>3.9930920459080088E-2</v>
      </c>
      <c r="E112" s="33">
        <f>IF(OR($A112="",$B112="",$C112=""),"",A112*'MPTO_working_3-way'!$I111)</f>
        <v>4.1493243726317299</v>
      </c>
      <c r="F112" s="34">
        <f>IF(OR($A112="",$B112="",$C112=""),"",B112*'MPTO_working_3-way'!$I111)</f>
        <v>3.691754767629734</v>
      </c>
      <c r="G112" s="35">
        <f>IF(OR($A112="",$B112="",$C112=""),"",C112*'MPTO_working_3-way'!$I111)</f>
        <v>2.0486639133043876</v>
      </c>
      <c r="H112" s="33">
        <f>IF(OR($A112="",$B112="",$C112=""),"",'MPTO_working_3-way'!E111)</f>
        <v>4.2137862854441943</v>
      </c>
      <c r="I112" s="34">
        <f>IF(OR($A112="",$B112="",$C112=""),"",'MPTO_working_3-way'!F111)</f>
        <v>3.7260623684022525</v>
      </c>
      <c r="J112" s="35">
        <f>IF(OR($A112="",$B112="",$C112=""),"",'MPTO_working_3-way'!G111)</f>
        <v>2.0230469294222604</v>
      </c>
      <c r="K112" s="33">
        <f>IF(OR($A112="",$B112="",$C112=""),"",'OddsRatio_working_3-way'!H111)</f>
        <v>4.1842599925579922</v>
      </c>
      <c r="L112" s="34">
        <f>IF(OR($A112="",$B112="",$C112=""),"",'OddsRatio_working_3-way'!I111)</f>
        <v>3.7156732378002948</v>
      </c>
      <c r="M112" s="35">
        <f>IF(OR($A112="",$B112="",$C112=""),"",'OddsRatio_working_3-way'!J111)</f>
        <v>2.0330208002612884</v>
      </c>
      <c r="N112" s="36">
        <f t="shared" si="30"/>
        <v>24.100309115282421</v>
      </c>
      <c r="O112" s="37">
        <f t="shared" si="31"/>
        <v>27.087389681683625</v>
      </c>
      <c r="P112" s="37">
        <f t="shared" si="32"/>
        <v>48.812301203033954</v>
      </c>
      <c r="Q112" t="s">
        <v>286</v>
      </c>
      <c r="R112" t="s">
        <v>283</v>
      </c>
      <c r="S112" t="s">
        <v>388</v>
      </c>
      <c r="T112" s="38">
        <v>100</v>
      </c>
      <c r="U112" s="38">
        <f t="shared" si="20"/>
        <v>83.55263157894737</v>
      </c>
      <c r="V112" s="38">
        <f t="shared" si="21"/>
        <v>78.94736842105263</v>
      </c>
      <c r="W112" s="38">
        <f t="shared" si="22"/>
        <v>32.885906040268459</v>
      </c>
      <c r="X112" s="38">
        <f t="shared" si="23"/>
        <v>88.166725538678918</v>
      </c>
      <c r="Y112" s="38">
        <f t="shared" si="24"/>
        <v>83.561462380784178</v>
      </c>
      <c r="Z112" s="38">
        <f t="shared" si="25"/>
        <v>37.5</v>
      </c>
      <c r="AA112" s="38">
        <f t="shared" si="26"/>
        <v>-4.614093959731548</v>
      </c>
      <c r="AB112" s="38">
        <f t="shared" si="27"/>
        <v>-4.614093959731548</v>
      </c>
      <c r="AC112" s="38">
        <f t="shared" si="28"/>
        <v>-4.6140939597315409</v>
      </c>
      <c r="AF112">
        <v>1.99</v>
      </c>
      <c r="AG112">
        <v>1.86</v>
      </c>
      <c r="AJ112" t="s">
        <v>322</v>
      </c>
    </row>
    <row r="113" spans="1:36" ht="15" x14ac:dyDescent="0.25">
      <c r="A113">
        <v>6.08</v>
      </c>
      <c r="B113">
        <v>4.75</v>
      </c>
      <c r="C113">
        <v>1.49</v>
      </c>
      <c r="D113" s="32">
        <f t="shared" si="29"/>
        <v>4.6140939597315356E-2</v>
      </c>
      <c r="E113" s="33">
        <f>IF(OR($A113="",$B113="",$C113=""),"",A113*'MPTO_working_3-way'!$I112)</f>
        <v>6.3605369127516775</v>
      </c>
      <c r="F113" s="34">
        <f>IF(OR($A113="",$B113="",$C113=""),"",B113*'MPTO_working_3-way'!$I112)</f>
        <v>4.9691694630872476</v>
      </c>
      <c r="G113" s="35">
        <f>IF(OR($A113="",$B113="",$C113=""),"",C113*'MPTO_working_3-way'!$I112)</f>
        <v>1.5587499999999999</v>
      </c>
      <c r="H113" s="33">
        <f>IF(OR($A113="",$B113="",$C113=""),"",'MPTO_working_3-way'!E112)</f>
        <v>6.707206317867719</v>
      </c>
      <c r="I113" s="34">
        <f>IF(OR($A113="",$B113="",$C113=""),"",'MPTO_working_3-way'!F112)</f>
        <v>5.1243683535711586</v>
      </c>
      <c r="J113" s="35">
        <f>IF(OR($A113="",$B113="",$C113=""),"",'MPTO_working_3-way'!G112)</f>
        <v>1.5249466950959487</v>
      </c>
      <c r="K113" s="33">
        <f>IF(OR($A113="",$B113="",$C113=""),"",'OddsRatio_working_3-way'!H112)</f>
        <v>6.5520661289867661</v>
      </c>
      <c r="L113" s="34">
        <f>IF(OR($A113="",$B113="",$C113=""),"",'OddsRatio_working_3-way'!I112)</f>
        <v>5.0984740125394445</v>
      </c>
      <c r="M113" s="35">
        <f>IF(OR($A113="",$B113="",$C113=""),"",'OddsRatio_working_3-way'!J112)</f>
        <v>1.5355339376384871</v>
      </c>
      <c r="N113" s="36">
        <f t="shared" si="30"/>
        <v>15.721943189971721</v>
      </c>
      <c r="O113" s="37">
        <f t="shared" si="31"/>
        <v>20.124087283163806</v>
      </c>
      <c r="P113" s="37">
        <f t="shared" si="32"/>
        <v>64.153969526864486</v>
      </c>
      <c r="Q113" t="s">
        <v>281</v>
      </c>
      <c r="R113" t="s">
        <v>279</v>
      </c>
      <c r="S113" t="s">
        <v>388</v>
      </c>
      <c r="T113" s="38">
        <v>100</v>
      </c>
      <c r="U113" s="38">
        <f t="shared" si="20"/>
        <v>87.639060568603213</v>
      </c>
      <c r="V113" s="38">
        <f t="shared" si="21"/>
        <v>82.332155477031804</v>
      </c>
      <c r="W113" s="38">
        <f t="shared" si="22"/>
        <v>27.536231884057976</v>
      </c>
      <c r="X113" s="38">
        <f t="shared" si="23"/>
        <v>90.131612638910241</v>
      </c>
      <c r="Y113" s="38">
        <f t="shared" si="24"/>
        <v>84.824707547338832</v>
      </c>
      <c r="Z113" s="38">
        <f t="shared" si="25"/>
        <v>30.028783954364986</v>
      </c>
      <c r="AA113" s="38">
        <f t="shared" si="26"/>
        <v>-2.4925520703070276</v>
      </c>
      <c r="AB113" s="38">
        <f t="shared" si="27"/>
        <v>-2.4925520703070276</v>
      </c>
      <c r="AC113" s="38">
        <f t="shared" si="28"/>
        <v>-2.4925520703070099</v>
      </c>
      <c r="AF113">
        <v>1.53</v>
      </c>
      <c r="AG113">
        <v>2.57</v>
      </c>
      <c r="AJ113" t="s">
        <v>322</v>
      </c>
    </row>
    <row r="114" spans="1:36" ht="15" x14ac:dyDescent="0.25">
      <c r="A114">
        <v>8.09</v>
      </c>
      <c r="B114">
        <v>5.66</v>
      </c>
      <c r="C114">
        <v>1.38</v>
      </c>
      <c r="D114" s="32">
        <f t="shared" si="29"/>
        <v>2.4925520703070303E-2</v>
      </c>
      <c r="E114" s="33">
        <f>IF(OR($A114="",$B114="",$C114=""),"",A114*'MPTO_working_3-way'!$I113)</f>
        <v>8.2916474624878393</v>
      </c>
      <c r="F114" s="34">
        <f>IF(OR($A114="",$B114="",$C114=""),"",B114*'MPTO_working_3-way'!$I113)</f>
        <v>5.8010784471793784</v>
      </c>
      <c r="G114" s="35">
        <f>IF(OR($A114="",$B114="",$C114=""),"",C114*'MPTO_working_3-way'!$I113)</f>
        <v>1.4143972185702369</v>
      </c>
      <c r="H114" s="33">
        <f>IF(OR($A114="",$B114="",$C114=""),"",'MPTO_working_3-way'!E113)</f>
        <v>8.6729601344571563</v>
      </c>
      <c r="I114" s="34">
        <f>IF(OR($A114="",$B114="",$C114=""),"",'MPTO_working_3-way'!F113)</f>
        <v>5.939302525893889</v>
      </c>
      <c r="J114" s="35">
        <f>IF(OR($A114="",$B114="",$C114=""),"",'MPTO_working_3-way'!G113)</f>
        <v>1.3960062439663754</v>
      </c>
      <c r="K114" s="33">
        <f>IF(OR($A114="",$B114="",$C114=""),"",'OddsRatio_working_3-way'!H113)</f>
        <v>8.492908102627208</v>
      </c>
      <c r="L114" s="34">
        <f>IF(OR($A114="",$B114="",$C114=""),"",'OddsRatio_working_3-way'!I113)</f>
        <v>5.9248168911484882</v>
      </c>
      <c r="M114" s="35">
        <f>IF(OR($A114="",$B114="",$C114=""),"",'OddsRatio_working_3-way'!J113)</f>
        <v>1.4015945104370011</v>
      </c>
      <c r="N114" s="36">
        <f t="shared" si="30"/>
        <v>12.060329440248035</v>
      </c>
      <c r="O114" s="37">
        <f t="shared" si="31"/>
        <v>17.238174058587738</v>
      </c>
      <c r="P114" s="37">
        <f t="shared" si="32"/>
        <v>70.7014965011642</v>
      </c>
      <c r="Q114" t="s">
        <v>187</v>
      </c>
      <c r="R114" t="s">
        <v>211</v>
      </c>
      <c r="S114" t="s">
        <v>388</v>
      </c>
      <c r="T114" s="38">
        <v>100</v>
      </c>
      <c r="U114" s="38">
        <f t="shared" si="20"/>
        <v>61.832061068702288</v>
      </c>
      <c r="V114" s="38">
        <f t="shared" si="21"/>
        <v>70.674486803519059</v>
      </c>
      <c r="W114" s="38">
        <f t="shared" si="22"/>
        <v>65.277777777777771</v>
      </c>
      <c r="X114" s="38">
        <f t="shared" si="23"/>
        <v>64.047735418703155</v>
      </c>
      <c r="Y114" s="38">
        <f t="shared" si="24"/>
        <v>72.890161153519927</v>
      </c>
      <c r="Z114" s="38">
        <f t="shared" si="25"/>
        <v>67.493452127778639</v>
      </c>
      <c r="AA114" s="38">
        <f t="shared" si="26"/>
        <v>-2.2156743500008673</v>
      </c>
      <c r="AB114" s="38">
        <f t="shared" si="27"/>
        <v>-2.2156743500008673</v>
      </c>
      <c r="AC114" s="38">
        <f t="shared" si="28"/>
        <v>-2.2156743500008673</v>
      </c>
      <c r="AF114">
        <v>1.56</v>
      </c>
      <c r="AG114">
        <v>2.56</v>
      </c>
      <c r="AJ114" t="s">
        <v>182</v>
      </c>
    </row>
    <row r="115" spans="1:36" ht="15" x14ac:dyDescent="0.25">
      <c r="A115">
        <v>2.62</v>
      </c>
      <c r="B115">
        <v>3.41</v>
      </c>
      <c r="C115">
        <v>2.88</v>
      </c>
      <c r="D115" s="32">
        <f t="shared" si="29"/>
        <v>2.2156743500008513E-2</v>
      </c>
      <c r="E115" s="33">
        <f>IF(OR($A115="",$B115="",$C115=""),"",A115*'MPTO_working_3-way'!$I114)</f>
        <v>2.6780506679700222</v>
      </c>
      <c r="F115" s="34">
        <f>IF(OR($A115="",$B115="",$C115=""),"",B115*'MPTO_working_3-way'!$I114)</f>
        <v>3.485554495335029</v>
      </c>
      <c r="G115" s="35">
        <f>IF(OR($A115="",$B115="",$C115=""),"",C115*'MPTO_working_3-way'!$I114)</f>
        <v>2.9438114212800244</v>
      </c>
      <c r="H115" s="33">
        <f>IF(OR($A115="",$B115="",$C115=""),"",'MPTO_working_3-way'!E114)</f>
        <v>2.6716979502079026</v>
      </c>
      <c r="I115" s="34">
        <f>IF(OR($A115="",$B115="",$C115=""),"",'MPTO_working_3-way'!F114)</f>
        <v>3.4980990357595889</v>
      </c>
      <c r="J115" s="35">
        <f>IF(OR($A115="",$B115="",$C115=""),"",'MPTO_working_3-way'!G114)</f>
        <v>2.9425902895401181</v>
      </c>
      <c r="K115" s="33">
        <f>IF(OR($A115="",$B115="",$C115=""),"",'OddsRatio_working_3-way'!H114)</f>
        <v>2.6747704269339501</v>
      </c>
      <c r="L115" s="34">
        <f>IF(OR($A115="",$B115="",$C115=""),"",'OddsRatio_working_3-way'!I114)</f>
        <v>3.4914794622906298</v>
      </c>
      <c r="M115" s="35">
        <f>IF(OR($A115="",$B115="",$C115=""),"",'OddsRatio_working_3-way'!J114)</f>
        <v>2.9435607423677936</v>
      </c>
      <c r="N115" s="36">
        <f t="shared" si="30"/>
        <v>37.340592990273997</v>
      </c>
      <c r="O115" s="37">
        <f t="shared" si="31"/>
        <v>28.689839775518433</v>
      </c>
      <c r="P115" s="37">
        <f t="shared" si="32"/>
        <v>33.969567234207595</v>
      </c>
      <c r="Q115" t="s">
        <v>287</v>
      </c>
      <c r="R115" t="s">
        <v>206</v>
      </c>
      <c r="S115" t="s">
        <v>388</v>
      </c>
      <c r="T115" s="38">
        <v>100</v>
      </c>
      <c r="U115" s="38">
        <f t="shared" si="20"/>
        <v>64.912280701754383</v>
      </c>
      <c r="V115" s="38">
        <f t="shared" si="21"/>
        <v>71.590909090909093</v>
      </c>
      <c r="W115" s="38">
        <f t="shared" si="22"/>
        <v>60.15936254980079</v>
      </c>
      <c r="X115" s="38">
        <f t="shared" si="23"/>
        <v>68.249728359290117</v>
      </c>
      <c r="Y115" s="38">
        <f t="shared" si="24"/>
        <v>74.928356748444827</v>
      </c>
      <c r="Z115" s="38">
        <f t="shared" si="25"/>
        <v>63.49681020733653</v>
      </c>
      <c r="AA115" s="38">
        <f t="shared" si="26"/>
        <v>-3.3374476575357335</v>
      </c>
      <c r="AB115" s="38">
        <f t="shared" si="27"/>
        <v>-3.3374476575357335</v>
      </c>
      <c r="AC115" s="38">
        <f t="shared" si="28"/>
        <v>-3.3374476575357406</v>
      </c>
      <c r="AF115">
        <v>1.98</v>
      </c>
      <c r="AG115">
        <v>1.93</v>
      </c>
      <c r="AJ115" t="s">
        <v>182</v>
      </c>
    </row>
    <row r="116" spans="1:36" ht="15" x14ac:dyDescent="0.25">
      <c r="A116">
        <v>2.85</v>
      </c>
      <c r="B116">
        <v>3.52</v>
      </c>
      <c r="C116">
        <v>2.5099999999999998</v>
      </c>
      <c r="D116" s="32">
        <f t="shared" si="29"/>
        <v>3.3374476575357415E-2</v>
      </c>
      <c r="E116" s="33">
        <f>IF(OR($A116="",$B116="",$C116=""),"",A116*'MPTO_working_3-way'!$I115)</f>
        <v>2.9451172582397689</v>
      </c>
      <c r="F116" s="34">
        <f>IF(OR($A116="",$B116="",$C116=""),"",B116*'MPTO_working_3-way'!$I115)</f>
        <v>3.6374781575452579</v>
      </c>
      <c r="G116" s="35">
        <f>IF(OR($A116="",$B116="",$C116=""),"",C116*'MPTO_working_3-way'!$I115)</f>
        <v>2.5937699362041471</v>
      </c>
      <c r="H116" s="33">
        <f>IF(OR($A116="",$B116="",$C116=""),"",'MPTO_working_3-way'!E115)</f>
        <v>2.9433201819427235</v>
      </c>
      <c r="I116" s="34">
        <f>IF(OR($A116="",$B116="",$C116=""),"",'MPTO_working_3-way'!F115)</f>
        <v>3.6634587965540457</v>
      </c>
      <c r="J116" s="35">
        <f>IF(OR($A116="",$B116="",$C116=""),"",'MPTO_working_3-way'!G115)</f>
        <v>2.582100806614251</v>
      </c>
      <c r="K116" s="33">
        <f>IF(OR($A116="",$B116="",$C116=""),"",'OddsRatio_working_3-way'!H115)</f>
        <v>2.9451272258987915</v>
      </c>
      <c r="L116" s="34">
        <f>IF(OR($A116="",$B116="",$C116=""),"",'OddsRatio_working_3-way'!I115)</f>
        <v>3.6495787077107855</v>
      </c>
      <c r="M116" s="35">
        <f>IF(OR($A116="",$B116="",$C116=""),"",'OddsRatio_working_3-way'!J115)</f>
        <v>2.5876443843822563</v>
      </c>
      <c r="N116" s="36">
        <f t="shared" si="30"/>
        <v>33.954505451429043</v>
      </c>
      <c r="O116" s="37">
        <f t="shared" si="31"/>
        <v>27.491574016071819</v>
      </c>
      <c r="P116" s="37">
        <f t="shared" si="32"/>
        <v>38.55392053249912</v>
      </c>
      <c r="Q116" t="s">
        <v>217</v>
      </c>
      <c r="R116" t="s">
        <v>380</v>
      </c>
      <c r="S116" t="s">
        <v>388</v>
      </c>
      <c r="T116" s="38">
        <v>100</v>
      </c>
      <c r="U116" s="38">
        <f t="shared" si="20"/>
        <v>50.248756218905463</v>
      </c>
      <c r="V116" s="38">
        <f t="shared" si="21"/>
        <v>71.910112359550567</v>
      </c>
      <c r="W116" s="38">
        <f t="shared" si="22"/>
        <v>74.489795918367349</v>
      </c>
      <c r="X116" s="38">
        <f t="shared" si="23"/>
        <v>53.600091722082091</v>
      </c>
      <c r="Y116" s="38">
        <f t="shared" si="24"/>
        <v>75.261447862727195</v>
      </c>
      <c r="Z116" s="38">
        <f t="shared" si="25"/>
        <v>77.841131421543977</v>
      </c>
      <c r="AA116" s="38">
        <f t="shared" si="26"/>
        <v>-3.3513355031766281</v>
      </c>
      <c r="AB116" s="38">
        <f t="shared" si="27"/>
        <v>-3.3513355031766281</v>
      </c>
      <c r="AC116" s="38">
        <f t="shared" si="28"/>
        <v>-3.3513355031766281</v>
      </c>
      <c r="AF116">
        <v>1.96</v>
      </c>
      <c r="AG116">
        <v>1.91</v>
      </c>
      <c r="AJ116" t="s">
        <v>183</v>
      </c>
    </row>
    <row r="117" spans="1:36" ht="15" x14ac:dyDescent="0.25">
      <c r="A117">
        <v>2.0099999999999998</v>
      </c>
      <c r="B117">
        <v>3.56</v>
      </c>
      <c r="C117">
        <v>3.92</v>
      </c>
      <c r="D117" s="32">
        <f t="shared" si="29"/>
        <v>3.3513355031766334E-2</v>
      </c>
      <c r="E117" s="33">
        <f>IF(OR($A117="",$B117="",$C117=""),"",A117*'MPTO_working_3-way'!$I116)</f>
        <v>2.0773618436138501</v>
      </c>
      <c r="F117" s="34">
        <f>IF(OR($A117="",$B117="",$C117=""),"",B117*'MPTO_working_3-way'!$I116)</f>
        <v>3.679307543913088</v>
      </c>
      <c r="G117" s="35">
        <f>IF(OR($A117="",$B117="",$C117=""),"",C117*'MPTO_working_3-way'!$I116)</f>
        <v>4.0513723517245239</v>
      </c>
      <c r="H117" s="33">
        <f>IF(OR($A117="",$B117="",$C117=""),"",'MPTO_working_3-way'!E116)</f>
        <v>2.0561691141026026</v>
      </c>
      <c r="I117" s="34">
        <f>IF(OR($A117="",$B117="",$C117=""),"",'MPTO_working_3-way'!F116)</f>
        <v>3.7074419303015587</v>
      </c>
      <c r="J117" s="35">
        <f>IF(OR($A117="",$B117="",$C117=""),"",'MPTO_working_3-way'!G116)</f>
        <v>4.0995212491484292</v>
      </c>
      <c r="K117" s="33">
        <f>IF(OR($A117="",$B117="",$C117=""),"",'OddsRatio_working_3-way'!H116)</f>
        <v>2.0645497336479468</v>
      </c>
      <c r="L117" s="34">
        <f>IF(OR($A117="",$B117="",$C117=""),"",'OddsRatio_working_3-way'!I116)</f>
        <v>3.6982646714244991</v>
      </c>
      <c r="M117" s="35">
        <f>IF(OR($A117="",$B117="",$C117=""),"",'OddsRatio_working_3-way'!J116)</f>
        <v>4.07770814084357</v>
      </c>
      <c r="N117" s="36">
        <f t="shared" si="30"/>
        <v>48.137978613314935</v>
      </c>
      <c r="O117" s="37">
        <f t="shared" si="31"/>
        <v>27.179027250776127</v>
      </c>
      <c r="P117" s="37">
        <f t="shared" si="32"/>
        <v>24.682994135908931</v>
      </c>
      <c r="Q117" t="s">
        <v>181</v>
      </c>
      <c r="R117" t="s">
        <v>381</v>
      </c>
      <c r="S117" t="s">
        <v>388</v>
      </c>
      <c r="T117" s="38">
        <v>100</v>
      </c>
      <c r="U117" s="38">
        <f t="shared" si="20"/>
        <v>47.916666666666671</v>
      </c>
      <c r="V117" s="38">
        <f t="shared" si="21"/>
        <v>72.222222222222229</v>
      </c>
      <c r="W117" s="38">
        <f t="shared" si="22"/>
        <v>76.415094339622627</v>
      </c>
      <c r="X117" s="38">
        <f t="shared" si="23"/>
        <v>51.36268343815513</v>
      </c>
      <c r="Y117" s="38">
        <f t="shared" si="24"/>
        <v>75.668238993710688</v>
      </c>
      <c r="Z117" s="38">
        <f t="shared" si="25"/>
        <v>79.861111111111114</v>
      </c>
      <c r="AA117" s="38">
        <f t="shared" si="26"/>
        <v>-3.4460167714884591</v>
      </c>
      <c r="AB117" s="38">
        <f t="shared" si="27"/>
        <v>-3.4460167714884591</v>
      </c>
      <c r="AC117" s="38">
        <f t="shared" si="28"/>
        <v>-3.4460167714884875</v>
      </c>
      <c r="AF117">
        <v>1.85</v>
      </c>
      <c r="AG117">
        <v>2.02</v>
      </c>
      <c r="AJ117" t="s">
        <v>183</v>
      </c>
    </row>
    <row r="118" spans="1:36" ht="15" x14ac:dyDescent="0.25">
      <c r="A118">
        <v>1.92</v>
      </c>
      <c r="B118">
        <v>3.6</v>
      </c>
      <c r="C118">
        <v>4.24</v>
      </c>
      <c r="D118" s="32">
        <f t="shared" si="29"/>
        <v>3.4460167714884804E-2</v>
      </c>
      <c r="E118" s="33">
        <f>IF(OR($A118="",$B118="",$C118=""),"",A118*'MPTO_working_3-way'!$I117)</f>
        <v>1.9861635220125788</v>
      </c>
      <c r="F118" s="34">
        <f>IF(OR($A118="",$B118="",$C118=""),"",B118*'MPTO_working_3-way'!$I117)</f>
        <v>3.7240566037735854</v>
      </c>
      <c r="G118" s="35">
        <f>IF(OR($A118="",$B118="",$C118=""),"",C118*'MPTO_working_3-way'!$I117)</f>
        <v>4.386111111111112</v>
      </c>
      <c r="H118" s="33">
        <f>IF(OR($A118="",$B118="",$C118=""),"",'MPTO_working_3-way'!E117)</f>
        <v>1.9632996055565084</v>
      </c>
      <c r="I118" s="34">
        <f>IF(OR($A118="",$B118="",$C118=""),"",'MPTO_working_3-way'!F117)</f>
        <v>3.7552894866327708</v>
      </c>
      <c r="J118" s="35">
        <f>IF(OR($A118="",$B118="",$C118=""),"",'MPTO_working_3-way'!G117)</f>
        <v>4.4570761144636961</v>
      </c>
      <c r="K118" s="33">
        <f>IF(OR($A118="",$B118="",$C118=""),"",'OddsRatio_working_3-way'!H117)</f>
        <v>1.9721047610640083</v>
      </c>
      <c r="L118" s="34">
        <f>IF(OR($A118="",$B118="",$C118=""),"",'OddsRatio_working_3-way'!I117)</f>
        <v>3.7472525856156746</v>
      </c>
      <c r="M118" s="35">
        <f>IF(OR($A118="",$B118="",$C118=""),"",'OddsRatio_working_3-way'!J117)</f>
        <v>4.4234993759210735</v>
      </c>
      <c r="N118" s="36">
        <f t="shared" si="30"/>
        <v>50.348321722609249</v>
      </c>
      <c r="O118" s="37">
        <f t="shared" si="31"/>
        <v>26.852438252058263</v>
      </c>
      <c r="P118" s="37">
        <f t="shared" si="32"/>
        <v>22.799240025332484</v>
      </c>
      <c r="Q118" t="s">
        <v>209</v>
      </c>
      <c r="R118" t="s">
        <v>214</v>
      </c>
      <c r="S118" t="s">
        <v>388</v>
      </c>
      <c r="T118" s="38">
        <v>100</v>
      </c>
      <c r="U118" s="38">
        <f t="shared" si="20"/>
        <v>68.847352024922117</v>
      </c>
      <c r="V118" s="38">
        <f t="shared" si="21"/>
        <v>72.14484679665739</v>
      </c>
      <c r="W118" s="38">
        <f t="shared" si="22"/>
        <v>56.896551724137922</v>
      </c>
      <c r="X118" s="38">
        <f t="shared" si="23"/>
        <v>70.958601479204702</v>
      </c>
      <c r="Y118" s="38">
        <f t="shared" si="24"/>
        <v>74.256096250939947</v>
      </c>
      <c r="Z118" s="38">
        <f t="shared" si="25"/>
        <v>59.007801178420507</v>
      </c>
      <c r="AA118" s="38">
        <f t="shared" si="26"/>
        <v>-2.1112494542825857</v>
      </c>
      <c r="AB118" s="38">
        <f t="shared" si="27"/>
        <v>-2.1112494542825573</v>
      </c>
      <c r="AC118" s="38">
        <f t="shared" si="28"/>
        <v>-2.1112494542825857</v>
      </c>
      <c r="AF118">
        <v>1.71</v>
      </c>
      <c r="AG118">
        <v>2.2000000000000002</v>
      </c>
      <c r="AJ118" t="s">
        <v>183</v>
      </c>
    </row>
    <row r="119" spans="1:36" ht="15" x14ac:dyDescent="0.25">
      <c r="A119">
        <v>3.21</v>
      </c>
      <c r="B119">
        <v>3.59</v>
      </c>
      <c r="C119">
        <v>2.3199999999999998</v>
      </c>
      <c r="D119" s="32">
        <f t="shared" si="29"/>
        <v>2.1112494542825821E-2</v>
      </c>
      <c r="E119" s="33">
        <f>IF(OR($A119="",$B119="",$C119=""),"",A119*'MPTO_working_3-way'!$I118)</f>
        <v>3.2777711074824709</v>
      </c>
      <c r="F119" s="34">
        <f>IF(OR($A119="",$B119="",$C119=""),"",B119*'MPTO_working_3-way'!$I118)</f>
        <v>3.6657938554087446</v>
      </c>
      <c r="G119" s="35">
        <f>IF(OR($A119="",$B119="",$C119=""),"",C119*'MPTO_working_3-way'!$I118)</f>
        <v>2.3689809873393557</v>
      </c>
      <c r="H119" s="33">
        <f>IF(OR($A119="",$B119="",$C119=""),"",'MPTO_working_3-way'!E118)</f>
        <v>3.2841910890973973</v>
      </c>
      <c r="I119" s="34">
        <f>IF(OR($A119="",$B119="",$C119=""),"",'MPTO_working_3-way'!F118)</f>
        <v>3.6830508751651045</v>
      </c>
      <c r="J119" s="35">
        <f>IF(OR($A119="",$B119="",$C119=""),"",'MPTO_working_3-way'!G118)</f>
        <v>2.3585073393765938</v>
      </c>
      <c r="K119" s="33">
        <f>IF(OR($A119="",$B119="",$C119=""),"",'OddsRatio_working_3-way'!H118)</f>
        <v>3.2821293131141536</v>
      </c>
      <c r="L119" s="34">
        <f>IF(OR($A119="",$B119="",$C119=""),"",'OddsRatio_working_3-way'!I118)</f>
        <v>3.6745316384459983</v>
      </c>
      <c r="M119" s="35">
        <f>IF(OR($A119="",$B119="",$C119=""),"",'OddsRatio_working_3-way'!J118)</f>
        <v>2.3630817616790414</v>
      </c>
      <c r="N119" s="36">
        <f t="shared" si="30"/>
        <v>30.508536661306447</v>
      </c>
      <c r="O119" s="37">
        <f t="shared" si="31"/>
        <v>27.279220803006606</v>
      </c>
      <c r="P119" s="37">
        <f t="shared" si="32"/>
        <v>42.212242535686947</v>
      </c>
      <c r="Q119" t="s">
        <v>60</v>
      </c>
      <c r="R119" t="s">
        <v>63</v>
      </c>
      <c r="S119" t="s">
        <v>388</v>
      </c>
      <c r="T119" s="38">
        <v>100</v>
      </c>
      <c r="U119" s="38">
        <f t="shared" si="20"/>
        <v>82.014388489208642</v>
      </c>
      <c r="V119" s="38">
        <f t="shared" si="21"/>
        <v>75.550122249388764</v>
      </c>
      <c r="W119" s="38">
        <f t="shared" si="22"/>
        <v>40.119760479041922</v>
      </c>
      <c r="X119" s="38">
        <f t="shared" si="23"/>
        <v>84.330117271569335</v>
      </c>
      <c r="Y119" s="38">
        <f t="shared" si="24"/>
        <v>77.865851031749457</v>
      </c>
      <c r="Z119" s="38">
        <f t="shared" si="25"/>
        <v>42.435489261402616</v>
      </c>
      <c r="AA119" s="38">
        <f t="shared" si="26"/>
        <v>-2.3157287823606936</v>
      </c>
      <c r="AB119" s="38">
        <f t="shared" si="27"/>
        <v>-2.3157287823606936</v>
      </c>
      <c r="AC119" s="38">
        <f t="shared" si="28"/>
        <v>-2.3157287823606936</v>
      </c>
      <c r="AF119">
        <v>1.98</v>
      </c>
      <c r="AG119">
        <v>1.93</v>
      </c>
      <c r="AJ119" t="s">
        <v>326</v>
      </c>
    </row>
    <row r="120" spans="1:36" ht="15" x14ac:dyDescent="0.25">
      <c r="A120">
        <v>5.56</v>
      </c>
      <c r="B120">
        <v>4.09</v>
      </c>
      <c r="C120">
        <v>1.67</v>
      </c>
      <c r="D120" s="32">
        <f t="shared" si="29"/>
        <v>2.3157287823607042E-2</v>
      </c>
      <c r="E120" s="33">
        <f>IF(OR($A120="",$B120="",$C120=""),"",A120*'MPTO_working_3-way'!$I119)</f>
        <v>5.6887545202992547</v>
      </c>
      <c r="F120" s="34">
        <f>IF(OR($A120="",$B120="",$C120=""),"",B120*'MPTO_working_3-way'!$I119)</f>
        <v>4.1847133071985523</v>
      </c>
      <c r="G120" s="35">
        <f>IF(OR($A120="",$B120="",$C120=""),"",C120*'MPTO_working_3-way'!$I119)</f>
        <v>1.7086726706654236</v>
      </c>
      <c r="H120" s="33">
        <f>IF(OR($A120="",$B120="",$C120=""),"",'MPTO_working_3-way'!E119)</f>
        <v>5.8093256455865525</v>
      </c>
      <c r="I120" s="34">
        <f>IF(OR($A120="",$B120="",$C120=""),"",'MPTO_working_3-way'!F119)</f>
        <v>4.2233353528937103</v>
      </c>
      <c r="J120" s="35">
        <f>IF(OR($A120="",$B120="",$C120=""),"",'MPTO_working_3-way'!G119)</f>
        <v>1.6918089231040088</v>
      </c>
      <c r="K120" s="33">
        <f>IF(OR($A120="",$B120="",$C120=""),"",'OddsRatio_working_3-way'!H119)</f>
        <v>5.7492215735948875</v>
      </c>
      <c r="L120" s="34">
        <f>IF(OR($A120="",$B120="",$C120=""),"",'OddsRatio_working_3-way'!I119)</f>
        <v>4.2182225136860092</v>
      </c>
      <c r="M120" s="35">
        <f>IF(OR($A120="",$B120="",$C120=""),"",'OddsRatio_working_3-way'!J119)</f>
        <v>1.6978022926115293</v>
      </c>
      <c r="N120" s="36">
        <f t="shared" si="30"/>
        <v>17.578540195954798</v>
      </c>
      <c r="O120" s="37">
        <f t="shared" si="31"/>
        <v>23.896499630686719</v>
      </c>
      <c r="P120" s="37">
        <f t="shared" si="32"/>
        <v>58.524960173358487</v>
      </c>
      <c r="Q120" t="s">
        <v>102</v>
      </c>
      <c r="R120" t="s">
        <v>59</v>
      </c>
      <c r="S120" t="s">
        <v>388</v>
      </c>
      <c r="T120" s="38">
        <v>100</v>
      </c>
      <c r="U120" s="38">
        <f t="shared" si="20"/>
        <v>77.168949771689498</v>
      </c>
      <c r="V120" s="38">
        <f t="shared" si="21"/>
        <v>73.753280839895012</v>
      </c>
      <c r="W120" s="38">
        <f t="shared" si="22"/>
        <v>46.808510638297875</v>
      </c>
      <c r="X120" s="38">
        <f t="shared" si="23"/>
        <v>79.438208521807113</v>
      </c>
      <c r="Y120" s="38">
        <f t="shared" si="24"/>
        <v>76.022539590012627</v>
      </c>
      <c r="Z120" s="38">
        <f t="shared" si="25"/>
        <v>49.07776938841549</v>
      </c>
      <c r="AA120" s="38">
        <f t="shared" si="26"/>
        <v>-2.2692587501176149</v>
      </c>
      <c r="AB120" s="38">
        <f t="shared" si="27"/>
        <v>-2.2692587501176149</v>
      </c>
      <c r="AC120" s="38">
        <f t="shared" si="28"/>
        <v>-2.2692587501176149</v>
      </c>
      <c r="AF120">
        <v>1.89</v>
      </c>
      <c r="AG120">
        <v>2.02</v>
      </c>
      <c r="AJ120" t="s">
        <v>326</v>
      </c>
    </row>
    <row r="121" spans="1:36" ht="15" x14ac:dyDescent="0.25">
      <c r="A121">
        <v>4.38</v>
      </c>
      <c r="B121">
        <v>3.81</v>
      </c>
      <c r="C121">
        <v>1.88</v>
      </c>
      <c r="D121" s="32">
        <f t="shared" si="29"/>
        <v>2.2692587501176309E-2</v>
      </c>
      <c r="E121" s="33">
        <f>IF(OR($A121="",$B121="",$C121=""),"",A121*'MPTO_working_3-way'!$I120)</f>
        <v>4.479393533255152</v>
      </c>
      <c r="F121" s="34">
        <f>IF(OR($A121="",$B121="",$C121=""),"",B121*'MPTO_working_3-way'!$I120)</f>
        <v>3.8964587583794819</v>
      </c>
      <c r="G121" s="35">
        <f>IF(OR($A121="",$B121="",$C121=""),"",C121*'MPTO_working_3-way'!$I120)</f>
        <v>1.9226620645022114</v>
      </c>
      <c r="H121" s="33">
        <f>IF(OR($A121="",$B121="",$C121=""),"",'MPTO_working_3-way'!E120)</f>
        <v>4.5300871216584317</v>
      </c>
      <c r="I121" s="34">
        <f>IF(OR($A121="",$B121="",$C121=""),"",'MPTO_working_3-way'!F120)</f>
        <v>3.9230609942018901</v>
      </c>
      <c r="J121" s="35">
        <f>IF(OR($A121="",$B121="",$C121=""),"",'MPTO_working_3-way'!G120)</f>
        <v>1.9071205668792319</v>
      </c>
      <c r="K121" s="33">
        <f>IF(OR($A121="",$B121="",$C121=""),"",'OddsRatio_working_3-way'!H120)</f>
        <v>4.5069328089968392</v>
      </c>
      <c r="L121" s="34">
        <f>IF(OR($A121="",$B121="",$C121=""),"",'OddsRatio_working_3-way'!I120)</f>
        <v>3.9155269802606862</v>
      </c>
      <c r="M121" s="35">
        <f>IF(OR($A121="",$B121="",$C121=""),"",'OddsRatio_working_3-way'!J120)</f>
        <v>1.9130475952417805</v>
      </c>
      <c r="N121" s="36">
        <f t="shared" si="30"/>
        <v>22.324450677886862</v>
      </c>
      <c r="O121" s="37">
        <f t="shared" si="31"/>
        <v>25.664329125759693</v>
      </c>
      <c r="P121" s="37">
        <f t="shared" si="32"/>
        <v>52.011220196353428</v>
      </c>
      <c r="Q121" t="s">
        <v>296</v>
      </c>
      <c r="R121" t="s">
        <v>192</v>
      </c>
      <c r="S121" t="s">
        <v>388</v>
      </c>
      <c r="T121" s="38">
        <v>100</v>
      </c>
      <c r="U121" s="38">
        <f t="shared" si="20"/>
        <v>68.152866242038215</v>
      </c>
      <c r="V121" s="38">
        <f t="shared" si="21"/>
        <v>70.845481049562679</v>
      </c>
      <c r="W121" s="38">
        <f t="shared" si="22"/>
        <v>58.677685950413228</v>
      </c>
      <c r="X121" s="38">
        <f t="shared" si="23"/>
        <v>70.476833000024101</v>
      </c>
      <c r="Y121" s="38">
        <f t="shared" si="24"/>
        <v>73.169447807548565</v>
      </c>
      <c r="Z121" s="38">
        <f t="shared" si="25"/>
        <v>61.001652708399099</v>
      </c>
      <c r="AA121" s="38">
        <f t="shared" si="26"/>
        <v>-2.323966757985886</v>
      </c>
      <c r="AB121" s="38">
        <f t="shared" si="27"/>
        <v>-2.323966757985886</v>
      </c>
      <c r="AC121" s="38">
        <f t="shared" si="28"/>
        <v>-2.3239667579858718</v>
      </c>
      <c r="AF121">
        <v>1.81</v>
      </c>
      <c r="AG121">
        <v>2.09</v>
      </c>
      <c r="AJ121" t="s">
        <v>324</v>
      </c>
    </row>
    <row r="122" spans="1:36" ht="15" x14ac:dyDescent="0.25">
      <c r="A122">
        <v>3.14</v>
      </c>
      <c r="B122">
        <v>3.43</v>
      </c>
      <c r="C122">
        <v>2.42</v>
      </c>
      <c r="D122" s="32">
        <f t="shared" si="29"/>
        <v>2.3239667579858736E-2</v>
      </c>
      <c r="E122" s="33">
        <f>IF(OR($A122="",$B122="",$C122=""),"",A122*'MPTO_working_3-way'!$I121)</f>
        <v>3.2129725562007567</v>
      </c>
      <c r="F122" s="34">
        <f>IF(OR($A122="",$B122="",$C122=""),"",B122*'MPTO_working_3-way'!$I121)</f>
        <v>3.5097120597989155</v>
      </c>
      <c r="G122" s="35">
        <f>IF(OR($A122="",$B122="",$C122=""),"",C122*'MPTO_working_3-way'!$I121)</f>
        <v>2.4762399955432581</v>
      </c>
      <c r="H122" s="33">
        <f>IF(OR($A122="",$B122="",$C122=""),"",'MPTO_working_3-way'!E121)</f>
        <v>3.2182820902331422</v>
      </c>
      <c r="I122" s="34">
        <f>IF(OR($A122="",$B122="",$C122=""),"",'MPTO_working_3-way'!F121)</f>
        <v>3.523625139270155</v>
      </c>
      <c r="J122" s="35">
        <f>IF(OR($A122="",$B122="",$C122=""),"",'MPTO_working_3-way'!G121)</f>
        <v>2.4662336566189613</v>
      </c>
      <c r="K122" s="33">
        <f>IF(OR($A122="",$B122="",$C122=""),"",'OddsRatio_working_3-way'!H121)</f>
        <v>3.2164139679151638</v>
      </c>
      <c r="L122" s="34">
        <f>IF(OR($A122="",$B122="",$C122=""),"",'OddsRatio_working_3-way'!I121)</f>
        <v>3.5167691317915191</v>
      </c>
      <c r="M122" s="35">
        <f>IF(OR($A122="",$B122="",$C122=""),"",'OddsRatio_working_3-way'!J121)</f>
        <v>2.4707045955324922</v>
      </c>
      <c r="N122" s="36">
        <f t="shared" si="30"/>
        <v>31.123826379098297</v>
      </c>
      <c r="O122" s="37">
        <f t="shared" si="31"/>
        <v>28.492365839757628</v>
      </c>
      <c r="P122" s="37">
        <f t="shared" si="32"/>
        <v>40.383807781144078</v>
      </c>
      <c r="Q122" t="s">
        <v>298</v>
      </c>
      <c r="R122" t="s">
        <v>251</v>
      </c>
      <c r="S122" t="s">
        <v>388</v>
      </c>
      <c r="T122" s="38">
        <v>100</v>
      </c>
      <c r="U122" s="38">
        <f t="shared" si="20"/>
        <v>52.153110047846894</v>
      </c>
      <c r="V122" s="38">
        <f t="shared" si="21"/>
        <v>72.14484679665739</v>
      </c>
      <c r="W122" s="38">
        <f t="shared" si="22"/>
        <v>73.474801061007966</v>
      </c>
      <c r="X122" s="38">
        <f t="shared" si="23"/>
        <v>54.380352142334665</v>
      </c>
      <c r="Y122" s="38">
        <f t="shared" si="24"/>
        <v>74.372088891145154</v>
      </c>
      <c r="Z122" s="38">
        <f t="shared" si="25"/>
        <v>75.70204315549573</v>
      </c>
      <c r="AA122" s="38">
        <f t="shared" si="26"/>
        <v>-2.2272420944877709</v>
      </c>
      <c r="AB122" s="38">
        <f t="shared" si="27"/>
        <v>-2.2272420944877638</v>
      </c>
      <c r="AC122" s="38">
        <f t="shared" si="28"/>
        <v>-2.2272420944877638</v>
      </c>
      <c r="AF122">
        <v>1.88</v>
      </c>
      <c r="AG122">
        <v>2.04</v>
      </c>
      <c r="AJ122" t="s">
        <v>324</v>
      </c>
    </row>
    <row r="123" spans="1:36" ht="15" x14ac:dyDescent="0.25">
      <c r="A123">
        <v>2.09</v>
      </c>
      <c r="B123">
        <v>3.59</v>
      </c>
      <c r="C123">
        <v>3.77</v>
      </c>
      <c r="D123" s="32">
        <f t="shared" si="29"/>
        <v>2.2272420944877691E-2</v>
      </c>
      <c r="E123" s="33">
        <f>IF(OR($A123="",$B123="",$C123=""),"",A123*'MPTO_working_3-way'!$I122)</f>
        <v>2.1365493597747944</v>
      </c>
      <c r="F123" s="34">
        <f>IF(OR($A123="",$B123="",$C123=""),"",B123*'MPTO_working_3-way'!$I122)</f>
        <v>3.6699579911921107</v>
      </c>
      <c r="G123" s="35">
        <f>IF(OR($A123="",$B123="",$C123=""),"",C123*'MPTO_working_3-way'!$I122)</f>
        <v>3.8539670269621888</v>
      </c>
      <c r="H123" s="33">
        <f>IF(OR($A123="",$B123="",$C123=""),"",'MPTO_working_3-way'!E122)</f>
        <v>2.1229405071492584</v>
      </c>
      <c r="I123" s="34">
        <f>IF(OR($A123="",$B123="",$C123=""),"",'MPTO_working_3-way'!F122)</f>
        <v>3.6883031023231294</v>
      </c>
      <c r="J123" s="35">
        <f>IF(OR($A123="",$B123="",$C123=""),"",'MPTO_working_3-way'!G122)</f>
        <v>3.8785569657731536</v>
      </c>
      <c r="K123" s="33">
        <f>IF(OR($A123="",$B123="",$C123=""),"",'OddsRatio_working_3-way'!H122)</f>
        <v>2.1284760774318974</v>
      </c>
      <c r="L123" s="34">
        <f>IF(OR($A123="",$B123="",$C123=""),"",'OddsRatio_working_3-way'!I122)</f>
        <v>3.6814248078427663</v>
      </c>
      <c r="M123" s="35">
        <f>IF(OR($A123="",$B123="",$C123=""),"",'OddsRatio_working_3-way'!J122)</f>
        <v>3.8677786554920703</v>
      </c>
      <c r="N123" s="36">
        <f t="shared" si="30"/>
        <v>46.804441723986486</v>
      </c>
      <c r="O123" s="37">
        <f t="shared" si="31"/>
        <v>27.248268301708013</v>
      </c>
      <c r="P123" s="37">
        <f t="shared" si="32"/>
        <v>25.947289974305505</v>
      </c>
      <c r="Q123" t="s">
        <v>253</v>
      </c>
      <c r="R123" t="s">
        <v>254</v>
      </c>
      <c r="S123" t="s">
        <v>388</v>
      </c>
      <c r="T123" s="38">
        <v>100</v>
      </c>
      <c r="U123" s="38">
        <f t="shared" si="20"/>
        <v>57.627118644067799</v>
      </c>
      <c r="V123" s="38">
        <f t="shared" si="21"/>
        <v>69.418960244648318</v>
      </c>
      <c r="W123" s="38">
        <f t="shared" si="22"/>
        <v>70.845481049562679</v>
      </c>
      <c r="X123" s="38">
        <f t="shared" si="23"/>
        <v>59.735558705788996</v>
      </c>
      <c r="Y123" s="38">
        <f t="shared" si="24"/>
        <v>71.527400306369529</v>
      </c>
      <c r="Z123" s="38">
        <f t="shared" si="25"/>
        <v>72.95392111128389</v>
      </c>
      <c r="AA123" s="38">
        <f t="shared" si="26"/>
        <v>-2.1084400617211969</v>
      </c>
      <c r="AB123" s="38">
        <f t="shared" si="27"/>
        <v>-2.1084400617212111</v>
      </c>
      <c r="AC123" s="38">
        <f t="shared" si="28"/>
        <v>-2.1084400617212111</v>
      </c>
      <c r="AF123">
        <v>2.16</v>
      </c>
      <c r="AG123">
        <v>1.77</v>
      </c>
      <c r="AJ123" t="s">
        <v>324</v>
      </c>
    </row>
    <row r="124" spans="1:36" ht="15" x14ac:dyDescent="0.25">
      <c r="A124">
        <v>2.36</v>
      </c>
      <c r="B124">
        <v>3.27</v>
      </c>
      <c r="C124">
        <v>3.43</v>
      </c>
      <c r="D124" s="32">
        <f t="shared" si="29"/>
        <v>2.1084400617211951E-2</v>
      </c>
      <c r="E124" s="33">
        <f>IF(OR($A124="",$B124="",$C124=""),"",A124*'MPTO_working_3-way'!$I123)</f>
        <v>2.40975918545662</v>
      </c>
      <c r="F124" s="34">
        <f>IF(OR($A124="",$B124="",$C124=""),"",B124*'MPTO_working_3-way'!$I123)</f>
        <v>3.3389459900182832</v>
      </c>
      <c r="G124" s="35">
        <f>IF(OR($A124="",$B124="",$C124=""),"",C124*'MPTO_working_3-way'!$I123)</f>
        <v>3.502319494117037</v>
      </c>
      <c r="H124" s="33">
        <f>IF(OR($A124="",$B124="",$C124=""),"",'MPTO_working_3-way'!E123)</f>
        <v>2.3998040990751459</v>
      </c>
      <c r="I124" s="34">
        <f>IF(OR($A124="",$B124="",$C124=""),"",'MPTO_working_3-way'!F123)</f>
        <v>3.3469188785303867</v>
      </c>
      <c r="J124" s="35">
        <f>IF(OR($A124="",$B124="",$C124=""),"",'MPTO_working_3-way'!G123)</f>
        <v>3.5147277782951338</v>
      </c>
      <c r="K124" s="33">
        <f>IF(OR($A124="",$B124="",$C124=""),"",'OddsRatio_working_3-way'!H123)</f>
        <v>2.4041689029620321</v>
      </c>
      <c r="L124" s="34">
        <f>IF(OR($A124="",$B124="",$C124=""),"",'OddsRatio_working_3-way'!I123)</f>
        <v>3.3437230953851573</v>
      </c>
      <c r="M124" s="35">
        <f>IF(OR($A124="",$B124="",$C124=""),"",'OddsRatio_working_3-way'!J123)</f>
        <v>3.508919436910102</v>
      </c>
      <c r="N124" s="36">
        <f t="shared" si="30"/>
        <v>41.497922532475471</v>
      </c>
      <c r="O124" s="37">
        <f t="shared" si="31"/>
        <v>29.949571002031224</v>
      </c>
      <c r="P124" s="37">
        <f t="shared" si="32"/>
        <v>28.552506465493323</v>
      </c>
      <c r="Q124" t="s">
        <v>306</v>
      </c>
      <c r="R124" t="s">
        <v>299</v>
      </c>
      <c r="S124" t="s">
        <v>388</v>
      </c>
      <c r="T124" s="38">
        <v>100</v>
      </c>
      <c r="U124" s="38">
        <f t="shared" si="20"/>
        <v>63.63636363636364</v>
      </c>
      <c r="V124" s="38">
        <f t="shared" si="21"/>
        <v>68.944099378881987</v>
      </c>
      <c r="W124" s="38">
        <f t="shared" si="22"/>
        <v>65.156794425087099</v>
      </c>
      <c r="X124" s="38">
        <f t="shared" si="23"/>
        <v>65.8991061960309</v>
      </c>
      <c r="Y124" s="38">
        <f t="shared" si="24"/>
        <v>71.206841938549246</v>
      </c>
      <c r="Z124" s="38">
        <f t="shared" si="25"/>
        <v>67.419536984754387</v>
      </c>
      <c r="AA124" s="38">
        <f t="shared" si="26"/>
        <v>-2.2627425596672595</v>
      </c>
      <c r="AB124" s="38">
        <f t="shared" si="27"/>
        <v>-2.2627425596672595</v>
      </c>
      <c r="AC124" s="38">
        <f t="shared" si="28"/>
        <v>-2.2627425596672879</v>
      </c>
      <c r="AF124">
        <v>2.36</v>
      </c>
      <c r="AG124">
        <v>1.65</v>
      </c>
      <c r="AJ124" t="s">
        <v>324</v>
      </c>
    </row>
    <row r="125" spans="1:36" ht="15" x14ac:dyDescent="0.25">
      <c r="A125">
        <v>2.75</v>
      </c>
      <c r="B125">
        <v>3.22</v>
      </c>
      <c r="C125">
        <v>2.87</v>
      </c>
      <c r="D125" s="32">
        <f t="shared" si="29"/>
        <v>2.2627425596672746E-2</v>
      </c>
      <c r="E125" s="33">
        <f>IF(OR($A125="",$B125="",$C125=""),"",A125*'MPTO_working_3-way'!$I124)</f>
        <v>2.8122254203908499</v>
      </c>
      <c r="F125" s="34">
        <f>IF(OR($A125="",$B125="",$C125=""),"",B125*'MPTO_working_3-way'!$I124)</f>
        <v>3.2928603104212866</v>
      </c>
      <c r="G125" s="35">
        <f>IF(OR($A125="",$B125="",$C125=""),"",C125*'MPTO_working_3-way'!$I124)</f>
        <v>2.9349407114624508</v>
      </c>
      <c r="H125" s="33">
        <f>IF(OR($A125="",$B125="",$C125=""),"",'MPTO_working_3-way'!E124)</f>
        <v>2.8082481403653521</v>
      </c>
      <c r="I125" s="34">
        <f>IF(OR($A125="",$B125="",$C125=""),"",'MPTO_working_3-way'!F124)</f>
        <v>3.3001499840925965</v>
      </c>
      <c r="J125" s="35">
        <f>IF(OR($A125="",$B125="",$C125=""),"",'MPTO_working_3-way'!G124)</f>
        <v>2.9335012187403207</v>
      </c>
      <c r="K125" s="33">
        <f>IF(OR($A125="",$B125="",$C125=""),"",'OddsRatio_working_3-way'!H124)</f>
        <v>2.8102116398927963</v>
      </c>
      <c r="L125" s="34">
        <f>IF(OR($A125="",$B125="",$C125=""),"",'OddsRatio_working_3-way'!I124)</f>
        <v>3.2963827660354315</v>
      </c>
      <c r="M125" s="35">
        <f>IF(OR($A125="",$B125="",$C125=""),"",'OddsRatio_working_3-way'!J124)</f>
        <v>2.9343404380568736</v>
      </c>
      <c r="N125" s="36">
        <f t="shared" si="30"/>
        <v>35.55902712311795</v>
      </c>
      <c r="O125" s="37">
        <f t="shared" si="31"/>
        <v>30.368734344277744</v>
      </c>
      <c r="P125" s="37">
        <f t="shared" si="32"/>
        <v>34.072238532604295</v>
      </c>
      <c r="Q125" t="s">
        <v>303</v>
      </c>
      <c r="R125" t="s">
        <v>248</v>
      </c>
      <c r="S125" t="s">
        <v>388</v>
      </c>
      <c r="T125" s="38">
        <v>100</v>
      </c>
      <c r="U125" s="38">
        <f t="shared" si="20"/>
        <v>52.38095238095238</v>
      </c>
      <c r="V125" s="38">
        <f t="shared" si="21"/>
        <v>72.29916897506925</v>
      </c>
      <c r="W125" s="38">
        <f t="shared" si="22"/>
        <v>73.118279569892465</v>
      </c>
      <c r="X125" s="38">
        <f t="shared" si="23"/>
        <v>54.582551455038278</v>
      </c>
      <c r="Y125" s="38">
        <f t="shared" si="24"/>
        <v>74.500768049155141</v>
      </c>
      <c r="Z125" s="38">
        <f t="shared" si="25"/>
        <v>75.31987864397837</v>
      </c>
      <c r="AA125" s="38">
        <f t="shared" si="26"/>
        <v>-2.2015990740858982</v>
      </c>
      <c r="AB125" s="38">
        <f t="shared" si="27"/>
        <v>-2.2015990740858911</v>
      </c>
      <c r="AC125" s="38">
        <f t="shared" si="28"/>
        <v>-2.2015990740859053</v>
      </c>
      <c r="AF125">
        <v>2.13</v>
      </c>
      <c r="AG125">
        <v>1.79</v>
      </c>
      <c r="AJ125" t="s">
        <v>324</v>
      </c>
    </row>
    <row r="126" spans="1:36" ht="15" x14ac:dyDescent="0.25">
      <c r="A126">
        <v>2.1</v>
      </c>
      <c r="B126">
        <v>3.61</v>
      </c>
      <c r="C126">
        <v>3.72</v>
      </c>
      <c r="D126" s="32">
        <f t="shared" si="29"/>
        <v>2.2015990740858804E-2</v>
      </c>
      <c r="E126" s="33">
        <f>IF(OR($A126="",$B126="",$C126=""),"",A126*'MPTO_working_3-way'!$I125)</f>
        <v>2.1462335805558035</v>
      </c>
      <c r="F126" s="34">
        <f>IF(OR($A126="",$B126="",$C126=""),"",B126*'MPTO_working_3-way'!$I125)</f>
        <v>3.6894777265745002</v>
      </c>
      <c r="G126" s="35">
        <f>IF(OR($A126="",$B126="",$C126=""),"",C126*'MPTO_working_3-way'!$I125)</f>
        <v>3.8018994855559951</v>
      </c>
      <c r="H126" s="33">
        <f>IF(OR($A126="",$B126="",$C126=""),"",'MPTO_working_3-way'!E125)</f>
        <v>2.1328700734520019</v>
      </c>
      <c r="I126" s="34">
        <f>IF(OR($A126="",$B126="",$C126=""),"",'MPTO_working_3-way'!F125)</f>
        <v>3.7082408508042031</v>
      </c>
      <c r="J126" s="35">
        <f>IF(OR($A126="",$B126="",$C126=""),"",'MPTO_working_3-way'!G125)</f>
        <v>3.8244056175447918</v>
      </c>
      <c r="K126" s="33">
        <f>IF(OR($A126="",$B126="",$C126=""),"",'OddsRatio_working_3-way'!H125)</f>
        <v>2.1383195785134133</v>
      </c>
      <c r="L126" s="34">
        <f>IF(OR($A126="",$B126="",$C126=""),"",'OddsRatio_working_3-way'!I125)</f>
        <v>3.7009219090181893</v>
      </c>
      <c r="M126" s="35">
        <f>IF(OR($A126="",$B126="",$C126=""),"",'OddsRatio_working_3-way'!J125)</f>
        <v>3.81475386686953</v>
      </c>
      <c r="N126" s="36">
        <f t="shared" si="30"/>
        <v>46.593251035660018</v>
      </c>
      <c r="O126" s="37">
        <f t="shared" si="31"/>
        <v>27.104107250660952</v>
      </c>
      <c r="P126" s="37">
        <f t="shared" si="32"/>
        <v>26.302641713679044</v>
      </c>
      <c r="Q126" t="s">
        <v>249</v>
      </c>
      <c r="R126" t="s">
        <v>295</v>
      </c>
      <c r="S126" t="s">
        <v>388</v>
      </c>
      <c r="T126" s="38">
        <v>100</v>
      </c>
      <c r="U126" s="38">
        <f t="shared" si="20"/>
        <v>35.483870967741936</v>
      </c>
      <c r="V126" s="38">
        <f t="shared" si="21"/>
        <v>77.628635346756155</v>
      </c>
      <c r="W126" s="38">
        <f t="shared" si="22"/>
        <v>84.350547730829433</v>
      </c>
      <c r="X126" s="38">
        <f t="shared" si="23"/>
        <v>38.020816922414433</v>
      </c>
      <c r="Y126" s="38">
        <f t="shared" si="24"/>
        <v>80.165581301428645</v>
      </c>
      <c r="Z126" s="38">
        <f t="shared" si="25"/>
        <v>86.887493685501909</v>
      </c>
      <c r="AA126" s="38">
        <f t="shared" si="26"/>
        <v>-2.5369459546724968</v>
      </c>
      <c r="AB126" s="38">
        <f t="shared" si="27"/>
        <v>-2.5369459546724897</v>
      </c>
      <c r="AC126" s="38">
        <f t="shared" si="28"/>
        <v>-2.5369459546724755</v>
      </c>
      <c r="AF126">
        <v>2.02</v>
      </c>
      <c r="AG126">
        <v>1.89</v>
      </c>
      <c r="AJ126" t="s">
        <v>324</v>
      </c>
    </row>
    <row r="127" spans="1:36" ht="15" x14ac:dyDescent="0.25">
      <c r="A127">
        <v>1.55</v>
      </c>
      <c r="B127">
        <v>4.47</v>
      </c>
      <c r="C127">
        <v>6.39</v>
      </c>
      <c r="D127" s="32">
        <f t="shared" si="29"/>
        <v>2.5369459546724871E-2</v>
      </c>
      <c r="E127" s="33">
        <f>IF(OR($A127="",$B127="",$C127=""),"",A127*'MPTO_working_3-way'!$I126)</f>
        <v>1.5893226622974237</v>
      </c>
      <c r="F127" s="34">
        <f>IF(OR($A127="",$B127="",$C127=""),"",B127*'MPTO_working_3-way'!$I126)</f>
        <v>4.5834014841738595</v>
      </c>
      <c r="G127" s="35">
        <f>IF(OR($A127="",$B127="",$C127=""),"",C127*'MPTO_working_3-way'!$I126)</f>
        <v>6.552110846503572</v>
      </c>
      <c r="H127" s="33">
        <f>IF(OR($A127="",$B127="",$C127=""),"",'MPTO_working_3-way'!E126)</f>
        <v>1.5705865481472232</v>
      </c>
      <c r="I127" s="34">
        <f>IF(OR($A127="",$B127="",$C127=""),"",'MPTO_working_3-way'!F126)</f>
        <v>4.6456062131529503</v>
      </c>
      <c r="J127" s="35">
        <f>IF(OR($A127="",$B127="",$C127=""),"",'MPTO_working_3-way'!G126)</f>
        <v>6.7550207083957288</v>
      </c>
      <c r="K127" s="33">
        <f>IF(OR($A127="",$B127="",$C127=""),"",'OddsRatio_working_3-way'!H126)</f>
        <v>1.5768784515536474</v>
      </c>
      <c r="L127" s="34">
        <f>IF(OR($A127="",$B127="",$C127=""),"",'OddsRatio_working_3-way'!I126)</f>
        <v>4.639578594347558</v>
      </c>
      <c r="M127" s="35">
        <f>IF(OR($A127="",$B127="",$C127=""),"",'OddsRatio_working_3-way'!J126)</f>
        <v>6.6534088252257453</v>
      </c>
      <c r="N127" s="36">
        <f t="shared" si="30"/>
        <v>62.919885541332668</v>
      </c>
      <c r="O127" s="37">
        <f t="shared" si="31"/>
        <v>21.817857402475536</v>
      </c>
      <c r="P127" s="37">
        <f t="shared" si="32"/>
        <v>15.262257056191805</v>
      </c>
      <c r="Q127" t="s">
        <v>250</v>
      </c>
      <c r="R127" t="s">
        <v>193</v>
      </c>
      <c r="S127" t="s">
        <v>388</v>
      </c>
      <c r="T127" s="38">
        <v>100</v>
      </c>
      <c r="U127" s="38">
        <f t="shared" si="20"/>
        <v>59.839357429718881</v>
      </c>
      <c r="V127" s="38">
        <f t="shared" si="21"/>
        <v>72.375690607734811</v>
      </c>
      <c r="W127" s="38">
        <f t="shared" si="22"/>
        <v>64.539007092198588</v>
      </c>
      <c r="X127" s="38">
        <f t="shared" si="23"/>
        <v>63.085302300066616</v>
      </c>
      <c r="Y127" s="38">
        <f t="shared" si="24"/>
        <v>75.621635478082538</v>
      </c>
      <c r="Z127" s="38">
        <f t="shared" si="25"/>
        <v>67.784951962546316</v>
      </c>
      <c r="AA127" s="38">
        <f t="shared" si="26"/>
        <v>-3.2459448703477349</v>
      </c>
      <c r="AB127" s="38">
        <f t="shared" si="27"/>
        <v>-3.2459448703477278</v>
      </c>
      <c r="AC127" s="38">
        <f t="shared" si="28"/>
        <v>-3.2459448703477278</v>
      </c>
      <c r="AF127">
        <v>1.88</v>
      </c>
      <c r="AG127">
        <v>2.0299999999999998</v>
      </c>
      <c r="AJ127" t="s">
        <v>324</v>
      </c>
    </row>
    <row r="128" spans="1:36" ht="15" x14ac:dyDescent="0.25">
      <c r="A128">
        <v>2.4900000000000002</v>
      </c>
      <c r="B128">
        <v>3.62</v>
      </c>
      <c r="C128">
        <v>2.82</v>
      </c>
      <c r="D128" s="32">
        <f t="shared" si="29"/>
        <v>3.2459448703477278E-2</v>
      </c>
      <c r="E128" s="33">
        <f>IF(OR($A128="",$B128="",$C128=""),"",A128*'MPTO_working_3-way'!$I127)</f>
        <v>2.5708240272716587</v>
      </c>
      <c r="F128" s="34">
        <f>IF(OR($A128="",$B128="",$C128=""),"",B128*'MPTO_working_3-way'!$I127)</f>
        <v>3.7375032043065879</v>
      </c>
      <c r="G128" s="35">
        <f>IF(OR($A128="",$B128="",$C128=""),"",C128*'MPTO_working_3-way'!$I127)</f>
        <v>2.9115356453438057</v>
      </c>
      <c r="H128" s="33">
        <f>IF(OR($A128="",$B128="",$C128=""),"",'MPTO_working_3-way'!E127)</f>
        <v>2.5589413141881732</v>
      </c>
      <c r="I128" s="34">
        <f>IF(OR($A128="",$B128="",$C128=""),"",'MPTO_working_3-way'!F127)</f>
        <v>3.7675670676287853</v>
      </c>
      <c r="J128" s="35">
        <f>IF(OR($A128="",$B128="",$C128=""),"",'MPTO_working_3-way'!G127)</f>
        <v>2.9087514813294129</v>
      </c>
      <c r="K128" s="33">
        <f>IF(OR($A128="",$B128="",$C128=""),"",'OddsRatio_working_3-way'!H127)</f>
        <v>2.5646417458621924</v>
      </c>
      <c r="L128" s="34">
        <f>IF(OR($A128="",$B128="",$C128=""),"",'OddsRatio_working_3-way'!I127)</f>
        <v>3.7512492444019747</v>
      </c>
      <c r="M128" s="35">
        <f>IF(OR($A128="",$B128="",$C128=""),"",'OddsRatio_working_3-way'!J127)</f>
        <v>2.9111731392410669</v>
      </c>
      <c r="N128" s="36">
        <f t="shared" si="30"/>
        <v>38.898033836305437</v>
      </c>
      <c r="O128" s="37">
        <f t="shared" si="31"/>
        <v>26.75582990397805</v>
      </c>
      <c r="P128" s="37">
        <f t="shared" si="32"/>
        <v>34.346136259716516</v>
      </c>
      <c r="Q128" t="s">
        <v>382</v>
      </c>
      <c r="R128" t="s">
        <v>271</v>
      </c>
      <c r="S128" t="s">
        <v>388</v>
      </c>
      <c r="T128" s="38">
        <v>100</v>
      </c>
      <c r="U128" s="38">
        <f t="shared" si="20"/>
        <v>36.708860759493668</v>
      </c>
      <c r="V128" s="38">
        <f t="shared" si="21"/>
        <v>77.011494252873561</v>
      </c>
      <c r="W128" s="38">
        <f t="shared" si="22"/>
        <v>82.363315696649025</v>
      </c>
      <c r="X128" s="38">
        <f t="shared" si="23"/>
        <v>40.625190050477414</v>
      </c>
      <c r="Y128" s="38">
        <f t="shared" si="24"/>
        <v>80.927823543857286</v>
      </c>
      <c r="Z128" s="38">
        <f t="shared" si="25"/>
        <v>86.279644987632764</v>
      </c>
      <c r="AA128" s="38">
        <f t="shared" si="26"/>
        <v>-3.9163292909837466</v>
      </c>
      <c r="AB128" s="38">
        <f t="shared" si="27"/>
        <v>-3.9163292909837253</v>
      </c>
      <c r="AC128" s="38">
        <f t="shared" si="28"/>
        <v>-3.9163292909837395</v>
      </c>
      <c r="AF128">
        <v>1.8</v>
      </c>
      <c r="AG128">
        <v>2.0699999999999998</v>
      </c>
      <c r="AJ128" t="s">
        <v>329</v>
      </c>
    </row>
    <row r="129" spans="1:36" ht="15" x14ac:dyDescent="0.25">
      <c r="A129">
        <v>1.58</v>
      </c>
      <c r="B129">
        <v>4.3499999999999996</v>
      </c>
      <c r="C129">
        <v>5.67</v>
      </c>
      <c r="D129" s="32">
        <f t="shared" si="29"/>
        <v>3.9163292909837333E-2</v>
      </c>
      <c r="E129" s="33">
        <f>IF(OR($A129="",$B129="",$C129=""),"",A129*'MPTO_working_3-way'!$I128)</f>
        <v>1.641878002797543</v>
      </c>
      <c r="F129" s="34">
        <f>IF(OR($A129="",$B129="",$C129=""),"",B129*'MPTO_working_3-way'!$I128)</f>
        <v>4.5203603241577923</v>
      </c>
      <c r="G129" s="35">
        <f>IF(OR($A129="",$B129="",$C129=""),"",C129*'MPTO_working_3-way'!$I128)</f>
        <v>5.892055870798778</v>
      </c>
      <c r="H129" s="33">
        <f>IF(OR($A129="",$B129="",$C129=""),"",'MPTO_working_3-way'!E128)</f>
        <v>1.6132754203240056</v>
      </c>
      <c r="I129" s="34">
        <f>IF(OR($A129="",$B129="",$C129=""),"",'MPTO_working_3-way'!F128)</f>
        <v>4.611894620863989</v>
      </c>
      <c r="J129" s="35">
        <f>IF(OR($A129="",$B129="",$C129=""),"",'MPTO_working_3-way'!G128)</f>
        <v>6.1232333009127506</v>
      </c>
      <c r="K129" s="33">
        <f>IF(OR($A129="",$B129="",$C129=""),"",'OddsRatio_working_3-way'!H128)</f>
        <v>1.6228045443669497</v>
      </c>
      <c r="L129" s="34">
        <f>IF(OR($A129="",$B129="",$C129=""),"",'OddsRatio_working_3-way'!I128)</f>
        <v>4.5972331441884124</v>
      </c>
      <c r="M129" s="35">
        <f>IF(OR($A129="",$B129="",$C129=""),"",'OddsRatio_working_3-way'!J128)</f>
        <v>6.0146503830925058</v>
      </c>
      <c r="N129" s="36">
        <f t="shared" si="30"/>
        <v>60.905865009223113</v>
      </c>
      <c r="O129" s="37">
        <f t="shared" si="31"/>
        <v>22.122130279212072</v>
      </c>
      <c r="P129" s="37">
        <f t="shared" si="32"/>
        <v>16.972004711564818</v>
      </c>
      <c r="Q129" t="s">
        <v>272</v>
      </c>
      <c r="R129" t="s">
        <v>315</v>
      </c>
      <c r="S129" t="s">
        <v>388</v>
      </c>
      <c r="T129" s="38">
        <v>100</v>
      </c>
      <c r="U129" s="38">
        <f t="shared" si="20"/>
        <v>74.293059125964007</v>
      </c>
      <c r="V129" s="38">
        <f t="shared" si="21"/>
        <v>72.451790633608823</v>
      </c>
      <c r="W129" s="38">
        <f t="shared" si="22"/>
        <v>49.748743718592962</v>
      </c>
      <c r="X129" s="38">
        <f t="shared" si="23"/>
        <v>77.799465647798215</v>
      </c>
      <c r="Y129" s="38">
        <f t="shared" si="24"/>
        <v>75.958197155443017</v>
      </c>
      <c r="Z129" s="38">
        <f t="shared" si="25"/>
        <v>53.25515024042717</v>
      </c>
      <c r="AA129" s="38">
        <f t="shared" si="26"/>
        <v>-3.506406521834208</v>
      </c>
      <c r="AB129" s="38">
        <f t="shared" si="27"/>
        <v>-3.5064065218341938</v>
      </c>
      <c r="AC129" s="38">
        <f t="shared" si="28"/>
        <v>-3.506406521834208</v>
      </c>
      <c r="AF129">
        <v>1.62</v>
      </c>
      <c r="AG129">
        <v>2.38</v>
      </c>
      <c r="AJ129" t="s">
        <v>329</v>
      </c>
    </row>
    <row r="130" spans="1:36" ht="15" x14ac:dyDescent="0.25">
      <c r="A130">
        <v>3.89</v>
      </c>
      <c r="B130">
        <v>3.63</v>
      </c>
      <c r="C130">
        <v>1.99</v>
      </c>
      <c r="D130" s="32">
        <f t="shared" si="29"/>
        <v>3.5064065218342044E-2</v>
      </c>
      <c r="E130" s="33">
        <f>IF(OR($A130="",$B130="",$C130=""),"",A130*'MPTO_working_3-way'!$I129)</f>
        <v>4.0263992136993503</v>
      </c>
      <c r="F130" s="34">
        <f>IF(OR($A130="",$B130="",$C130=""),"",B130*'MPTO_working_3-way'!$I129)</f>
        <v>3.7572825567425814</v>
      </c>
      <c r="G130" s="35">
        <f>IF(OR($A130="",$B130="",$C130=""),"",C130*'MPTO_working_3-way'!$I129)</f>
        <v>2.0597774897845005</v>
      </c>
      <c r="H130" s="33">
        <f>IF(OR($A130="",$B130="",$C130=""),"",'MPTO_working_3-way'!E129)</f>
        <v>4.075288725938619</v>
      </c>
      <c r="I130" s="34">
        <f>IF(OR($A130="",$B130="",$C130=""),"",'MPTO_working_3-way'!F129)</f>
        <v>3.7908357557266967</v>
      </c>
      <c r="J130" s="35">
        <f>IF(OR($A130="",$B130="",$C130=""),"",'MPTO_working_3-way'!G129)</f>
        <v>2.0373879386930733</v>
      </c>
      <c r="K130" s="33">
        <f>IF(OR($A130="",$B130="",$C130=""),"",'OddsRatio_working_3-way'!H129)</f>
        <v>4.0539447522540888</v>
      </c>
      <c r="L130" s="34">
        <f>IF(OR($A130="",$B130="",$C130=""),"",'OddsRatio_working_3-way'!I129)</f>
        <v>3.7791953973800183</v>
      </c>
      <c r="M130" s="35">
        <f>IF(OR($A130="",$B130="",$C130=""),"",'OddsRatio_working_3-way'!J129)</f>
        <v>2.0461610050974217</v>
      </c>
      <c r="N130" s="36">
        <f t="shared" si="30"/>
        <v>24.836086709872621</v>
      </c>
      <c r="O130" s="37">
        <f t="shared" si="31"/>
        <v>26.614979972838704</v>
      </c>
      <c r="P130" s="37">
        <f t="shared" si="32"/>
        <v>48.548933317288686</v>
      </c>
      <c r="Q130" t="s">
        <v>273</v>
      </c>
      <c r="R130" t="s">
        <v>275</v>
      </c>
      <c r="S130" t="s">
        <v>388</v>
      </c>
      <c r="T130" s="38">
        <v>100</v>
      </c>
      <c r="U130" s="38">
        <f t="shared" si="20"/>
        <v>76.415094339622627</v>
      </c>
      <c r="V130" s="38">
        <f t="shared" si="21"/>
        <v>76.30331753554502</v>
      </c>
      <c r="W130" s="38">
        <f t="shared" si="22"/>
        <v>43.820224719101127</v>
      </c>
      <c r="X130" s="38">
        <f t="shared" si="23"/>
        <v>79.876457745353861</v>
      </c>
      <c r="Y130" s="38">
        <f t="shared" si="24"/>
        <v>79.764680941276239</v>
      </c>
      <c r="Z130" s="38">
        <f t="shared" si="25"/>
        <v>47.281588124832332</v>
      </c>
      <c r="AA130" s="38">
        <f t="shared" si="26"/>
        <v>-3.4613634057312339</v>
      </c>
      <c r="AB130" s="38">
        <f t="shared" si="27"/>
        <v>-3.4613634057312197</v>
      </c>
      <c r="AC130" s="38">
        <f t="shared" si="28"/>
        <v>-3.4613634057312055</v>
      </c>
      <c r="AF130">
        <v>1.79</v>
      </c>
      <c r="AG130">
        <v>2.08</v>
      </c>
      <c r="AJ130" t="s">
        <v>329</v>
      </c>
    </row>
    <row r="131" spans="1:36" ht="15" x14ac:dyDescent="0.25">
      <c r="A131">
        <v>4.24</v>
      </c>
      <c r="B131">
        <v>4.22</v>
      </c>
      <c r="C131">
        <v>1.78</v>
      </c>
      <c r="D131" s="32">
        <f t="shared" si="29"/>
        <v>3.4613634057312215E-2</v>
      </c>
      <c r="E131" s="33">
        <f>IF(OR($A131="",$B131="",$C131=""),"",A131*'MPTO_working_3-way'!$I130)</f>
        <v>4.386761808403004</v>
      </c>
      <c r="F131" s="34">
        <f>IF(OR($A131="",$B131="",$C131=""),"",B131*'MPTO_working_3-way'!$I130)</f>
        <v>4.3660695357218575</v>
      </c>
      <c r="G131" s="35">
        <f>IF(OR($A131="",$B131="",$C131=""),"",C131*'MPTO_working_3-way'!$I130)</f>
        <v>1.8416122686220158</v>
      </c>
      <c r="H131" s="33">
        <f>IF(OR($A131="",$B131="",$C131=""),"",'MPTO_working_3-way'!E130)</f>
        <v>4.4580925761688492</v>
      </c>
      <c r="I131" s="34">
        <f>IF(OR($A131="",$B131="",$C131=""),"",'MPTO_working_3-way'!F130)</f>
        <v>4.4359875471605621</v>
      </c>
      <c r="J131" s="35">
        <f>IF(OR($A131="",$B131="",$C131=""),"",'MPTO_working_3-way'!G130)</f>
        <v>1.817323133695415</v>
      </c>
      <c r="K131" s="33">
        <f>IF(OR($A131="",$B131="",$C131=""),"",'OddsRatio_working_3-way'!H130)</f>
        <v>4.4315736600787856</v>
      </c>
      <c r="L131" s="34">
        <f>IF(OR($A131="",$B131="",$C131=""),"",'OddsRatio_working_3-way'!I130)</f>
        <v>4.4103911066215087</v>
      </c>
      <c r="M131" s="35">
        <f>IF(OR($A131="",$B131="",$C131=""),"",'OddsRatio_working_3-way'!J130)</f>
        <v>1.8261195848337812</v>
      </c>
      <c r="N131" s="36">
        <f t="shared" si="30"/>
        <v>22.79585816773692</v>
      </c>
      <c r="O131" s="37">
        <f t="shared" si="31"/>
        <v>22.903895410238043</v>
      </c>
      <c r="P131" s="37">
        <f t="shared" si="32"/>
        <v>54.300246422025026</v>
      </c>
      <c r="Q131" t="s">
        <v>312</v>
      </c>
      <c r="R131" t="s">
        <v>310</v>
      </c>
      <c r="S131" t="s">
        <v>388</v>
      </c>
      <c r="T131" s="38">
        <v>100</v>
      </c>
      <c r="U131" s="38">
        <f t="shared" si="20"/>
        <v>59.839357429718881</v>
      </c>
      <c r="V131" s="38">
        <f t="shared" si="21"/>
        <v>67.637540453074436</v>
      </c>
      <c r="W131" s="38">
        <f t="shared" si="22"/>
        <v>69.230769230769241</v>
      </c>
      <c r="X131" s="38">
        <f t="shared" si="23"/>
        <v>63.131690316156345</v>
      </c>
      <c r="Y131" s="38">
        <f t="shared" si="24"/>
        <v>70.929873339511886</v>
      </c>
      <c r="Z131" s="38">
        <f t="shared" si="25"/>
        <v>72.52310211720669</v>
      </c>
      <c r="AA131" s="38">
        <f t="shared" si="26"/>
        <v>-3.2923328864374639</v>
      </c>
      <c r="AB131" s="38">
        <f t="shared" si="27"/>
        <v>-3.2923328864374497</v>
      </c>
      <c r="AC131" s="38">
        <f t="shared" si="28"/>
        <v>-3.2923328864374497</v>
      </c>
      <c r="AF131">
        <v>1.57</v>
      </c>
      <c r="AG131">
        <v>2.48</v>
      </c>
      <c r="AJ131" t="s">
        <v>329</v>
      </c>
    </row>
    <row r="132" spans="1:36" ht="15" x14ac:dyDescent="0.25">
      <c r="A132">
        <v>2.4900000000000002</v>
      </c>
      <c r="B132">
        <v>3.09</v>
      </c>
      <c r="C132">
        <v>3.25</v>
      </c>
      <c r="D132" s="32">
        <f t="shared" si="29"/>
        <v>3.2923328864374657E-2</v>
      </c>
      <c r="E132" s="33">
        <f>IF(OR($A132="",$B132="",$C132=""),"",A132*'MPTO_working_3-way'!$I131)</f>
        <v>2.5719790888722933</v>
      </c>
      <c r="F132" s="34">
        <f>IF(OR($A132="",$B132="",$C132=""),"",B132*'MPTO_working_3-way'!$I131)</f>
        <v>3.1917330861909177</v>
      </c>
      <c r="G132" s="35">
        <f>IF(OR($A132="",$B132="",$C132=""),"",C132*'MPTO_working_3-way'!$I131)</f>
        <v>3.3570008188092175</v>
      </c>
      <c r="H132" s="33">
        <f>IF(OR($A132="",$B132="",$C132=""),"",'MPTO_working_3-way'!E131)</f>
        <v>2.5599542386806005</v>
      </c>
      <c r="I132" s="34">
        <f>IF(OR($A132="",$B132="",$C132=""),"",'MPTO_working_3-way'!F131)</f>
        <v>3.1984631766771234</v>
      </c>
      <c r="J132" s="35">
        <f>IF(OR($A132="",$B132="",$C132=""),"",'MPTO_working_3-way'!G131)</f>
        <v>3.37020489441923</v>
      </c>
      <c r="K132" s="33">
        <f>IF(OR($A132="",$B132="",$C132=""),"",'OddsRatio_working_3-way'!H131)</f>
        <v>2.565387582267761</v>
      </c>
      <c r="L132" s="34">
        <f>IF(OR($A132="",$B132="",$C132=""),"",'OddsRatio_working_3-way'!I131)</f>
        <v>3.1957449979460533</v>
      </c>
      <c r="M132" s="35">
        <f>IF(OR($A132="",$B132="",$C132=""),"",'OddsRatio_working_3-way'!J131)</f>
        <v>3.3638403087935989</v>
      </c>
      <c r="N132" s="36">
        <f t="shared" si="30"/>
        <v>38.880564944190851</v>
      </c>
      <c r="O132" s="37">
        <f t="shared" si="31"/>
        <v>31.330940683182916</v>
      </c>
      <c r="P132" s="37">
        <f t="shared" si="32"/>
        <v>29.788494372626221</v>
      </c>
      <c r="Q132" t="s">
        <v>109</v>
      </c>
      <c r="R132" t="s">
        <v>132</v>
      </c>
      <c r="S132" t="s">
        <v>388</v>
      </c>
      <c r="T132" s="38">
        <v>100</v>
      </c>
      <c r="U132" s="38">
        <f t="shared" ref="U132:U153" si="33">(1/A133)*((T132*A133)-T132)</f>
        <v>88.558352402745996</v>
      </c>
      <c r="V132" s="38">
        <f t="shared" ref="V132:V153" si="34">(1/B133)*((T132*B133)-T132)</f>
        <v>80.198019801980209</v>
      </c>
      <c r="W132" s="38">
        <f t="shared" ref="W132:W153" si="35">(1/C133)*((T132*C133)-T132)</f>
        <v>27.536231884057976</v>
      </c>
      <c r="X132" s="38">
        <f t="shared" ref="X132:X153" si="36">((1/B133)+(1/C133))*T132</f>
        <v>92.265748313961836</v>
      </c>
      <c r="Y132" s="38">
        <f t="shared" ref="Y132:Y153" si="37">((1/A133)+(1/C133))*T132</f>
        <v>83.905415713196035</v>
      </c>
      <c r="Z132" s="38">
        <f t="shared" ref="Z132:Z153" si="38">((1/A133)+(1/B133))*T132</f>
        <v>31.24362779527381</v>
      </c>
      <c r="AA132" s="38">
        <f t="shared" ref="AA132:AA153" si="39">U132-X132</f>
        <v>-3.7073959112158406</v>
      </c>
      <c r="AB132" s="38">
        <f t="shared" ref="AB132:AB153" si="40">V132-Y132</f>
        <v>-3.7073959112158263</v>
      </c>
      <c r="AC132" s="38">
        <f t="shared" ref="AC132:AC153" si="41">W132-Z132</f>
        <v>-3.7073959112158335</v>
      </c>
      <c r="AF132">
        <v>2.52</v>
      </c>
      <c r="AG132">
        <v>1.56</v>
      </c>
      <c r="AJ132" t="s">
        <v>319</v>
      </c>
    </row>
    <row r="133" spans="1:36" ht="15" x14ac:dyDescent="0.25">
      <c r="A133">
        <v>8.74</v>
      </c>
      <c r="B133">
        <v>5.05</v>
      </c>
      <c r="C133">
        <v>1.38</v>
      </c>
      <c r="D133" s="32">
        <f t="shared" ref="D133:D196" si="42">IF(OR($A133="",$B133="",$C133=""),"",(1/A133)+(1/B133)+(1/C133)-1)</f>
        <v>3.7073959112158494E-2</v>
      </c>
      <c r="E133" s="33">
        <f>IF(OR($A133="",$B133="",$C133=""),"",A133*'MPTO_working_3-way'!$I132)</f>
        <v>9.0640264026402662</v>
      </c>
      <c r="F133" s="34">
        <f>IF(OR($A133="",$B133="",$C133=""),"",B133*'MPTO_working_3-way'!$I132)</f>
        <v>5.2372234935164004</v>
      </c>
      <c r="G133" s="35">
        <f>IF(OR($A133="",$B133="",$C133=""),"",C133*'MPTO_working_3-way'!$I132)</f>
        <v>1.4311620635747786</v>
      </c>
      <c r="H133" s="33">
        <f>IF(OR($A133="",$B133="",$C133=""),"",'MPTO_working_3-way'!E132)</f>
        <v>9.7983029525665408</v>
      </c>
      <c r="I133" s="34">
        <f>IF(OR($A133="",$B133="",$C133=""),"",'MPTO_working_3-way'!F132)</f>
        <v>5.3861371371235656</v>
      </c>
      <c r="J133" s="35">
        <f>IF(OR($A133="",$B133="",$C133=""),"",'MPTO_working_3-way'!G132)</f>
        <v>1.4039428714820406</v>
      </c>
      <c r="K133" s="33">
        <f>IF(OR($A133="",$B133="",$C133=""),"",'OddsRatio_working_3-way'!H132)</f>
        <v>9.3951963377918659</v>
      </c>
      <c r="L133" s="34">
        <f>IF(OR($A133="",$B133="",$C133=""),"",'OddsRatio_working_3-way'!I132)</f>
        <v>5.3928352930306263</v>
      </c>
      <c r="M133" s="35">
        <f>IF(OR($A133="",$B133="",$C133=""),"",'OddsRatio_working_3-way'!J132)</f>
        <v>1.4121672620621326</v>
      </c>
      <c r="N133" s="36">
        <f t="shared" ref="N133:N154" si="43">(1/E133)* 100</f>
        <v>11.03262452665307</v>
      </c>
      <c r="O133" s="37">
        <f t="shared" ref="O133:O154" si="44">(1/F133)* 100</f>
        <v>19.094086804544126</v>
      </c>
      <c r="P133" s="37">
        <f t="shared" ref="P133:P154" si="45">(1/G133)* 100</f>
        <v>69.873288668802786</v>
      </c>
      <c r="Q133" t="s">
        <v>112</v>
      </c>
      <c r="R133" t="s">
        <v>111</v>
      </c>
      <c r="S133" t="s">
        <v>388</v>
      </c>
      <c r="T133" s="38">
        <v>100</v>
      </c>
      <c r="U133" s="38">
        <f t="shared" si="33"/>
        <v>59.677419354838712</v>
      </c>
      <c r="V133" s="38">
        <f t="shared" si="34"/>
        <v>68.454258675078862</v>
      </c>
      <c r="W133" s="38">
        <f t="shared" si="35"/>
        <v>68.652037617554868</v>
      </c>
      <c r="X133" s="38">
        <f t="shared" si="36"/>
        <v>62.893703707366278</v>
      </c>
      <c r="Y133" s="38">
        <f t="shared" si="37"/>
        <v>71.670543027606442</v>
      </c>
      <c r="Z133" s="38">
        <f t="shared" si="38"/>
        <v>71.868321970082434</v>
      </c>
      <c r="AA133" s="38">
        <f t="shared" si="39"/>
        <v>-3.2162843525275662</v>
      </c>
      <c r="AB133" s="38">
        <f t="shared" si="40"/>
        <v>-3.2162843525275804</v>
      </c>
      <c r="AC133" s="38">
        <f t="shared" si="41"/>
        <v>-3.2162843525275662</v>
      </c>
      <c r="AF133">
        <v>1.71</v>
      </c>
      <c r="AG133">
        <v>2.2000000000000002</v>
      </c>
      <c r="AJ133" t="s">
        <v>319</v>
      </c>
    </row>
    <row r="134" spans="1:36" ht="15" x14ac:dyDescent="0.25">
      <c r="A134">
        <v>2.48</v>
      </c>
      <c r="B134">
        <v>3.17</v>
      </c>
      <c r="C134">
        <v>3.19</v>
      </c>
      <c r="D134" s="32">
        <f t="shared" si="42"/>
        <v>3.2162843525275653E-2</v>
      </c>
      <c r="E134" s="33">
        <f>IF(OR($A134="",$B134="",$C134=""),"",A134*'MPTO_working_3-way'!$I133)</f>
        <v>2.5597638519426837</v>
      </c>
      <c r="F134" s="34">
        <f>IF(OR($A134="",$B134="",$C134=""),"",B134*'MPTO_working_3-way'!$I133)</f>
        <v>3.2719562139751237</v>
      </c>
      <c r="G134" s="35">
        <f>IF(OR($A134="",$B134="",$C134=""),"",C134*'MPTO_working_3-way'!$I133)</f>
        <v>3.2925994708456292</v>
      </c>
      <c r="H134" s="33">
        <f>IF(OR($A134="",$B134="",$C134=""),"",'MPTO_working_3-way'!E133)</f>
        <v>2.5477391631322184</v>
      </c>
      <c r="I134" s="34">
        <f>IF(OR($A134="",$B134="",$C134=""),"",'MPTO_working_3-way'!F133)</f>
        <v>3.2815239182581375</v>
      </c>
      <c r="J134" s="35">
        <f>IF(OR($A134="",$B134="",$C134=""),"",'MPTO_working_3-way'!G133)</f>
        <v>3.3029606724041982</v>
      </c>
      <c r="K134" s="33">
        <f>IF(OR($A134="",$B134="",$C134=""),"",'OddsRatio_working_3-way'!H133)</f>
        <v>2.5531461575112893</v>
      </c>
      <c r="L134" s="34">
        <f>IF(OR($A134="",$B134="",$C134=""),"",'OddsRatio_working_3-way'!I133)</f>
        <v>3.2772480822969587</v>
      </c>
      <c r="M134" s="35">
        <f>IF(OR($A134="",$B134="",$C134=""),"",'OddsRatio_working_3-way'!J133)</f>
        <v>3.2982365438849484</v>
      </c>
      <c r="N134" s="36">
        <f t="shared" si="43"/>
        <v>39.066103665815469</v>
      </c>
      <c r="O134" s="37">
        <f t="shared" si="44"/>
        <v>30.562756180196331</v>
      </c>
      <c r="P134" s="37">
        <f t="shared" si="45"/>
        <v>30.3711401539882</v>
      </c>
      <c r="Q134" t="s">
        <v>134</v>
      </c>
      <c r="R134" t="s">
        <v>143</v>
      </c>
      <c r="S134" t="s">
        <v>388</v>
      </c>
      <c r="T134" s="38">
        <v>100</v>
      </c>
      <c r="U134" s="38">
        <f t="shared" si="33"/>
        <v>77.32426303854875</v>
      </c>
      <c r="V134" s="38">
        <f t="shared" si="34"/>
        <v>69.230769230769241</v>
      </c>
      <c r="W134" s="38">
        <f t="shared" si="35"/>
        <v>51.219512195121943</v>
      </c>
      <c r="X134" s="38">
        <f t="shared" si="36"/>
        <v>79.549718574108823</v>
      </c>
      <c r="Y134" s="38">
        <f t="shared" si="37"/>
        <v>71.456224766329299</v>
      </c>
      <c r="Z134" s="38">
        <f t="shared" si="38"/>
        <v>53.444967730682016</v>
      </c>
      <c r="AA134" s="38">
        <f t="shared" si="39"/>
        <v>-2.2254555355600729</v>
      </c>
      <c r="AB134" s="38">
        <f t="shared" si="40"/>
        <v>-2.2254555355600587</v>
      </c>
      <c r="AC134" s="38">
        <f t="shared" si="41"/>
        <v>-2.2254555355600729</v>
      </c>
      <c r="AF134">
        <v>2.37</v>
      </c>
      <c r="AG134">
        <v>1.63</v>
      </c>
      <c r="AJ134" t="s">
        <v>319</v>
      </c>
    </row>
    <row r="135" spans="1:36" ht="15" x14ac:dyDescent="0.25">
      <c r="A135">
        <v>4.41</v>
      </c>
      <c r="B135">
        <v>3.25</v>
      </c>
      <c r="C135">
        <v>2.0499999999999998</v>
      </c>
      <c r="D135" s="32">
        <f t="shared" si="42"/>
        <v>2.2254555355600614E-2</v>
      </c>
      <c r="E135" s="33">
        <f>IF(OR($A135="",$B135="",$C135=""),"",A135*'MPTO_working_3-way'!$I134)</f>
        <v>4.508142589118199</v>
      </c>
      <c r="F135" s="34">
        <f>IF(OR($A135="",$B135="",$C135=""),"",B135*'MPTO_working_3-way'!$I134)</f>
        <v>3.3223273049057021</v>
      </c>
      <c r="G135" s="35">
        <f>IF(OR($A135="",$B135="",$C135=""),"",C135*'MPTO_working_3-way'!$I134)</f>
        <v>2.0956218384789809</v>
      </c>
      <c r="H135" s="33">
        <f>IF(OR($A135="",$B135="",$C135=""),"",'MPTO_working_3-way'!E134)</f>
        <v>4.5591488921503345</v>
      </c>
      <c r="I135" s="34">
        <f>IF(OR($A135="",$B135="",$C135=""),"",'MPTO_working_3-way'!F134)</f>
        <v>3.3302903074983115</v>
      </c>
      <c r="J135" s="35">
        <f>IF(OR($A135="",$B135="",$C135=""),"",'MPTO_working_3-way'!G134)</f>
        <v>2.0816563296127808</v>
      </c>
      <c r="K135" s="33">
        <f>IF(OR($A135="",$B135="",$C135=""),"",'OddsRatio_working_3-way'!H134)</f>
        <v>4.5316379893811929</v>
      </c>
      <c r="L135" s="34">
        <f>IF(OR($A135="",$B135="",$C135=""),"",'OddsRatio_working_3-way'!I134)</f>
        <v>3.3302596704128109</v>
      </c>
      <c r="M135" s="35">
        <f>IF(OR($A135="",$B135="",$C135=""),"",'OddsRatio_working_3-way'!J134)</f>
        <v>2.0874545128593116</v>
      </c>
      <c r="N135" s="36">
        <f t="shared" si="43"/>
        <v>22.182084533302259</v>
      </c>
      <c r="O135" s="37">
        <f t="shared" si="44"/>
        <v>30.099382397496299</v>
      </c>
      <c r="P135" s="37">
        <f t="shared" si="45"/>
        <v>47.718533069201456</v>
      </c>
      <c r="Q135" t="s">
        <v>51</v>
      </c>
      <c r="R135" t="s">
        <v>52</v>
      </c>
      <c r="S135" t="s">
        <v>388</v>
      </c>
      <c r="T135" s="38">
        <v>100</v>
      </c>
      <c r="U135" s="38">
        <f t="shared" si="33"/>
        <v>42.857142857142854</v>
      </c>
      <c r="V135" s="38">
        <f t="shared" si="34"/>
        <v>76.19047619047619</v>
      </c>
      <c r="W135" s="38">
        <f t="shared" si="35"/>
        <v>78.354978354978357</v>
      </c>
      <c r="X135" s="38">
        <f t="shared" si="36"/>
        <v>45.454545454545453</v>
      </c>
      <c r="Y135" s="38">
        <f t="shared" si="37"/>
        <v>78.787878787878782</v>
      </c>
      <c r="Z135" s="38">
        <f t="shared" si="38"/>
        <v>80.952380952380949</v>
      </c>
      <c r="AA135" s="38">
        <f t="shared" si="39"/>
        <v>-2.5974025974025992</v>
      </c>
      <c r="AB135" s="38">
        <f t="shared" si="40"/>
        <v>-2.5974025974025921</v>
      </c>
      <c r="AC135" s="38">
        <f t="shared" si="41"/>
        <v>-2.5974025974025921</v>
      </c>
      <c r="AF135">
        <v>2.3199999999999998</v>
      </c>
      <c r="AG135">
        <v>1.67</v>
      </c>
      <c r="AJ135" t="s">
        <v>320</v>
      </c>
    </row>
    <row r="136" spans="1:36" ht="15" x14ac:dyDescent="0.25">
      <c r="A136">
        <v>1.75</v>
      </c>
      <c r="B136">
        <v>4.2</v>
      </c>
      <c r="C136">
        <v>4.62</v>
      </c>
      <c r="D136" s="32">
        <f t="shared" si="42"/>
        <v>2.5974025974025983E-2</v>
      </c>
      <c r="E136" s="33">
        <f>IF(OR($A136="",$B136="",$C136=""),"",A136*'MPTO_working_3-way'!$I135)</f>
        <v>1.7954545454545454</v>
      </c>
      <c r="F136" s="34">
        <f>IF(OR($A136="",$B136="",$C136=""),"",B136*'MPTO_working_3-way'!$I135)</f>
        <v>4.3090909090909095</v>
      </c>
      <c r="G136" s="35">
        <f>IF(OR($A136="",$B136="",$C136=""),"",C136*'MPTO_working_3-way'!$I135)</f>
        <v>4.74</v>
      </c>
      <c r="H136" s="33">
        <f>IF(OR($A136="",$B136="",$C136=""),"",'MPTO_working_3-way'!E135)</f>
        <v>1.7769230769230768</v>
      </c>
      <c r="I136" s="34">
        <f>IF(OR($A136="",$B136="",$C136=""),"",'MPTO_working_3-way'!F135)</f>
        <v>4.3584905660377364</v>
      </c>
      <c r="J136" s="35">
        <f>IF(OR($A136="",$B136="",$C136=""),"",'MPTO_working_3-way'!G135)</f>
        <v>4.8125</v>
      </c>
      <c r="K136" s="33">
        <f>IF(OR($A136="",$B136="",$C136=""),"",'OddsRatio_working_3-way'!H135)</f>
        <v>1.7836135088374363</v>
      </c>
      <c r="L136" s="34">
        <f>IF(OR($A136="",$B136="",$C136=""),"",'OddsRatio_working_3-way'!I135)</f>
        <v>4.3434176377063949</v>
      </c>
      <c r="M136" s="35">
        <f>IF(OR($A136="",$B136="",$C136=""),"",'OddsRatio_working_3-way'!J135)</f>
        <v>4.7822412026553582</v>
      </c>
      <c r="N136" s="36">
        <f t="shared" si="43"/>
        <v>55.696202531645568</v>
      </c>
      <c r="O136" s="37">
        <f t="shared" si="44"/>
        <v>23.206751054852319</v>
      </c>
      <c r="P136" s="37">
        <f t="shared" si="45"/>
        <v>21.097046413502106</v>
      </c>
      <c r="Q136" t="s">
        <v>85</v>
      </c>
      <c r="R136" t="s">
        <v>137</v>
      </c>
      <c r="S136" t="s">
        <v>388</v>
      </c>
      <c r="T136" s="38">
        <v>100</v>
      </c>
      <c r="U136" s="38">
        <f t="shared" si="33"/>
        <v>30.555555555555554</v>
      </c>
      <c r="V136" s="38">
        <f t="shared" si="34"/>
        <v>78.632478632478637</v>
      </c>
      <c r="W136" s="38">
        <f t="shared" si="35"/>
        <v>88.052568697729981</v>
      </c>
      <c r="X136" s="38">
        <f t="shared" si="36"/>
        <v>33.314952669791381</v>
      </c>
      <c r="Y136" s="38">
        <f t="shared" si="37"/>
        <v>81.391875746714462</v>
      </c>
      <c r="Z136" s="38">
        <f t="shared" si="38"/>
        <v>90.811965811965806</v>
      </c>
      <c r="AA136" s="38">
        <f t="shared" si="39"/>
        <v>-2.7593971142358278</v>
      </c>
      <c r="AB136" s="38">
        <f t="shared" si="40"/>
        <v>-2.7593971142358242</v>
      </c>
      <c r="AC136" s="38">
        <f t="shared" si="41"/>
        <v>-2.7593971142358242</v>
      </c>
      <c r="AF136">
        <v>1.61</v>
      </c>
      <c r="AG136">
        <v>2.46</v>
      </c>
      <c r="AJ136" t="s">
        <v>320</v>
      </c>
    </row>
    <row r="137" spans="1:36" ht="15" x14ac:dyDescent="0.25">
      <c r="A137">
        <v>1.44</v>
      </c>
      <c r="B137">
        <v>4.68</v>
      </c>
      <c r="C137">
        <v>8.3699999999999992</v>
      </c>
      <c r="D137" s="32">
        <f t="shared" si="42"/>
        <v>2.7593971142358287E-2</v>
      </c>
      <c r="E137" s="33">
        <f>IF(OR($A137="",$B137="",$C137=""),"",A137*'MPTO_working_3-way'!$I136)</f>
        <v>1.479735318444996</v>
      </c>
      <c r="F137" s="34">
        <f>IF(OR($A137="",$B137="",$C137=""),"",B137*'MPTO_working_3-way'!$I136)</f>
        <v>4.8091397849462361</v>
      </c>
      <c r="G137" s="35">
        <f>IF(OR($A137="",$B137="",$C137=""),"",C137*'MPTO_working_3-way'!$I136)</f>
        <v>8.6009615384615383</v>
      </c>
      <c r="H137" s="33">
        <f>IF(OR($A137="",$B137="",$C137=""),"",'MPTO_working_3-way'!E136)</f>
        <v>1.459328967074234</v>
      </c>
      <c r="I137" s="34">
        <f>IF(OR($A137="",$B137="",$C137=""),"",'MPTO_working_3-way'!F136)</f>
        <v>4.8905202442039029</v>
      </c>
      <c r="J137" s="35">
        <f>IF(OR($A137="",$B137="",$C137=""),"",'MPTO_working_3-way'!G136)</f>
        <v>9.0681297312313358</v>
      </c>
      <c r="K137" s="33">
        <f>IF(OR($A137="",$B137="",$C137=""),"",'OddsRatio_working_3-way'!H136)</f>
        <v>1.4658848060884964</v>
      </c>
      <c r="L137" s="34">
        <f>IF(OR($A137="",$B137="",$C137=""),"",'OddsRatio_working_3-way'!I136)</f>
        <v>4.8964911054674207</v>
      </c>
      <c r="M137" s="35">
        <f>IF(OR($A137="",$B137="",$C137=""),"",'OddsRatio_working_3-way'!J136)</f>
        <v>8.803570501982307</v>
      </c>
      <c r="N137" s="36">
        <f t="shared" si="43"/>
        <v>67.579653437674665</v>
      </c>
      <c r="O137" s="37">
        <f t="shared" si="44"/>
        <v>20.793739519284518</v>
      </c>
      <c r="P137" s="37">
        <f t="shared" si="45"/>
        <v>11.626607043040806</v>
      </c>
      <c r="Q137" t="s">
        <v>119</v>
      </c>
      <c r="R137" t="s">
        <v>121</v>
      </c>
      <c r="S137" t="s">
        <v>388</v>
      </c>
      <c r="T137" s="38">
        <v>100</v>
      </c>
      <c r="U137" s="38">
        <f t="shared" si="33"/>
        <v>41.860465116279073</v>
      </c>
      <c r="V137" s="38">
        <f t="shared" si="34"/>
        <v>71.428571428571431</v>
      </c>
      <c r="W137" s="38">
        <f t="shared" si="35"/>
        <v>83.079526226734345</v>
      </c>
      <c r="X137" s="38">
        <f t="shared" si="36"/>
        <v>45.491902344694225</v>
      </c>
      <c r="Y137" s="38">
        <f t="shared" si="37"/>
        <v>75.060008656986582</v>
      </c>
      <c r="Z137" s="38">
        <f t="shared" si="38"/>
        <v>86.710963455149511</v>
      </c>
      <c r="AA137" s="38">
        <f t="shared" si="39"/>
        <v>-3.6314372284151517</v>
      </c>
      <c r="AB137" s="38">
        <f t="shared" si="40"/>
        <v>-3.6314372284151517</v>
      </c>
      <c r="AC137" s="38">
        <f t="shared" si="41"/>
        <v>-3.6314372284151659</v>
      </c>
      <c r="AF137">
        <v>1.98</v>
      </c>
      <c r="AG137">
        <v>1.92</v>
      </c>
      <c r="AJ137" t="s">
        <v>320</v>
      </c>
    </row>
    <row r="138" spans="1:36" ht="15" x14ac:dyDescent="0.25">
      <c r="A138">
        <v>1.72</v>
      </c>
      <c r="B138">
        <v>3.5</v>
      </c>
      <c r="C138">
        <v>5.91</v>
      </c>
      <c r="D138" s="32">
        <f t="shared" si="42"/>
        <v>3.6314372284151464E-2</v>
      </c>
      <c r="E138" s="33">
        <f>IF(OR($A138="",$B138="",$C138=""),"",A138*'MPTO_working_3-way'!$I137)</f>
        <v>1.7824607203287406</v>
      </c>
      <c r="F138" s="34">
        <f>IF(OR($A138="",$B138="",$C138=""),"",B138*'MPTO_working_3-way'!$I137)</f>
        <v>3.6271003029945303</v>
      </c>
      <c r="G138" s="35">
        <f>IF(OR($A138="",$B138="",$C138=""),"",C138*'MPTO_working_3-way'!$I137)</f>
        <v>6.124617940199335</v>
      </c>
      <c r="H138" s="33">
        <f>IF(OR($A138="",$B138="",$C138=""),"",'MPTO_working_3-way'!E137)</f>
        <v>1.7565722561427184</v>
      </c>
      <c r="I138" s="34">
        <f>IF(OR($A138="",$B138="",$C138=""),"",'MPTO_working_3-way'!F137)</f>
        <v>3.6548439233519154</v>
      </c>
      <c r="J138" s="35">
        <f>IF(OR($A138="",$B138="",$C138=""),"",'MPTO_working_3-way'!G137)</f>
        <v>6.3653745229007628</v>
      </c>
      <c r="K138" s="33">
        <f>IF(OR($A138="",$B138="",$C138=""),"",'OddsRatio_working_3-way'!H137)</f>
        <v>1.7662281895683574</v>
      </c>
      <c r="L138" s="34">
        <f>IF(OR($A138="",$B138="",$C138=""),"",'OddsRatio_working_3-way'!I137)</f>
        <v>3.6605145471123515</v>
      </c>
      <c r="M138" s="35">
        <f>IF(OR($A138="",$B138="",$C138=""),"",'OddsRatio_working_3-way'!J137)</f>
        <v>6.2252505705286572</v>
      </c>
      <c r="N138" s="36">
        <f t="shared" si="43"/>
        <v>56.102218051434491</v>
      </c>
      <c r="O138" s="37">
        <f t="shared" si="44"/>
        <v>27.570232870990662</v>
      </c>
      <c r="P138" s="37">
        <f t="shared" si="45"/>
        <v>16.327549077574847</v>
      </c>
      <c r="Q138" t="s">
        <v>120</v>
      </c>
      <c r="R138" t="s">
        <v>383</v>
      </c>
      <c r="S138" t="s">
        <v>388</v>
      </c>
      <c r="T138" s="38">
        <v>100</v>
      </c>
      <c r="U138" s="38">
        <f t="shared" si="33"/>
        <v>51.690821256038639</v>
      </c>
      <c r="V138" s="38">
        <f t="shared" si="34"/>
        <v>67.10526315789474</v>
      </c>
      <c r="W138" s="38">
        <f t="shared" si="35"/>
        <v>77.827050997782706</v>
      </c>
      <c r="X138" s="38">
        <f t="shared" si="36"/>
        <v>55.067685844322554</v>
      </c>
      <c r="Y138" s="38">
        <f t="shared" si="37"/>
        <v>70.482127746178662</v>
      </c>
      <c r="Z138" s="38">
        <f t="shared" si="38"/>
        <v>81.203915586066628</v>
      </c>
      <c r="AA138" s="38">
        <f t="shared" si="39"/>
        <v>-3.3768645882839152</v>
      </c>
      <c r="AB138" s="38">
        <f t="shared" si="40"/>
        <v>-3.3768645882839223</v>
      </c>
      <c r="AC138" s="38">
        <f t="shared" si="41"/>
        <v>-3.3768645882839223</v>
      </c>
      <c r="AF138">
        <v>2.44</v>
      </c>
      <c r="AG138">
        <v>1.59</v>
      </c>
      <c r="AJ138" t="s">
        <v>321</v>
      </c>
    </row>
    <row r="139" spans="1:36" ht="15" x14ac:dyDescent="0.25">
      <c r="A139">
        <v>2.0699999999999998</v>
      </c>
      <c r="B139">
        <v>3.04</v>
      </c>
      <c r="C139">
        <v>4.51</v>
      </c>
      <c r="D139" s="32">
        <f t="shared" si="42"/>
        <v>3.3768645882839232E-2</v>
      </c>
      <c r="E139" s="33">
        <f>IF(OR($A139="",$B139="",$C139=""),"",A139*'MPTO_working_3-way'!$I138)</f>
        <v>2.1399010969774772</v>
      </c>
      <c r="F139" s="34">
        <f>IF(OR($A139="",$B139="",$C139=""),"",B139*'MPTO_working_3-way'!$I138)</f>
        <v>3.1426566834838314</v>
      </c>
      <c r="G139" s="35">
        <f>IF(OR($A139="",$B139="",$C139=""),"",C139*'MPTO_working_3-way'!$I138)</f>
        <v>4.6622965929316047</v>
      </c>
      <c r="H139" s="33">
        <f>IF(OR($A139="",$B139="",$C139=""),"",'MPTO_working_3-way'!E138)</f>
        <v>2.1193823845311561</v>
      </c>
      <c r="I139" s="34">
        <f>IF(OR($A139="",$B139="",$C139=""),"",'MPTO_working_3-way'!F138)</f>
        <v>3.1477111973620358</v>
      </c>
      <c r="J139" s="35">
        <f>IF(OR($A139="",$B139="",$C139=""),"",'MPTO_working_3-way'!G138)</f>
        <v>4.7511970405403394</v>
      </c>
      <c r="K139" s="33">
        <f>IF(OR($A139="",$B139="",$C139=""),"",'OddsRatio_working_3-way'!H138)</f>
        <v>2.1281440406242838</v>
      </c>
      <c r="L139" s="34">
        <f>IF(OR($A139="",$B139="",$C139=""),"",'OddsRatio_working_3-way'!I138)</f>
        <v>3.1508540587603173</v>
      </c>
      <c r="M139" s="35">
        <f>IF(OR($A139="",$B139="",$C139=""),"",'OddsRatio_working_3-way'!J138)</f>
        <v>4.700734189337604</v>
      </c>
      <c r="N139" s="36">
        <f t="shared" si="43"/>
        <v>46.731131705687666</v>
      </c>
      <c r="O139" s="37">
        <f t="shared" si="44"/>
        <v>31.820211391701797</v>
      </c>
      <c r="P139" s="37">
        <f t="shared" si="45"/>
        <v>21.448656902610523</v>
      </c>
      <c r="Q139" t="s">
        <v>88</v>
      </c>
      <c r="R139" t="s">
        <v>93</v>
      </c>
      <c r="S139" t="s">
        <v>388</v>
      </c>
      <c r="T139" s="38">
        <v>100</v>
      </c>
      <c r="U139" s="38">
        <f t="shared" si="33"/>
        <v>62.264150943396231</v>
      </c>
      <c r="V139" s="38">
        <f t="shared" si="34"/>
        <v>64.412811387900362</v>
      </c>
      <c r="W139" s="38">
        <f t="shared" si="35"/>
        <v>70.059880239520965</v>
      </c>
      <c r="X139" s="38">
        <f t="shared" si="36"/>
        <v>65.527308372578702</v>
      </c>
      <c r="Y139" s="38">
        <f t="shared" si="37"/>
        <v>67.675968817082818</v>
      </c>
      <c r="Z139" s="38">
        <f t="shared" si="38"/>
        <v>73.323037668703421</v>
      </c>
      <c r="AA139" s="38">
        <f t="shared" si="39"/>
        <v>-3.2631574291824705</v>
      </c>
      <c r="AB139" s="38">
        <f t="shared" si="40"/>
        <v>-3.2631574291824563</v>
      </c>
      <c r="AC139" s="38">
        <f t="shared" si="41"/>
        <v>-3.2631574291824563</v>
      </c>
      <c r="AF139">
        <v>2.71</v>
      </c>
      <c r="AG139">
        <v>1.5</v>
      </c>
      <c r="AJ139" t="s">
        <v>321</v>
      </c>
    </row>
    <row r="140" spans="1:36" ht="15" x14ac:dyDescent="0.25">
      <c r="A140">
        <v>2.65</v>
      </c>
      <c r="B140">
        <v>2.81</v>
      </c>
      <c r="C140">
        <v>3.34</v>
      </c>
      <c r="D140" s="32">
        <f t="shared" si="42"/>
        <v>3.2631574291824617E-2</v>
      </c>
      <c r="E140" s="33">
        <f>IF(OR($A140="",$B140="",$C140=""),"",A140*'MPTO_working_3-way'!$I139)</f>
        <v>2.7364736718733353</v>
      </c>
      <c r="F140" s="34">
        <f>IF(OR($A140="",$B140="",$C140=""),"",B140*'MPTO_working_3-way'!$I139)</f>
        <v>2.901694723760027</v>
      </c>
      <c r="G140" s="35">
        <f>IF(OR($A140="",$B140="",$C140=""),"",C140*'MPTO_working_3-way'!$I139)</f>
        <v>3.4489894581346943</v>
      </c>
      <c r="H140" s="33">
        <f>IF(OR($A140="",$B140="",$C140=""),"",'MPTO_working_3-way'!E139)</f>
        <v>2.7286521914190769</v>
      </c>
      <c r="I140" s="34">
        <f>IF(OR($A140="",$B140="",$C140=""),"",'MPTO_working_3-way'!F139)</f>
        <v>2.898595298392745</v>
      </c>
      <c r="J140" s="35">
        <f>IF(OR($A140="",$B140="",$C140=""),"",'MPTO_working_3-way'!G139)</f>
        <v>3.4659161061152708</v>
      </c>
      <c r="K140" s="33">
        <f>IF(OR($A140="",$B140="",$C140=""),"",'OddsRatio_working_3-way'!H139)</f>
        <v>2.7325039904593007</v>
      </c>
      <c r="L140" s="34">
        <f>IF(OR($A140="",$B140="",$C140=""),"",'OddsRatio_working_3-way'!I139)</f>
        <v>2.9005043774129304</v>
      </c>
      <c r="M140" s="35">
        <f>IF(OR($A140="",$B140="",$C140=""),"",'OddsRatio_working_3-way'!J139)</f>
        <v>3.457005659196827</v>
      </c>
      <c r="N140" s="36">
        <f t="shared" si="43"/>
        <v>36.543381004481581</v>
      </c>
      <c r="O140" s="37">
        <f t="shared" si="44"/>
        <v>34.462619096753095</v>
      </c>
      <c r="P140" s="37">
        <f t="shared" si="45"/>
        <v>28.993999898765328</v>
      </c>
      <c r="Q140" t="s">
        <v>55</v>
      </c>
      <c r="R140" t="s">
        <v>124</v>
      </c>
      <c r="S140" t="s">
        <v>388</v>
      </c>
      <c r="T140" s="38">
        <v>100</v>
      </c>
      <c r="U140" s="38">
        <f t="shared" si="33"/>
        <v>68.152866242038215</v>
      </c>
      <c r="V140" s="38">
        <f t="shared" si="34"/>
        <v>65.635738831615114</v>
      </c>
      <c r="W140" s="38">
        <f t="shared" si="35"/>
        <v>62.962962962962962</v>
      </c>
      <c r="X140" s="38">
        <f t="shared" si="36"/>
        <v>71.401298205421909</v>
      </c>
      <c r="Y140" s="38">
        <f t="shared" si="37"/>
        <v>68.884170794998823</v>
      </c>
      <c r="Z140" s="38">
        <f t="shared" si="38"/>
        <v>66.211394926346671</v>
      </c>
      <c r="AA140" s="38">
        <f t="shared" si="39"/>
        <v>-3.2484319633836947</v>
      </c>
      <c r="AB140" s="38">
        <f t="shared" si="40"/>
        <v>-3.2484319633837089</v>
      </c>
      <c r="AC140" s="38">
        <f t="shared" si="41"/>
        <v>-3.2484319633837089</v>
      </c>
      <c r="AF140">
        <v>2.84</v>
      </c>
      <c r="AG140">
        <v>1.46</v>
      </c>
      <c r="AJ140" t="s">
        <v>321</v>
      </c>
    </row>
    <row r="141" spans="1:36" ht="15" x14ac:dyDescent="0.25">
      <c r="A141">
        <v>3.14</v>
      </c>
      <c r="B141">
        <v>2.91</v>
      </c>
      <c r="C141">
        <v>2.7</v>
      </c>
      <c r="D141" s="32">
        <f t="shared" si="42"/>
        <v>3.2484319633836911E-2</v>
      </c>
      <c r="E141" s="33">
        <f>IF(OR($A141="",$B141="",$C141=""),"",A141*'MPTO_working_3-way'!$I140)</f>
        <v>3.2420007636502479</v>
      </c>
      <c r="F141" s="34">
        <f>IF(OR($A141="",$B141="",$C141=""),"",B141*'MPTO_working_3-way'!$I140)</f>
        <v>3.0045293701344655</v>
      </c>
      <c r="G141" s="35">
        <f>IF(OR($A141="",$B141="",$C141=""),"",C141*'MPTO_working_3-way'!$I140)</f>
        <v>2.7877076630113597</v>
      </c>
      <c r="H141" s="33">
        <f>IF(OR($A141="",$B141="",$C141=""),"",'MPTO_working_3-way'!E140)</f>
        <v>3.2505184548858606</v>
      </c>
      <c r="I141" s="34">
        <f>IF(OR($A141="",$B141="",$C141=""),"",'MPTO_working_3-way'!F140)</f>
        <v>3.0046767330096968</v>
      </c>
      <c r="J141" s="35">
        <f>IF(OR($A141="",$B141="",$C141=""),"",'MPTO_working_3-way'!G140)</f>
        <v>2.7813141892120412</v>
      </c>
      <c r="K141" s="33">
        <f>IF(OR($A141="",$B141="",$C141=""),"",'OddsRatio_working_3-way'!H140)</f>
        <v>3.246211068852658</v>
      </c>
      <c r="L141" s="34">
        <f>IF(OR($A141="",$B141="",$C141=""),"",'OddsRatio_working_3-way'!I140)</f>
        <v>3.0047958605180272</v>
      </c>
      <c r="M141" s="35">
        <f>IF(OR($A141="",$B141="",$C141=""),"",'OddsRatio_working_3-way'!J140)</f>
        <v>2.7843732789951026</v>
      </c>
      <c r="N141" s="36">
        <f t="shared" si="43"/>
        <v>30.845150044754327</v>
      </c>
      <c r="O141" s="37">
        <f t="shared" si="44"/>
        <v>33.283082866161024</v>
      </c>
      <c r="P141" s="37">
        <f t="shared" si="45"/>
        <v>35.871767089084663</v>
      </c>
      <c r="Q141" t="s">
        <v>89</v>
      </c>
      <c r="R141" t="s">
        <v>50</v>
      </c>
      <c r="S141" t="s">
        <v>388</v>
      </c>
      <c r="T141" s="38">
        <v>100</v>
      </c>
      <c r="U141" s="38">
        <f t="shared" si="33"/>
        <v>61.240310077519375</v>
      </c>
      <c r="V141" s="38">
        <f t="shared" si="34"/>
        <v>70.414201183431956</v>
      </c>
      <c r="W141" s="38">
        <f t="shared" si="35"/>
        <v>65.156794425087099</v>
      </c>
      <c r="X141" s="38">
        <f t="shared" si="36"/>
        <v>64.42900439148093</v>
      </c>
      <c r="Y141" s="38">
        <f t="shared" si="37"/>
        <v>73.602895497393504</v>
      </c>
      <c r="Z141" s="38">
        <f t="shared" si="38"/>
        <v>68.345488739048662</v>
      </c>
      <c r="AA141" s="38">
        <f t="shared" si="39"/>
        <v>-3.1886943139615553</v>
      </c>
      <c r="AB141" s="38">
        <f t="shared" si="40"/>
        <v>-3.1886943139615482</v>
      </c>
      <c r="AC141" s="38">
        <f t="shared" si="41"/>
        <v>-3.1886943139615624</v>
      </c>
      <c r="AF141">
        <v>2.73</v>
      </c>
      <c r="AG141">
        <v>1.49</v>
      </c>
      <c r="AJ141" t="s">
        <v>321</v>
      </c>
    </row>
    <row r="142" spans="1:36" ht="15" x14ac:dyDescent="0.25">
      <c r="A142">
        <v>2.58</v>
      </c>
      <c r="B142">
        <v>3.38</v>
      </c>
      <c r="C142">
        <v>2.87</v>
      </c>
      <c r="D142" s="32">
        <f t="shared" si="42"/>
        <v>3.1886943139615598E-2</v>
      </c>
      <c r="E142" s="33">
        <f>IF(OR($A142="",$B142="",$C142=""),"",A142*'MPTO_working_3-way'!$I141)</f>
        <v>2.6622683133002085</v>
      </c>
      <c r="F142" s="34">
        <f>IF(OR($A142="",$B142="",$C142=""),"",B142*'MPTO_working_3-way'!$I141)</f>
        <v>3.4877778678119005</v>
      </c>
      <c r="G142" s="35">
        <f>IF(OR($A142="",$B142="",$C142=""),"",C142*'MPTO_working_3-way'!$I141)</f>
        <v>2.9615155268106967</v>
      </c>
      <c r="H142" s="33">
        <f>IF(OR($A142="",$B142="",$C142=""),"",'MPTO_working_3-way'!E141)</f>
        <v>2.652745636372964</v>
      </c>
      <c r="I142" s="34">
        <f>IF(OR($A142="",$B142="",$C142=""),"",'MPTO_working_3-way'!F141)</f>
        <v>3.505954776830583</v>
      </c>
      <c r="J142" s="35">
        <f>IF(OR($A142="",$B142="",$C142=""),"",'MPTO_working_3-way'!G141)</f>
        <v>2.9603046120300207</v>
      </c>
      <c r="K142" s="33">
        <f>IF(OR($A142="",$B142="",$C142=""),"",'OddsRatio_working_3-way'!H141)</f>
        <v>2.6572879446605793</v>
      </c>
      <c r="L142" s="34">
        <f>IF(OR($A142="",$B142="",$C142=""),"",'OddsRatio_working_3-way'!I141)</f>
        <v>3.4964210811975809</v>
      </c>
      <c r="M142" s="35">
        <f>IF(OR($A142="",$B142="",$C142=""),"",'OddsRatio_working_3-way'!J141)</f>
        <v>2.9614737066552426</v>
      </c>
      <c r="N142" s="36">
        <f t="shared" si="43"/>
        <v>37.561954030109654</v>
      </c>
      <c r="O142" s="37">
        <f t="shared" si="44"/>
        <v>28.671550709373644</v>
      </c>
      <c r="P142" s="37">
        <f t="shared" si="45"/>
        <v>33.766495260516699</v>
      </c>
      <c r="Q142" t="s">
        <v>58</v>
      </c>
      <c r="R142" t="s">
        <v>98</v>
      </c>
      <c r="S142" t="s">
        <v>388</v>
      </c>
      <c r="T142" s="38">
        <v>100</v>
      </c>
      <c r="U142" s="38">
        <f t="shared" si="33"/>
        <v>77.973568281938327</v>
      </c>
      <c r="V142" s="38">
        <f t="shared" si="34"/>
        <v>74.874371859296474</v>
      </c>
      <c r="W142" s="38">
        <f t="shared" si="35"/>
        <v>43.502824858757066</v>
      </c>
      <c r="X142" s="38">
        <f t="shared" si="36"/>
        <v>81.62280328194646</v>
      </c>
      <c r="Y142" s="38">
        <f t="shared" si="37"/>
        <v>78.523606859304621</v>
      </c>
      <c r="Z142" s="38">
        <f t="shared" si="38"/>
        <v>47.152059858765192</v>
      </c>
      <c r="AA142" s="38">
        <f t="shared" si="39"/>
        <v>-3.6492350000081331</v>
      </c>
      <c r="AB142" s="38">
        <f t="shared" si="40"/>
        <v>-3.6492350000081473</v>
      </c>
      <c r="AC142" s="38">
        <f t="shared" si="41"/>
        <v>-3.649235000008126</v>
      </c>
      <c r="AF142">
        <v>2.0099999999999998</v>
      </c>
      <c r="AG142">
        <v>1.86</v>
      </c>
      <c r="AJ142" t="s">
        <v>325</v>
      </c>
    </row>
    <row r="143" spans="1:36" ht="15" x14ac:dyDescent="0.25">
      <c r="A143">
        <v>4.54</v>
      </c>
      <c r="B143">
        <v>3.98</v>
      </c>
      <c r="C143">
        <v>1.77</v>
      </c>
      <c r="D143" s="32">
        <f t="shared" si="42"/>
        <v>3.6492350000081331E-2</v>
      </c>
      <c r="E143" s="33">
        <f>IF(OR($A143="",$B143="",$C143=""),"",A143*'MPTO_working_3-way'!$I142)</f>
        <v>4.7056752690003689</v>
      </c>
      <c r="F143" s="34">
        <f>IF(OR($A143="",$B143="",$C143=""),"",B143*'MPTO_working_3-way'!$I142)</f>
        <v>4.1252395530003234</v>
      </c>
      <c r="G143" s="35">
        <f>IF(OR($A143="",$B143="",$C143=""),"",C143*'MPTO_working_3-way'!$I142)</f>
        <v>1.834591459500144</v>
      </c>
      <c r="H143" s="33">
        <f>IF(OR($A143="",$B143="",$C143=""),"",'MPTO_working_3-way'!E142)</f>
        <v>4.8053773976690382</v>
      </c>
      <c r="I143" s="34">
        <f>IF(OR($A143="",$B143="",$C143=""),"",'MPTO_working_3-way'!F142)</f>
        <v>4.1824875402588741</v>
      </c>
      <c r="J143" s="35">
        <f>IF(OR($A143="",$B143="",$C143=""),"",'MPTO_working_3-way'!G142)</f>
        <v>1.8089475201621463</v>
      </c>
      <c r="K143" s="33">
        <f>IF(OR($A143="",$B143="",$C143=""),"",'OddsRatio_working_3-way'!H142)</f>
        <v>4.761692356857619</v>
      </c>
      <c r="L143" s="34">
        <f>IF(OR($A143="",$B143="",$C143=""),"",'OddsRatio_working_3-way'!I142)</f>
        <v>4.1666223795016117</v>
      </c>
      <c r="M143" s="35">
        <f>IF(OR($A143="",$B143="",$C143=""),"",'OddsRatio_working_3-way'!J142)</f>
        <v>1.8182212188645108</v>
      </c>
      <c r="N143" s="36">
        <f t="shared" si="43"/>
        <v>21.250935154572002</v>
      </c>
      <c r="O143" s="37">
        <f t="shared" si="44"/>
        <v>24.241016482853489</v>
      </c>
      <c r="P143" s="37">
        <f t="shared" si="45"/>
        <v>54.508048362574499</v>
      </c>
      <c r="Q143" t="s">
        <v>384</v>
      </c>
      <c r="R143" t="s">
        <v>57</v>
      </c>
      <c r="S143" t="s">
        <v>388</v>
      </c>
      <c r="T143" s="38">
        <v>100</v>
      </c>
      <c r="U143" s="38">
        <f t="shared" si="33"/>
        <v>59.016393442622956</v>
      </c>
      <c r="V143" s="38">
        <f t="shared" si="34"/>
        <v>70.326409495548958</v>
      </c>
      <c r="W143" s="38">
        <f t="shared" si="35"/>
        <v>67.320261437908499</v>
      </c>
      <c r="X143" s="38">
        <f t="shared" si="36"/>
        <v>62.353329066542543</v>
      </c>
      <c r="Y143" s="38">
        <f t="shared" si="37"/>
        <v>73.663345119468545</v>
      </c>
      <c r="Z143" s="38">
        <f t="shared" si="38"/>
        <v>70.657197061828086</v>
      </c>
      <c r="AA143" s="38">
        <f t="shared" si="39"/>
        <v>-3.3369356239195866</v>
      </c>
      <c r="AB143" s="38">
        <f t="shared" si="40"/>
        <v>-3.3369356239195866</v>
      </c>
      <c r="AC143" s="38">
        <f t="shared" si="41"/>
        <v>-3.3369356239195866</v>
      </c>
      <c r="AF143">
        <v>1.65</v>
      </c>
      <c r="AG143">
        <v>2.2999999999999998</v>
      </c>
      <c r="AJ143" t="s">
        <v>325</v>
      </c>
    </row>
    <row r="144" spans="1:36" ht="15" x14ac:dyDescent="0.25">
      <c r="A144">
        <v>2.44</v>
      </c>
      <c r="B144">
        <v>3.37</v>
      </c>
      <c r="C144">
        <v>3.06</v>
      </c>
      <c r="D144" s="32">
        <f t="shared" si="42"/>
        <v>3.3369356239195902E-2</v>
      </c>
      <c r="E144" s="33">
        <f>IF(OR($A144="",$B144="",$C144=""),"",A144*'MPTO_working_3-way'!$I143)</f>
        <v>2.521421229223638</v>
      </c>
      <c r="F144" s="34">
        <f>IF(OR($A144="",$B144="",$C144=""),"",B144*'MPTO_working_3-way'!$I143)</f>
        <v>3.4824547305260904</v>
      </c>
      <c r="G144" s="35">
        <f>IF(OR($A144="",$B144="",$C144=""),"",C144*'MPTO_working_3-way'!$I143)</f>
        <v>3.1621102300919395</v>
      </c>
      <c r="H144" s="33">
        <f>IF(OR($A144="",$B144="",$C144=""),"",'MPTO_working_3-way'!E143)</f>
        <v>2.5080700487836518</v>
      </c>
      <c r="I144" s="34">
        <f>IF(OR($A144="",$B144="",$C144=""),"",'MPTO_working_3-way'!F143)</f>
        <v>3.5012438097089884</v>
      </c>
      <c r="J144" s="35">
        <f>IF(OR($A144="",$B144="",$C144=""),"",'MPTO_working_3-way'!G143)</f>
        <v>3.1678223565733652</v>
      </c>
      <c r="K144" s="33">
        <f>IF(OR($A144="",$B144="",$C144=""),"",'OddsRatio_working_3-way'!H143)</f>
        <v>2.5140647573568509</v>
      </c>
      <c r="L144" s="34">
        <f>IF(OR($A144="",$B144="",$C144=""),"",'OddsRatio_working_3-way'!I143)</f>
        <v>3.4918982464831516</v>
      </c>
      <c r="M144" s="35">
        <f>IF(OR($A144="",$B144="",$C144=""),"",'OddsRatio_working_3-way'!J143)</f>
        <v>3.1659537501077173</v>
      </c>
      <c r="N144" s="36">
        <f t="shared" si="43"/>
        <v>39.660172144576833</v>
      </c>
      <c r="O144" s="37">
        <f t="shared" si="44"/>
        <v>28.715376864322689</v>
      </c>
      <c r="P144" s="37">
        <f t="shared" si="45"/>
        <v>31.624450991100478</v>
      </c>
      <c r="Q144" t="s">
        <v>97</v>
      </c>
      <c r="R144" t="s">
        <v>100</v>
      </c>
      <c r="S144" t="s">
        <v>388</v>
      </c>
      <c r="T144" s="38">
        <v>100</v>
      </c>
      <c r="U144" s="38">
        <f t="shared" si="33"/>
        <v>58.333333333333336</v>
      </c>
      <c r="V144" s="38">
        <f t="shared" si="34"/>
        <v>65.635738831615114</v>
      </c>
      <c r="W144" s="38">
        <f t="shared" si="35"/>
        <v>72.067039106145245</v>
      </c>
      <c r="X144" s="38">
        <f t="shared" si="36"/>
        <v>62.297222062239619</v>
      </c>
      <c r="Y144" s="38">
        <f t="shared" si="37"/>
        <v>69.599627560521412</v>
      </c>
      <c r="Z144" s="38">
        <f t="shared" si="38"/>
        <v>76.030927835051543</v>
      </c>
      <c r="AA144" s="38">
        <f t="shared" si="39"/>
        <v>-3.9638887289062836</v>
      </c>
      <c r="AB144" s="38">
        <f t="shared" si="40"/>
        <v>-3.9638887289062978</v>
      </c>
      <c r="AC144" s="38">
        <f t="shared" si="41"/>
        <v>-3.9638887289062978</v>
      </c>
      <c r="AF144">
        <v>2.0499999999999998</v>
      </c>
      <c r="AG144">
        <v>1.83</v>
      </c>
      <c r="AJ144" t="s">
        <v>325</v>
      </c>
    </row>
    <row r="145" spans="1:38" ht="15" x14ac:dyDescent="0.25">
      <c r="A145">
        <v>2.4</v>
      </c>
      <c r="B145">
        <v>2.91</v>
      </c>
      <c r="C145">
        <v>3.58</v>
      </c>
      <c r="D145" s="32">
        <f t="shared" si="42"/>
        <v>3.9638887289062952E-2</v>
      </c>
      <c r="E145" s="33">
        <f>IF(OR($A145="",$B145="",$C145=""),"",A145*'MPTO_working_3-way'!$I144)</f>
        <v>2.495133329493751</v>
      </c>
      <c r="F145" s="34">
        <f>IF(OR($A145="",$B145="",$C145=""),"",B145*'MPTO_working_3-way'!$I144)</f>
        <v>3.0253491620111732</v>
      </c>
      <c r="G145" s="35">
        <f>IF(OR($A145="",$B145="",$C145=""),"",C145*'MPTO_working_3-way'!$I144)</f>
        <v>3.7219072164948455</v>
      </c>
      <c r="H145" s="33">
        <f>IF(OR($A145="",$B145="",$C145=""),"",'MPTO_working_3-way'!E144)</f>
        <v>2.4785991292141514</v>
      </c>
      <c r="I145" s="34">
        <f>IF(OR($A145="",$B145="",$C145=""),"",'MPTO_working_3-way'!F144)</f>
        <v>3.0263628044794979</v>
      </c>
      <c r="J145" s="35">
        <f>IF(OR($A145="",$B145="",$C145=""),"",'MPTO_working_3-way'!G144)</f>
        <v>3.7577506447598608</v>
      </c>
      <c r="K145" s="33">
        <f>IF(OR($A145="",$B145="",$C145=""),"",'OddsRatio_working_3-way'!H144)</f>
        <v>2.4861465175916972</v>
      </c>
      <c r="L145" s="34">
        <f>IF(OR($A145="",$B145="",$C145=""),"",'OddsRatio_working_3-way'!I144)</f>
        <v>3.0275284632858153</v>
      </c>
      <c r="M145" s="35">
        <f>IF(OR($A145="",$B145="",$C145=""),"",'OddsRatio_working_3-way'!J144)</f>
        <v>3.7387557252761279</v>
      </c>
      <c r="N145" s="36">
        <f t="shared" si="43"/>
        <v>40.078018604436444</v>
      </c>
      <c r="O145" s="37">
        <f t="shared" si="44"/>
        <v>33.054035962421807</v>
      </c>
      <c r="P145" s="37">
        <f t="shared" si="45"/>
        <v>26.867945433141749</v>
      </c>
      <c r="Q145" t="s">
        <v>263</v>
      </c>
      <c r="R145" t="s">
        <v>255</v>
      </c>
      <c r="S145" t="s">
        <v>389</v>
      </c>
      <c r="T145" s="38">
        <v>100</v>
      </c>
      <c r="U145" s="38">
        <f t="shared" si="33"/>
        <v>64.157706093189958</v>
      </c>
      <c r="V145" s="38">
        <f t="shared" si="34"/>
        <v>66.777408637873762</v>
      </c>
      <c r="W145" s="38">
        <f t="shared" si="35"/>
        <v>65.753424657534239</v>
      </c>
      <c r="X145" s="38">
        <f t="shared" si="36"/>
        <v>67.469166704591998</v>
      </c>
      <c r="Y145" s="38">
        <f t="shared" si="37"/>
        <v>70.088869249275788</v>
      </c>
      <c r="Z145" s="38">
        <f t="shared" si="38"/>
        <v>69.06488526893628</v>
      </c>
      <c r="AA145" s="38">
        <f t="shared" si="39"/>
        <v>-3.3114606114020404</v>
      </c>
      <c r="AB145" s="38">
        <f t="shared" si="40"/>
        <v>-3.3114606114020262</v>
      </c>
      <c r="AC145" s="38">
        <f t="shared" si="41"/>
        <v>-3.3114606114020404</v>
      </c>
      <c r="AF145">
        <v>2.1</v>
      </c>
      <c r="AG145">
        <v>1.76</v>
      </c>
      <c r="AJ145" t="s">
        <v>328</v>
      </c>
    </row>
    <row r="146" spans="1:38" ht="15" x14ac:dyDescent="0.25">
      <c r="A146">
        <v>2.79</v>
      </c>
      <c r="B146">
        <v>3.01</v>
      </c>
      <c r="C146">
        <v>2.92</v>
      </c>
      <c r="D146" s="32">
        <f t="shared" si="42"/>
        <v>3.3114606114020395E-2</v>
      </c>
      <c r="E146" s="33">
        <f>IF(OR($A146="",$B146="",$C146=""),"",A146*'MPTO_working_3-way'!$I145)</f>
        <v>2.8823897510581169</v>
      </c>
      <c r="F146" s="34">
        <f>IF(OR($A146="",$B146="",$C146=""),"",B146*'MPTO_working_3-way'!$I145)</f>
        <v>3.1096749644032013</v>
      </c>
      <c r="G146" s="35">
        <f>IF(OR($A146="",$B146="",$C146=""),"",C146*'MPTO_working_3-way'!$I145)</f>
        <v>3.0166946498529397</v>
      </c>
      <c r="H146" s="33">
        <f>IF(OR($A146="",$B146="",$C146=""),"",'MPTO_working_3-way'!E145)</f>
        <v>2.8786526677865276</v>
      </c>
      <c r="I146" s="34">
        <f>IF(OR($A146="",$B146="",$C146=""),"",'MPTO_working_3-way'!F145)</f>
        <v>3.1134441447670023</v>
      </c>
      <c r="J146" s="35">
        <f>IF(OR($A146="",$B146="",$C146=""),"",'MPTO_working_3-way'!G145)</f>
        <v>3.0172506655410123</v>
      </c>
      <c r="K146" s="33">
        <f>IF(OR($A146="",$B146="",$C146=""),"",'OddsRatio_working_3-way'!H145)</f>
        <v>2.8804570007398347</v>
      </c>
      <c r="L146" s="34">
        <f>IF(OR($A146="",$B146="",$C146=""),"",'OddsRatio_working_3-way'!I145)</f>
        <v>3.1115746209424957</v>
      </c>
      <c r="M146" s="35">
        <f>IF(OR($A146="",$B146="",$C146=""),"",'OddsRatio_working_3-way'!J145)</f>
        <v>3.017026503586862</v>
      </c>
      <c r="N146" s="36">
        <f t="shared" si="43"/>
        <v>34.693434488965373</v>
      </c>
      <c r="O146" s="37">
        <f t="shared" si="44"/>
        <v>32.157701735619071</v>
      </c>
      <c r="P146" s="37">
        <f t="shared" si="45"/>
        <v>33.148863775415549</v>
      </c>
      <c r="Q146" t="s">
        <v>79</v>
      </c>
      <c r="R146" t="s">
        <v>135</v>
      </c>
      <c r="S146" t="s">
        <v>389</v>
      </c>
      <c r="T146" s="38">
        <v>100</v>
      </c>
      <c r="U146" s="38">
        <f t="shared" si="33"/>
        <v>61.389961389961393</v>
      </c>
      <c r="V146" s="38">
        <f t="shared" si="34"/>
        <v>65.870307167235495</v>
      </c>
      <c r="W146" s="38">
        <f t="shared" si="35"/>
        <v>69.418960244648318</v>
      </c>
      <c r="X146" s="38">
        <f t="shared" si="36"/>
        <v>64.710732588116187</v>
      </c>
      <c r="Y146" s="38">
        <f t="shared" si="37"/>
        <v>69.191078365390297</v>
      </c>
      <c r="Z146" s="38">
        <f t="shared" si="38"/>
        <v>72.739731442803119</v>
      </c>
      <c r="AA146" s="38">
        <f t="shared" si="39"/>
        <v>-3.3207711981547945</v>
      </c>
      <c r="AB146" s="38">
        <f t="shared" si="40"/>
        <v>-3.3207711981548016</v>
      </c>
      <c r="AC146" s="38">
        <f t="shared" si="41"/>
        <v>-3.3207711981548016</v>
      </c>
      <c r="AF146">
        <v>2.52</v>
      </c>
      <c r="AG146">
        <v>1.56</v>
      </c>
      <c r="AJ146" t="s">
        <v>319</v>
      </c>
    </row>
    <row r="147" spans="1:38" ht="15" x14ac:dyDescent="0.25">
      <c r="A147">
        <v>2.59</v>
      </c>
      <c r="B147">
        <v>2.93</v>
      </c>
      <c r="C147">
        <v>3.27</v>
      </c>
      <c r="D147" s="32">
        <f t="shared" si="42"/>
        <v>3.3207711981547927E-2</v>
      </c>
      <c r="E147" s="33">
        <f>IF(OR($A147="",$B147="",$C147=""),"",A147*'MPTO_working_3-way'!$I146)</f>
        <v>2.6760079740322089</v>
      </c>
      <c r="F147" s="34">
        <f>IF(OR($A147="",$B147="",$C147=""),"",B147*'MPTO_working_3-way'!$I146)</f>
        <v>3.0272985961059358</v>
      </c>
      <c r="G147" s="35">
        <f>IF(OR($A147="",$B147="",$C147=""),"",C147*'MPTO_working_3-way'!$I146)</f>
        <v>3.3785892181796617</v>
      </c>
      <c r="H147" s="33">
        <f>IF(OR($A147="",$B147="",$C147=""),"",'MPTO_working_3-way'!E146)</f>
        <v>2.6664451826766542</v>
      </c>
      <c r="I147" s="34">
        <f>IF(OR($A147="",$B147="",$C147=""),"",'MPTO_working_3-way'!F146)</f>
        <v>3.0282136454710575</v>
      </c>
      <c r="J147" s="35">
        <f>IF(OR($A147="",$B147="",$C147=""),"",'MPTO_working_3-way'!G146)</f>
        <v>3.392807435622808</v>
      </c>
      <c r="K147" s="33">
        <f>IF(OR($A147="",$B147="",$C147=""),"",'OddsRatio_working_3-way'!H146)</f>
        <v>2.6709310571548537</v>
      </c>
      <c r="L147" s="34">
        <f>IF(OR($A147="",$B147="",$C147=""),"",'OddsRatio_working_3-way'!I146)</f>
        <v>3.0282370693766456</v>
      </c>
      <c r="M147" s="35">
        <f>IF(OR($A147="",$B147="",$C147=""),"",'OddsRatio_working_3-way'!J146)</f>
        <v>3.3855430815984389</v>
      </c>
      <c r="N147" s="36">
        <f t="shared" si="43"/>
        <v>37.369096419141087</v>
      </c>
      <c r="O147" s="37">
        <f t="shared" si="44"/>
        <v>33.032750759582044</v>
      </c>
      <c r="P147" s="37">
        <f t="shared" si="45"/>
        <v>29.59815282127688</v>
      </c>
      <c r="Q147" t="s">
        <v>144</v>
      </c>
      <c r="R147" t="s">
        <v>80</v>
      </c>
      <c r="S147" t="s">
        <v>389</v>
      </c>
      <c r="T147" s="38">
        <v>100</v>
      </c>
      <c r="U147" s="38">
        <f t="shared" si="33"/>
        <v>35.897435897435898</v>
      </c>
      <c r="V147" s="38">
        <f t="shared" si="34"/>
        <v>77.011494252873561</v>
      </c>
      <c r="W147" s="38">
        <f t="shared" si="35"/>
        <v>84.639016897081419</v>
      </c>
      <c r="X147" s="38">
        <f t="shared" si="36"/>
        <v>38.349488850045027</v>
      </c>
      <c r="Y147" s="38">
        <f t="shared" si="37"/>
        <v>79.463547205482683</v>
      </c>
      <c r="Z147" s="38">
        <f t="shared" si="38"/>
        <v>87.091069849690541</v>
      </c>
      <c r="AA147" s="38">
        <f t="shared" si="39"/>
        <v>-2.4520529526091295</v>
      </c>
      <c r="AB147" s="38">
        <f t="shared" si="40"/>
        <v>-2.4520529526091224</v>
      </c>
      <c r="AC147" s="38">
        <f t="shared" si="41"/>
        <v>-2.4520529526091224</v>
      </c>
      <c r="AD147" s="39"/>
      <c r="AE147" s="39"/>
      <c r="AF147">
        <v>2.76</v>
      </c>
      <c r="AG147">
        <v>1.48</v>
      </c>
      <c r="AI147" s="39"/>
      <c r="AJ147" t="s">
        <v>319</v>
      </c>
      <c r="AK147" s="38"/>
      <c r="AL147" s="38"/>
    </row>
    <row r="148" spans="1:38" ht="15" x14ac:dyDescent="0.25">
      <c r="A148">
        <v>1.56</v>
      </c>
      <c r="B148">
        <v>4.3499999999999996</v>
      </c>
      <c r="C148">
        <v>6.51</v>
      </c>
      <c r="D148" s="32">
        <f t="shared" si="42"/>
        <v>2.4520529526091295E-2</v>
      </c>
      <c r="E148" s="33">
        <f>IF(OR($A148="",$B148="",$C148=""),"",A148*'MPTO_working_3-way'!$I147)</f>
        <v>1.5982520260607025</v>
      </c>
      <c r="F148" s="34">
        <f>IF(OR($A148="",$B148="",$C148=""),"",B148*'MPTO_working_3-way'!$I147)</f>
        <v>4.4566643034384965</v>
      </c>
      <c r="G148" s="35">
        <f>IF(OR($A148="",$B148="",$C148=""),"",C148*'MPTO_working_3-way'!$I147)</f>
        <v>6.6696286472148545</v>
      </c>
      <c r="H148" s="33">
        <f>IF(OR($A148="",$B148="",$C148=""),"",'MPTO_working_3-way'!E147)</f>
        <v>1.5801479535665308</v>
      </c>
      <c r="I148" s="34">
        <f>IF(OR($A148="",$B148="",$C148=""),"",'MPTO_working_3-way'!F147)</f>
        <v>4.5103649796008378</v>
      </c>
      <c r="J148" s="35">
        <f>IF(OR($A148="",$B148="",$C148=""),"",'MPTO_working_3-way'!G147)</f>
        <v>6.8758614893259375</v>
      </c>
      <c r="K148" s="33">
        <f>IF(OR($A148="",$B148="",$C148=""),"",'OddsRatio_working_3-way'!H147)</f>
        <v>1.5862954311108695</v>
      </c>
      <c r="L148" s="34">
        <f>IF(OR($A148="",$B148="",$C148=""),"",'OddsRatio_working_3-way'!I147)</f>
        <v>4.5073030253953803</v>
      </c>
      <c r="M148" s="35">
        <f>IF(OR($A148="",$B148="",$C148=""),"",'OddsRatio_working_3-way'!J147)</f>
        <v>6.7687282596801639</v>
      </c>
      <c r="N148" s="36">
        <f t="shared" si="43"/>
        <v>62.568354908628123</v>
      </c>
      <c r="O148" s="37">
        <f t="shared" si="44"/>
        <v>22.438306587921815</v>
      </c>
      <c r="P148" s="37">
        <f t="shared" si="45"/>
        <v>14.993338503450056</v>
      </c>
      <c r="Q148" t="s">
        <v>84</v>
      </c>
      <c r="R148" t="s">
        <v>138</v>
      </c>
      <c r="S148" t="s">
        <v>389</v>
      </c>
      <c r="T148" s="38">
        <v>100</v>
      </c>
      <c r="U148" s="38">
        <f t="shared" si="33"/>
        <v>74.554707379134854</v>
      </c>
      <c r="V148" s="38">
        <f t="shared" si="34"/>
        <v>70.238095238095241</v>
      </c>
      <c r="W148" s="38">
        <f t="shared" si="35"/>
        <v>53.051643192488264</v>
      </c>
      <c r="X148" s="38">
        <f t="shared" si="36"/>
        <v>76.710261569416488</v>
      </c>
      <c r="Y148" s="38">
        <f t="shared" si="37"/>
        <v>72.393649428376875</v>
      </c>
      <c r="Z148" s="38">
        <f t="shared" si="38"/>
        <v>55.207197382769898</v>
      </c>
      <c r="AA148" s="38">
        <f t="shared" si="39"/>
        <v>-2.1555541902816344</v>
      </c>
      <c r="AB148" s="38">
        <f t="shared" si="40"/>
        <v>-2.1555541902816344</v>
      </c>
      <c r="AC148" s="38">
        <f t="shared" si="41"/>
        <v>-2.1555541902816344</v>
      </c>
      <c r="AD148" s="39"/>
      <c r="AE148" s="39"/>
      <c r="AF148">
        <v>1.87</v>
      </c>
      <c r="AG148">
        <v>2.04</v>
      </c>
      <c r="AI148" s="39"/>
      <c r="AJ148" t="s">
        <v>320</v>
      </c>
      <c r="AK148" s="38"/>
      <c r="AL148" s="38"/>
    </row>
    <row r="149" spans="1:38" ht="15" x14ac:dyDescent="0.25">
      <c r="A149">
        <v>3.93</v>
      </c>
      <c r="B149">
        <v>3.36</v>
      </c>
      <c r="C149">
        <v>2.13</v>
      </c>
      <c r="D149" s="32">
        <f t="shared" si="42"/>
        <v>2.1555541902816389E-2</v>
      </c>
      <c r="E149" s="33">
        <f>IF(OR($A149="",$B149="",$C149=""),"",A149*'MPTO_working_3-way'!$I148)</f>
        <v>4.0147132796780687</v>
      </c>
      <c r="F149" s="34">
        <f>IF(OR($A149="",$B149="",$C149=""),"",B149*'MPTO_working_3-way'!$I148)</f>
        <v>3.4324266207934628</v>
      </c>
      <c r="G149" s="35">
        <f>IF(OR($A149="",$B149="",$C149=""),"",C149*'MPTO_working_3-way'!$I148)</f>
        <v>2.1759133042529988</v>
      </c>
      <c r="H149" s="33">
        <f>IF(OR($A149="",$B149="",$C149=""),"",'MPTO_working_3-way'!E148)</f>
        <v>4.0441991238165578</v>
      </c>
      <c r="I149" s="34">
        <f>IF(OR($A149="",$B149="",$C149=""),"",'MPTO_working_3-way'!F148)</f>
        <v>3.443124627240596</v>
      </c>
      <c r="J149" s="35">
        <f>IF(OR($A149="",$B149="",$C149=""),"",'MPTO_working_3-way'!G148)</f>
        <v>2.1631051008759097</v>
      </c>
      <c r="K149" s="33">
        <f>IF(OR($A149="",$B149="",$C149=""),"",'OddsRatio_working_3-way'!H148)</f>
        <v>4.0296437396929532</v>
      </c>
      <c r="L149" s="34">
        <f>IF(OR($A149="",$B149="",$C149=""),"",'OddsRatio_working_3-way'!I148)</f>
        <v>3.4402591213909108</v>
      </c>
      <c r="M149" s="35">
        <f>IF(OR($A149="",$B149="",$C149=""),"",'OddsRatio_working_3-way'!J148)</f>
        <v>2.1684291555812414</v>
      </c>
      <c r="N149" s="36">
        <f t="shared" si="43"/>
        <v>24.908379013312448</v>
      </c>
      <c r="O149" s="37">
        <f t="shared" si="44"/>
        <v>29.133907595927962</v>
      </c>
      <c r="P149" s="37">
        <f t="shared" si="45"/>
        <v>45.957713390759594</v>
      </c>
      <c r="Q149" t="s">
        <v>54</v>
      </c>
      <c r="R149" t="s">
        <v>118</v>
      </c>
      <c r="S149" t="s">
        <v>389</v>
      </c>
      <c r="T149" s="38">
        <v>100</v>
      </c>
      <c r="U149" s="38">
        <f t="shared" si="33"/>
        <v>54.954954954954964</v>
      </c>
      <c r="V149" s="38">
        <f t="shared" si="34"/>
        <v>66.442953020134226</v>
      </c>
      <c r="W149" s="38">
        <f t="shared" si="35"/>
        <v>75.186104218362274</v>
      </c>
      <c r="X149" s="38">
        <f t="shared" si="36"/>
        <v>58.370942761503485</v>
      </c>
      <c r="Y149" s="38">
        <f t="shared" si="37"/>
        <v>69.858940826682755</v>
      </c>
      <c r="Z149" s="38">
        <f t="shared" si="38"/>
        <v>78.602092024910817</v>
      </c>
      <c r="AA149" s="38">
        <f t="shared" si="39"/>
        <v>-3.4159878065485216</v>
      </c>
      <c r="AB149" s="38">
        <f t="shared" si="40"/>
        <v>-3.4159878065485287</v>
      </c>
      <c r="AC149" s="38">
        <f t="shared" si="41"/>
        <v>-3.4159878065485429</v>
      </c>
      <c r="AD149" s="39"/>
      <c r="AE149" s="39"/>
      <c r="AF149">
        <v>2.42</v>
      </c>
      <c r="AG149">
        <v>1.63</v>
      </c>
      <c r="AI149" s="39"/>
      <c r="AJ149" t="s">
        <v>320</v>
      </c>
      <c r="AK149" s="38"/>
      <c r="AL149" s="38"/>
    </row>
    <row r="150" spans="1:38" ht="15" x14ac:dyDescent="0.25">
      <c r="A150">
        <v>2.2200000000000002</v>
      </c>
      <c r="B150">
        <v>2.98</v>
      </c>
      <c r="C150">
        <v>4.03</v>
      </c>
      <c r="D150" s="32">
        <f t="shared" si="42"/>
        <v>3.4159878065485261E-2</v>
      </c>
      <c r="E150" s="33">
        <f>IF(OR($A150="",$B150="",$C150=""),"",A150*'MPTO_working_3-way'!$I149)</f>
        <v>2.2958349293053777</v>
      </c>
      <c r="F150" s="34">
        <f>IF(OR($A150="",$B150="",$C150=""),"",B150*'MPTO_working_3-way'!$I149)</f>
        <v>3.081796436635146</v>
      </c>
      <c r="G150" s="35">
        <f>IF(OR($A150="",$B150="",$C150=""),"",C150*'MPTO_working_3-way'!$I149)</f>
        <v>4.1676643086039062</v>
      </c>
      <c r="H150" s="33">
        <f>IF(OR($A150="",$B150="",$C150=""),"",'MPTO_working_3-way'!E149)</f>
        <v>2.2775732008925016</v>
      </c>
      <c r="I150" s="34">
        <f>IF(OR($A150="",$B150="",$C150=""),"",'MPTO_working_3-way'!F149)</f>
        <v>3.0846694528318559</v>
      </c>
      <c r="J150" s="35">
        <f>IF(OR($A150="",$B150="",$C150=""),"",'MPTO_working_3-way'!G149)</f>
        <v>4.2238232351087879</v>
      </c>
      <c r="K150" s="33">
        <f>IF(OR($A150="",$B150="",$C150=""),"",'OddsRatio_working_3-way'!H149)</f>
        <v>2.285627991770828</v>
      </c>
      <c r="L150" s="34">
        <f>IF(OR($A150="",$B150="",$C150=""),"",'OddsRatio_working_3-way'!I149)</f>
        <v>3.0865110030379013</v>
      </c>
      <c r="M150" s="35">
        <f>IF(OR($A150="",$B150="",$C150=""),"",'OddsRatio_working_3-way'!J149)</f>
        <v>4.1929941107095159</v>
      </c>
      <c r="N150" s="36">
        <f t="shared" si="43"/>
        <v>43.557138504838306</v>
      </c>
      <c r="O150" s="37">
        <f t="shared" si="44"/>
        <v>32.448606537161432</v>
      </c>
      <c r="P150" s="37">
        <f t="shared" si="45"/>
        <v>23.994254958000262</v>
      </c>
      <c r="Q150" t="s">
        <v>87</v>
      </c>
      <c r="R150" t="s">
        <v>53</v>
      </c>
      <c r="S150" t="s">
        <v>389</v>
      </c>
      <c r="T150" s="38">
        <v>100</v>
      </c>
      <c r="U150" s="38">
        <f t="shared" si="33"/>
        <v>69.78851963746223</v>
      </c>
      <c r="V150" s="38">
        <f t="shared" si="34"/>
        <v>65.635738831615114</v>
      </c>
      <c r="W150" s="38">
        <f t="shared" si="35"/>
        <v>61.240310077519375</v>
      </c>
      <c r="X150" s="38">
        <f t="shared" si="36"/>
        <v>73.123951090865489</v>
      </c>
      <c r="Y150" s="38">
        <f t="shared" si="37"/>
        <v>68.971170285018374</v>
      </c>
      <c r="Z150" s="38">
        <f t="shared" si="38"/>
        <v>64.575741530922642</v>
      </c>
      <c r="AA150" s="38">
        <f t="shared" si="39"/>
        <v>-3.3354314534032596</v>
      </c>
      <c r="AB150" s="38">
        <f t="shared" si="40"/>
        <v>-3.3354314534032596</v>
      </c>
      <c r="AC150" s="38">
        <f t="shared" si="41"/>
        <v>-3.3354314534032667</v>
      </c>
      <c r="AD150" s="39"/>
      <c r="AE150" s="39"/>
      <c r="AF150">
        <v>2.76</v>
      </c>
      <c r="AG150">
        <v>1.48</v>
      </c>
      <c r="AI150" s="39"/>
      <c r="AJ150" t="s">
        <v>321</v>
      </c>
      <c r="AK150" s="38"/>
      <c r="AL150" s="38"/>
    </row>
    <row r="151" spans="1:38" ht="15" x14ac:dyDescent="0.25">
      <c r="A151">
        <v>3.31</v>
      </c>
      <c r="B151">
        <v>2.91</v>
      </c>
      <c r="C151">
        <v>2.58</v>
      </c>
      <c r="D151" s="32">
        <f t="shared" si="42"/>
        <v>3.3354314534032703E-2</v>
      </c>
      <c r="E151" s="33">
        <f>IF(OR($A151="",$B151="",$C151=""),"",A151*'MPTO_working_3-way'!$I150)</f>
        <v>3.4204027811076485</v>
      </c>
      <c r="F151" s="34">
        <f>IF(OR($A151="",$B151="",$C151=""),"",B151*'MPTO_working_3-way'!$I150)</f>
        <v>3.0070610552940353</v>
      </c>
      <c r="G151" s="35">
        <f>IF(OR($A151="",$B151="",$C151=""),"",C151*'MPTO_working_3-way'!$I150)</f>
        <v>2.6660541314978046</v>
      </c>
      <c r="H151" s="33">
        <f>IF(OR($A151="",$B151="",$C151=""),"",'MPTO_working_3-way'!E150)</f>
        <v>3.4364651014601941</v>
      </c>
      <c r="I151" s="34">
        <f>IF(OR($A151="",$B151="",$C151=""),"",'MPTO_working_3-way'!F150)</f>
        <v>3.0072971448196446</v>
      </c>
      <c r="J151" s="35">
        <f>IF(OR($A151="",$B151="",$C151=""),"",'MPTO_working_3-way'!G150)</f>
        <v>2.6561921014608472</v>
      </c>
      <c r="K151" s="33">
        <f>IF(OR($A151="",$B151="",$C151=""),"",'OddsRatio_working_3-way'!H150)</f>
        <v>3.42818118527626</v>
      </c>
      <c r="L151" s="34">
        <f>IF(OR($A151="",$B151="",$C151=""),"",'OddsRatio_working_3-way'!I150)</f>
        <v>3.0077169107695485</v>
      </c>
      <c r="M151" s="35">
        <f>IF(OR($A151="",$B151="",$C151=""),"",'OddsRatio_working_3-way'!J150)</f>
        <v>2.6608338843015118</v>
      </c>
      <c r="N151" s="36">
        <f t="shared" si="43"/>
        <v>29.236322854238949</v>
      </c>
      <c r="O151" s="37">
        <f t="shared" si="44"/>
        <v>33.255061390904096</v>
      </c>
      <c r="P151" s="37">
        <f t="shared" si="45"/>
        <v>37.508615754856947</v>
      </c>
      <c r="Q151" t="s">
        <v>317</v>
      </c>
      <c r="R151" t="s">
        <v>123</v>
      </c>
      <c r="S151" t="s">
        <v>389</v>
      </c>
      <c r="T151" s="38">
        <v>100</v>
      </c>
      <c r="U151" s="38">
        <f t="shared" si="33"/>
        <v>50.980392156862742</v>
      </c>
      <c r="V151" s="38">
        <f t="shared" si="34"/>
        <v>70.238095238095241</v>
      </c>
      <c r="W151" s="38">
        <f t="shared" si="35"/>
        <v>75.308641975308646</v>
      </c>
      <c r="X151" s="38">
        <f t="shared" si="36"/>
        <v>54.453262786596127</v>
      </c>
      <c r="Y151" s="38">
        <f t="shared" si="37"/>
        <v>73.710965867828619</v>
      </c>
      <c r="Z151" s="38">
        <f t="shared" si="38"/>
        <v>78.78151260504201</v>
      </c>
      <c r="AA151" s="38">
        <f t="shared" si="39"/>
        <v>-3.4728706297333858</v>
      </c>
      <c r="AB151" s="38">
        <f t="shared" si="40"/>
        <v>-3.4728706297333787</v>
      </c>
      <c r="AC151" s="38">
        <f t="shared" si="41"/>
        <v>-3.4728706297333645</v>
      </c>
      <c r="AD151" s="39"/>
      <c r="AE151" s="39"/>
      <c r="AF151">
        <v>2.68</v>
      </c>
      <c r="AG151">
        <v>1.51</v>
      </c>
      <c r="AI151" s="39"/>
      <c r="AJ151" t="s">
        <v>321</v>
      </c>
      <c r="AK151" s="38"/>
      <c r="AL151" s="38"/>
    </row>
    <row r="152" spans="1:38" ht="15" x14ac:dyDescent="0.25">
      <c r="A152">
        <v>2.04</v>
      </c>
      <c r="B152">
        <v>3.36</v>
      </c>
      <c r="C152">
        <v>4.05</v>
      </c>
      <c r="D152" s="32">
        <f t="shared" si="42"/>
        <v>3.4728706297333822E-2</v>
      </c>
      <c r="E152" s="33">
        <f>IF(OR($A152="",$B152="",$C152=""),"",A152*'MPTO_working_3-way'!$I151)</f>
        <v>2.1108465608465612</v>
      </c>
      <c r="F152" s="34">
        <f>IF(OR($A152="",$B152="",$C152=""),"",B152*'MPTO_working_3-way'!$I151)</f>
        <v>3.4766884531590416</v>
      </c>
      <c r="G152" s="35">
        <f>IF(OR($A152="",$B152="",$C152=""),"",C152*'MPTO_working_3-way'!$I151)</f>
        <v>4.1906512605042021</v>
      </c>
      <c r="H152" s="33">
        <f>IF(OR($A152="",$B152="",$C152=""),"",'MPTO_working_3-way'!E151)</f>
        <v>2.0893408717328086</v>
      </c>
      <c r="I152" s="34">
        <f>IF(OR($A152="",$B152="",$C152=""),"",'MPTO_working_3-way'!F151)</f>
        <v>3.4959801728827906</v>
      </c>
      <c r="J152" s="35">
        <f>IF(OR($A152="",$B152="",$C152=""),"",'MPTO_working_3-way'!G151)</f>
        <v>4.249219352705631</v>
      </c>
      <c r="K152" s="33">
        <f>IF(OR($A152="",$B152="",$C152=""),"",'OddsRatio_working_3-way'!H151)</f>
        <v>2.0980107897776969</v>
      </c>
      <c r="L152" s="34">
        <f>IF(OR($A152="",$B152="",$C152=""),"",'OddsRatio_working_3-way'!I151)</f>
        <v>3.4916398691109283</v>
      </c>
      <c r="M152" s="35">
        <f>IF(OR($A152="",$B152="",$C152=""),"",'OddsRatio_working_3-way'!J151)</f>
        <v>4.2201277969442073</v>
      </c>
      <c r="N152" s="36">
        <f t="shared" si="43"/>
        <v>47.374357688933443</v>
      </c>
      <c r="O152" s="37">
        <f t="shared" si="44"/>
        <v>28.763002882566735</v>
      </c>
      <c r="P152" s="37">
        <f t="shared" si="45"/>
        <v>23.862639428499811</v>
      </c>
      <c r="Q152" t="s">
        <v>94</v>
      </c>
      <c r="R152" t="s">
        <v>131</v>
      </c>
      <c r="S152" t="s">
        <v>389</v>
      </c>
      <c r="T152" s="38">
        <v>100</v>
      </c>
      <c r="U152" s="38">
        <f t="shared" si="33"/>
        <v>75.490196078431367</v>
      </c>
      <c r="V152" s="38">
        <f t="shared" si="34"/>
        <v>71.910112359550567</v>
      </c>
      <c r="W152" s="38">
        <f t="shared" si="35"/>
        <v>48.979591836734699</v>
      </c>
      <c r="X152" s="38">
        <f t="shared" si="36"/>
        <v>79.110295803714749</v>
      </c>
      <c r="Y152" s="38">
        <f t="shared" si="37"/>
        <v>75.530212084833934</v>
      </c>
      <c r="Z152" s="38">
        <f t="shared" si="38"/>
        <v>52.599691562018066</v>
      </c>
      <c r="AA152" s="38">
        <f t="shared" si="39"/>
        <v>-3.6200997252833815</v>
      </c>
      <c r="AB152" s="38">
        <f t="shared" si="40"/>
        <v>-3.6200997252833673</v>
      </c>
      <c r="AC152" s="38">
        <f t="shared" si="41"/>
        <v>-3.6200997252833673</v>
      </c>
      <c r="AD152" s="39"/>
      <c r="AE152" s="39"/>
      <c r="AF152">
        <v>2.2999999999999998</v>
      </c>
      <c r="AG152">
        <v>1.66</v>
      </c>
      <c r="AI152" s="39"/>
      <c r="AJ152" t="s">
        <v>325</v>
      </c>
      <c r="AK152" s="38"/>
      <c r="AL152" s="38"/>
    </row>
    <row r="153" spans="1:38" ht="15" x14ac:dyDescent="0.25">
      <c r="A153">
        <v>4.08</v>
      </c>
      <c r="B153">
        <v>3.56</v>
      </c>
      <c r="C153">
        <v>1.96</v>
      </c>
      <c r="D153" s="32">
        <f t="shared" si="42"/>
        <v>3.6200997252833655E-2</v>
      </c>
      <c r="E153" s="33">
        <f>IF(OR($A153="",$B153="",$C153=""),"",A153*'MPTO_working_3-way'!$I152)</f>
        <v>4.2277000687915613</v>
      </c>
      <c r="F153" s="34">
        <f>IF(OR($A153="",$B153="",$C153=""),"",B153*'MPTO_working_3-way'!$I152)</f>
        <v>3.6888755502200881</v>
      </c>
      <c r="G153" s="35">
        <f>IF(OR($A153="",$B153="",$C153=""),"",C153*'MPTO_working_3-way'!$I152)</f>
        <v>2.0309539546155539</v>
      </c>
      <c r="H153" s="33">
        <f>IF(OR($A153="",$B153="",$C153=""),"",'MPTO_working_3-way'!E152)</f>
        <v>4.291273812433273</v>
      </c>
      <c r="I153" s="34">
        <f>IF(OR($A153="",$B153="",$C153=""),"",'MPTO_working_3-way'!F152)</f>
        <v>3.7197969599745782</v>
      </c>
      <c r="J153" s="35">
        <f>IF(OR($A153="",$B153="",$C153=""),"",'MPTO_working_3-way'!G152)</f>
        <v>2.0074795373277352</v>
      </c>
      <c r="K153" s="33">
        <f>IF(OR($A153="",$B153="",$C153=""),"",'OddsRatio_working_3-way'!H152)</f>
        <v>4.2616554917282894</v>
      </c>
      <c r="L153" s="34">
        <f>IF(OR($A153="",$B153="",$C153=""),"",'OddsRatio_working_3-way'!I152)</f>
        <v>3.710986382735201</v>
      </c>
      <c r="M153" s="35">
        <f>IF(OR($A153="",$B153="",$C153=""),"",'OddsRatio_working_3-way'!J152)</f>
        <v>2.0166198935257</v>
      </c>
      <c r="N153" s="36">
        <f t="shared" si="43"/>
        <v>23.653522807398168</v>
      </c>
      <c r="O153" s="37">
        <f t="shared" si="44"/>
        <v>27.108531756793404</v>
      </c>
      <c r="P153" s="37">
        <f t="shared" si="45"/>
        <v>49.237945435808435</v>
      </c>
      <c r="Q153" t="s">
        <v>95</v>
      </c>
      <c r="R153" t="s">
        <v>96</v>
      </c>
      <c r="S153" t="s">
        <v>389</v>
      </c>
      <c r="T153" s="38">
        <v>100</v>
      </c>
      <c r="U153" s="38">
        <f t="shared" si="33"/>
        <v>81.981981981981988</v>
      </c>
      <c r="V153" s="38">
        <f t="shared" si="34"/>
        <v>75.961538461538453</v>
      </c>
      <c r="W153" s="38">
        <f t="shared" si="35"/>
        <v>38.271604938271601</v>
      </c>
      <c r="X153" s="38">
        <f t="shared" si="36"/>
        <v>85.766856600189925</v>
      </c>
      <c r="Y153" s="38">
        <f t="shared" si="37"/>
        <v>79.746413079746418</v>
      </c>
      <c r="Z153" s="38">
        <f t="shared" si="38"/>
        <v>42.056479556479552</v>
      </c>
      <c r="AA153" s="38">
        <f t="shared" si="39"/>
        <v>-3.7848746182079367</v>
      </c>
      <c r="AB153" s="38">
        <f t="shared" si="40"/>
        <v>-3.7848746182079651</v>
      </c>
      <c r="AC153" s="38">
        <f t="shared" si="41"/>
        <v>-3.7848746182079509</v>
      </c>
      <c r="AD153" s="39"/>
      <c r="AE153" s="39"/>
      <c r="AF153">
        <v>1.92</v>
      </c>
      <c r="AG153">
        <v>1.95</v>
      </c>
      <c r="AI153" s="39"/>
      <c r="AJ153" t="s">
        <v>325</v>
      </c>
      <c r="AK153" s="38"/>
      <c r="AL153" s="38"/>
    </row>
    <row r="154" spans="1:38" s="58" customFormat="1" ht="15" x14ac:dyDescent="0.25">
      <c r="A154" s="51">
        <v>5.55</v>
      </c>
      <c r="B154" s="51">
        <v>4.16</v>
      </c>
      <c r="C154" s="51">
        <v>1.62</v>
      </c>
      <c r="D154" s="52">
        <f t="shared" si="42"/>
        <v>3.7848746182079562E-2</v>
      </c>
      <c r="E154" s="53">
        <f>IF(OR($A154="",$B154="",$C154=""),"",A154*'MPTO_working_3-way'!$I153)</f>
        <v>5.7600605413105415</v>
      </c>
      <c r="F154" s="54">
        <f>IF(OR($A154="",$B154="",$C154=""),"",B154*'MPTO_working_3-way'!$I153)</f>
        <v>4.317450784117451</v>
      </c>
      <c r="G154" s="55">
        <f>IF(OR($A154="",$B154="",$C154=""),"",C154*'MPTO_working_3-way'!$I153)</f>
        <v>1.6813149688149689</v>
      </c>
      <c r="H154" s="53">
        <f>IF(OR($A154="",$B154="",$C154=""),"",'MPTO_working_3-way'!E153)</f>
        <v>5.9678714346802142</v>
      </c>
      <c r="I154" s="54">
        <f>IF(OR($A154="",$B154="",$C154=""),"",'MPTO_working_3-way'!F153)</f>
        <v>4.3904253021438837</v>
      </c>
      <c r="J154" s="55">
        <f>IF(OR($A154="",$B154="",$C154=""),"",'MPTO_working_3-way'!G153)</f>
        <v>1.6538009172218755</v>
      </c>
      <c r="K154" s="53">
        <f>IF(OR($A154="",$B154="",$C154=""),"",'OddsRatio_working_3-way'!H153)</f>
        <v>5.8669939349118216</v>
      </c>
      <c r="L154" s="54">
        <f>IF(OR($A154="",$B154="",$C154=""),"",'OddsRatio_working_3-way'!I153)</f>
        <v>4.3801540295211776</v>
      </c>
      <c r="M154" s="55">
        <f>IF(OR($A154="",$B154="",$C154=""),"",'OddsRatio_working_3-way'!J153)</f>
        <v>1.6631947779440286</v>
      </c>
      <c r="N154" s="56">
        <f t="shared" si="43"/>
        <v>17.360928636567383</v>
      </c>
      <c r="O154" s="57">
        <f t="shared" si="44"/>
        <v>23.161815849266578</v>
      </c>
      <c r="P154" s="57">
        <f t="shared" si="45"/>
        <v>59.477255514166025</v>
      </c>
      <c r="Q154" s="51" t="s">
        <v>385</v>
      </c>
      <c r="R154" s="51" t="s">
        <v>99</v>
      </c>
      <c r="S154" s="51" t="s">
        <v>389</v>
      </c>
      <c r="T154" s="58">
        <v>100</v>
      </c>
      <c r="U154" s="58">
        <f t="shared" ref="U154" si="46">(1/A155)*((T154*A155)-T154)</f>
        <v>57.446808510638299</v>
      </c>
      <c r="V154" s="58">
        <f t="shared" ref="V154" si="47">(1/B155)*((T154*B155)-T154)</f>
        <v>69.418960244648318</v>
      </c>
      <c r="W154" s="58">
        <f t="shared" ref="W154" si="48">(1/C155)*((T154*C155)-T154)</f>
        <v>70.326409495548958</v>
      </c>
      <c r="X154" s="58">
        <f t="shared" ref="X154" si="49">((1/B155)+(1/C155))*T154</f>
        <v>60.25463025980271</v>
      </c>
      <c r="Y154" s="58">
        <f t="shared" ref="Y154" si="50">((1/A155)+(1/C155))*T154</f>
        <v>72.226781993812736</v>
      </c>
      <c r="Z154" s="58">
        <f t="shared" ref="Z154" si="51">((1/A155)+(1/B155))*T154</f>
        <v>73.134231244713391</v>
      </c>
      <c r="AA154" s="58">
        <f t="shared" ref="AA154" si="52">U154-X154</f>
        <v>-2.8078217491644111</v>
      </c>
      <c r="AB154" s="58">
        <f t="shared" ref="AB154" si="53">V154-Y154</f>
        <v>-2.8078217491644182</v>
      </c>
      <c r="AC154" s="58">
        <f t="shared" ref="AC154" si="54">W154-Z154</f>
        <v>-2.8078217491644324</v>
      </c>
      <c r="AD154" s="59"/>
      <c r="AE154" s="59"/>
      <c r="AF154" s="51">
        <v>1.7</v>
      </c>
      <c r="AG154" s="51">
        <v>2.23</v>
      </c>
      <c r="AH154" s="59"/>
      <c r="AI154" s="59"/>
      <c r="AJ154" s="51" t="s">
        <v>325</v>
      </c>
    </row>
    <row r="155" spans="1:38" ht="15" x14ac:dyDescent="0.25">
      <c r="A155">
        <v>2.35</v>
      </c>
      <c r="B155">
        <v>3.27</v>
      </c>
      <c r="C155">
        <v>3.37</v>
      </c>
      <c r="D155" s="32">
        <f t="shared" si="42"/>
        <v>2.8078217491644297E-2</v>
      </c>
      <c r="E155" s="33">
        <f>IF(OR($A155="",$B155="",$C155=""),"",A155*'MPTO_working_3-way'!$I154)</f>
        <v>2.415983811105364</v>
      </c>
      <c r="F155" s="34">
        <f>IF(OR($A155="",$B155="",$C155=""),"",B155*'MPTO_working_3-way'!$I154)</f>
        <v>3.3618157711976768</v>
      </c>
      <c r="G155" s="35">
        <f>IF(OR($A155="",$B155="",$C155=""),"",C155*'MPTO_working_3-way'!$I154)</f>
        <v>3.4646235929468414</v>
      </c>
      <c r="H155" s="33">
        <f>IF(OR($A155="",$B155="",$C155=""),"",'MPTO_working_3-way'!E154)</f>
        <v>2.4028497275115663</v>
      </c>
      <c r="I155" s="34">
        <f>IF(OR($A155="",$B155="",$C155=""),"",'MPTO_working_3-way'!F154)</f>
        <v>3.373238841901034</v>
      </c>
      <c r="J155" s="35">
        <f>IF(OR($A155="",$B155="",$C155=""),"",'MPTO_working_3-way'!G154)</f>
        <v>3.4797556610760418</v>
      </c>
      <c r="K155" s="33">
        <f>IF(OR($A155="",$B155="",$C155=""),"",'OddsRatio_working_3-way'!H154)</f>
        <v>2.4085779804511094</v>
      </c>
      <c r="L155" s="34">
        <f>IF(OR($A155="",$B155="",$C155=""),"",'OddsRatio_working_3-way'!I154)</f>
        <v>3.3684977893511254</v>
      </c>
      <c r="M155" s="35">
        <f>IF(OR($A155="",$B155="",$C155=""),"",'OddsRatio_working_3-way'!J154)</f>
        <v>3.4728368990141703</v>
      </c>
      <c r="N155" s="36">
        <f t="shared" ref="N155:N188" si="55">(1/E155)* 100</f>
        <v>41.391005825592792</v>
      </c>
      <c r="O155" s="37">
        <f t="shared" ref="O155:O188" si="56">(1/F155)* 100</f>
        <v>29.745829874661489</v>
      </c>
      <c r="P155" s="37">
        <f t="shared" ref="P155:P188" si="57">(1/G155)* 100</f>
        <v>28.863164299745712</v>
      </c>
      <c r="Q155" t="s">
        <v>44</v>
      </c>
      <c r="R155" t="s">
        <v>43</v>
      </c>
      <c r="S155" s="28">
        <v>44425</v>
      </c>
      <c r="T155" s="38">
        <v>100</v>
      </c>
      <c r="U155" s="38">
        <f t="shared" ref="U155:U188" si="58">(1/A156)*((T155*A156)-T155)</f>
        <v>67.10526315789474</v>
      </c>
      <c r="V155" s="38">
        <f t="shared" ref="V155:V188" si="59">(1/B156)*((T155*B156)-T155)</f>
        <v>69.135802469135797</v>
      </c>
      <c r="W155" s="38">
        <f t="shared" ref="W155:W188" si="60">(1/C156)*((T155*C156)-T155)</f>
        <v>61.089494163424128</v>
      </c>
      <c r="X155" s="38">
        <f t="shared" ref="X155:X188" si="61">((1/B156)+(1/C156))*T155</f>
        <v>69.774703367440068</v>
      </c>
      <c r="Y155" s="38">
        <f t="shared" ref="Y155:Y188" si="62">((1/A156)+(1/C156))*T155</f>
        <v>71.80524267868114</v>
      </c>
      <c r="Z155" s="38">
        <f t="shared" ref="Z155:Z188" si="63">((1/A156)+(1/B156))*T155</f>
        <v>63.758934372969463</v>
      </c>
      <c r="AA155" s="38">
        <f t="shared" ref="AA155:AA188" si="64">U155-X155</f>
        <v>-2.6694402095453285</v>
      </c>
      <c r="AB155" s="38">
        <f t="shared" ref="AB155:AB188" si="65">V155-Y155</f>
        <v>-2.6694402095453427</v>
      </c>
      <c r="AC155" s="38">
        <f t="shared" ref="AC155:AC188" si="66">W155-Z155</f>
        <v>-2.6694402095453356</v>
      </c>
      <c r="AD155" s="39"/>
      <c r="AE155" s="39"/>
      <c r="AF155">
        <v>2.3199999999999998</v>
      </c>
      <c r="AG155">
        <v>1.66</v>
      </c>
      <c r="AI155" s="39"/>
      <c r="AJ155" t="s">
        <v>318</v>
      </c>
      <c r="AK155" s="38"/>
      <c r="AL155" s="38"/>
    </row>
    <row r="156" spans="1:38" ht="15" x14ac:dyDescent="0.25">
      <c r="A156">
        <v>3.04</v>
      </c>
      <c r="B156">
        <v>3.24</v>
      </c>
      <c r="C156">
        <v>2.57</v>
      </c>
      <c r="D156" s="32">
        <f t="shared" si="42"/>
        <v>2.6694402095453373E-2</v>
      </c>
      <c r="E156" s="33">
        <f>IF(OR($A156="",$B156="",$C156=""),"",A156*'MPTO_working_3-way'!$I155)</f>
        <v>3.1211509823701782</v>
      </c>
      <c r="F156" s="34">
        <f>IF(OR($A156="",$B156="",$C156=""),"",B156*'MPTO_working_3-way'!$I155)</f>
        <v>3.3264898627892689</v>
      </c>
      <c r="G156" s="35">
        <f>IF(OR($A156="",$B156="",$C156=""),"",C156*'MPTO_working_3-way'!$I155)</f>
        <v>2.6386046133853149</v>
      </c>
      <c r="H156" s="33">
        <f>IF(OR($A156="",$B156="",$C156=""),"",'MPTO_working_3-way'!E155)</f>
        <v>3.1245192693816235</v>
      </c>
      <c r="I156" s="34">
        <f>IF(OR($A156="",$B156="",$C156=""),"",'MPTO_working_3-way'!F155)</f>
        <v>3.336181973715564</v>
      </c>
      <c r="J156" s="35">
        <f>IF(OR($A156="",$B156="",$C156=""),"",'MPTO_working_3-way'!G155)</f>
        <v>2.6301467332606654</v>
      </c>
      <c r="K156" s="33">
        <f>IF(OR($A156="",$B156="",$C156=""),"",'OddsRatio_working_3-way'!H155)</f>
        <v>3.1232275741628892</v>
      </c>
      <c r="L156" s="34">
        <f>IF(OR($A156="",$B156="",$C156=""),"",'OddsRatio_working_3-way'!I155)</f>
        <v>3.331387140257291</v>
      </c>
      <c r="M156" s="35">
        <f>IF(OR($A156="",$B156="",$C156=""),"",'OddsRatio_working_3-way'!J155)</f>
        <v>2.6340525938410475</v>
      </c>
      <c r="N156" s="36">
        <f t="shared" si="55"/>
        <v>32.039462545980641</v>
      </c>
      <c r="O156" s="37">
        <f t="shared" si="56"/>
        <v>30.061717944376891</v>
      </c>
      <c r="P156" s="37">
        <f t="shared" si="57"/>
        <v>37.898819509642465</v>
      </c>
      <c r="Q156" t="s">
        <v>330</v>
      </c>
      <c r="R156" t="s">
        <v>162</v>
      </c>
      <c r="S156" s="28">
        <v>44425</v>
      </c>
      <c r="T156" s="38">
        <v>100</v>
      </c>
      <c r="U156" s="38">
        <f t="shared" si="58"/>
        <v>60</v>
      </c>
      <c r="V156" s="38">
        <f t="shared" si="59"/>
        <v>68.847352024922117</v>
      </c>
      <c r="W156" s="38">
        <f t="shared" si="60"/>
        <v>68.454258675078862</v>
      </c>
      <c r="X156" s="38">
        <f t="shared" si="61"/>
        <v>62.698389299999015</v>
      </c>
      <c r="Y156" s="38">
        <f t="shared" si="62"/>
        <v>71.545741324921124</v>
      </c>
      <c r="Z156" s="38">
        <f t="shared" si="63"/>
        <v>71.152647975077883</v>
      </c>
      <c r="AA156" s="38">
        <f t="shared" si="64"/>
        <v>-2.6983892999990147</v>
      </c>
      <c r="AB156" s="38">
        <f t="shared" si="65"/>
        <v>-2.6983892999990076</v>
      </c>
      <c r="AC156" s="38">
        <f t="shared" si="66"/>
        <v>-2.6983892999990218</v>
      </c>
      <c r="AD156" s="39"/>
      <c r="AE156" s="39"/>
      <c r="AF156">
        <v>2.42</v>
      </c>
      <c r="AG156">
        <v>1.61</v>
      </c>
      <c r="AI156" s="39"/>
      <c r="AJ156" t="s">
        <v>318</v>
      </c>
      <c r="AK156" s="38"/>
      <c r="AL156" s="38"/>
    </row>
    <row r="157" spans="1:38" ht="15" x14ac:dyDescent="0.25">
      <c r="A157">
        <v>2.5</v>
      </c>
      <c r="B157">
        <v>3.21</v>
      </c>
      <c r="C157">
        <v>3.17</v>
      </c>
      <c r="D157" s="32">
        <f t="shared" si="42"/>
        <v>2.6983892999990156E-2</v>
      </c>
      <c r="E157" s="33">
        <f>IF(OR($A157="",$B157="",$C157=""),"",A157*'MPTO_working_3-way'!$I156)</f>
        <v>2.5674597324999753</v>
      </c>
      <c r="F157" s="34">
        <f>IF(OR($A157="",$B157="",$C157=""),"",B157*'MPTO_working_3-way'!$I156)</f>
        <v>3.2966182965299682</v>
      </c>
      <c r="G157" s="35">
        <f>IF(OR($A157="",$B157="",$C157=""),"",C157*'MPTO_working_3-way'!$I156)</f>
        <v>3.2555389408099686</v>
      </c>
      <c r="H157" s="33">
        <f>IF(OR($A157="",$B157="",$C157=""),"",'MPTO_working_3-way'!E156)</f>
        <v>2.5575096386975482</v>
      </c>
      <c r="I157" s="34">
        <f>IF(OR($A157="",$B157="",$C157=""),"",'MPTO_working_3-way'!F156)</f>
        <v>3.3054371106024409</v>
      </c>
      <c r="J157" s="35">
        <f>IF(OR($A157="",$B157="",$C157=""),"",'MPTO_working_3-way'!G156)</f>
        <v>3.2630389656477208</v>
      </c>
      <c r="K157" s="33">
        <f>IF(OR($A157="",$B157="",$C157=""),"",'OddsRatio_working_3-way'!H156)</f>
        <v>2.5620096292913095</v>
      </c>
      <c r="L157" s="34">
        <f>IF(OR($A157="",$B157="",$C157=""),"",'OddsRatio_working_3-way'!I156)</f>
        <v>3.3013608538225285</v>
      </c>
      <c r="M157" s="35">
        <f>IF(OR($A157="",$B157="",$C157=""),"",'OddsRatio_working_3-way'!J156)</f>
        <v>3.2597072637080946</v>
      </c>
      <c r="N157" s="36">
        <f t="shared" si="55"/>
        <v>38.949004237207042</v>
      </c>
      <c r="O157" s="37">
        <f t="shared" si="56"/>
        <v>30.334115449538196</v>
      </c>
      <c r="P157" s="37">
        <f t="shared" si="57"/>
        <v>30.716880313254769</v>
      </c>
      <c r="Q157" t="s">
        <v>46</v>
      </c>
      <c r="R157" t="s">
        <v>78</v>
      </c>
      <c r="S157" s="28">
        <v>44425</v>
      </c>
      <c r="T157" s="38">
        <v>100</v>
      </c>
      <c r="U157" s="38">
        <f t="shared" si="58"/>
        <v>74.811083123425689</v>
      </c>
      <c r="V157" s="38">
        <f t="shared" si="59"/>
        <v>67.741935483870961</v>
      </c>
      <c r="W157" s="38">
        <f t="shared" si="60"/>
        <v>54.545454545454554</v>
      </c>
      <c r="X157" s="38">
        <f t="shared" si="61"/>
        <v>77.712609970674478</v>
      </c>
      <c r="Y157" s="38">
        <f t="shared" si="62"/>
        <v>70.64346233111975</v>
      </c>
      <c r="Z157" s="38">
        <f t="shared" si="63"/>
        <v>57.446981392703343</v>
      </c>
      <c r="AA157" s="38">
        <f t="shared" si="64"/>
        <v>-2.901526847248789</v>
      </c>
      <c r="AB157" s="38">
        <f t="shared" si="65"/>
        <v>-2.901526847248789</v>
      </c>
      <c r="AC157" s="38">
        <f t="shared" si="66"/>
        <v>-2.901526847248789</v>
      </c>
      <c r="AD157" s="39"/>
      <c r="AE157" s="39"/>
      <c r="AF157">
        <v>2.36</v>
      </c>
      <c r="AG157">
        <v>1.64</v>
      </c>
      <c r="AI157" s="39"/>
      <c r="AJ157" t="s">
        <v>318</v>
      </c>
      <c r="AK157" s="38"/>
      <c r="AL157" s="38"/>
    </row>
    <row r="158" spans="1:38" ht="15" x14ac:dyDescent="0.25">
      <c r="A158">
        <v>3.97</v>
      </c>
      <c r="B158">
        <v>3.1</v>
      </c>
      <c r="C158">
        <v>2.2000000000000002</v>
      </c>
      <c r="D158" s="32">
        <f t="shared" si="42"/>
        <v>2.9015268472488032E-2</v>
      </c>
      <c r="E158" s="33">
        <f>IF(OR($A158="",$B158="",$C158=""),"",A158*'MPTO_working_3-way'!$I157)</f>
        <v>4.0851906158357778</v>
      </c>
      <c r="F158" s="34">
        <f>IF(OR($A158="",$B158="",$C158=""),"",B158*'MPTO_working_3-way'!$I157)</f>
        <v>3.1899473322647132</v>
      </c>
      <c r="G158" s="35">
        <f>IF(OR($A158="",$B158="",$C158=""),"",C158*'MPTO_working_3-way'!$I157)</f>
        <v>2.2638335906394738</v>
      </c>
      <c r="H158" s="33">
        <f>IF(OR($A158="",$B158="",$C158=""),"",'MPTO_working_3-way'!E157)</f>
        <v>4.1285223437563543</v>
      </c>
      <c r="I158" s="34">
        <f>IF(OR($A158="",$B158="",$C158=""),"",'MPTO_working_3-way'!F157)</f>
        <v>3.1958184479312579</v>
      </c>
      <c r="J158" s="35">
        <f>IF(OR($A158="",$B158="",$C158=""),"",'MPTO_working_3-way'!G157)</f>
        <v>2.2478289987104061</v>
      </c>
      <c r="K158" s="33">
        <f>IF(OR($A158="",$B158="",$C158=""),"",'OddsRatio_working_3-way'!H157)</f>
        <v>4.1054723192257061</v>
      </c>
      <c r="L158" s="34">
        <f>IF(OR($A158="",$B158="",$C158=""),"",'OddsRatio_working_3-way'!I157)</f>
        <v>3.195788508543429</v>
      </c>
      <c r="M158" s="35">
        <f>IF(OR($A158="",$B158="",$C158=""),"",'OddsRatio_working_3-way'!J157)</f>
        <v>2.2547362905962451</v>
      </c>
      <c r="N158" s="36">
        <f t="shared" si="55"/>
        <v>24.478661928861129</v>
      </c>
      <c r="O158" s="37">
        <f t="shared" si="56"/>
        <v>31.348479954057641</v>
      </c>
      <c r="P158" s="37">
        <f t="shared" si="57"/>
        <v>44.172858117081219</v>
      </c>
      <c r="Q158" t="s">
        <v>67</v>
      </c>
      <c r="R158" t="s">
        <v>40</v>
      </c>
      <c r="S158" s="28">
        <v>44425</v>
      </c>
      <c r="T158" s="38">
        <v>100</v>
      </c>
      <c r="U158" s="38">
        <f t="shared" si="58"/>
        <v>69.230769230769241</v>
      </c>
      <c r="V158" s="38">
        <f t="shared" si="59"/>
        <v>68.652037617554868</v>
      </c>
      <c r="W158" s="38">
        <f t="shared" si="60"/>
        <v>59.514170040485837</v>
      </c>
      <c r="X158" s="38">
        <f t="shared" si="61"/>
        <v>71.83379234195931</v>
      </c>
      <c r="Y158" s="38">
        <f t="shared" si="62"/>
        <v>71.255060728744951</v>
      </c>
      <c r="Z158" s="38">
        <f t="shared" si="63"/>
        <v>62.11719315167592</v>
      </c>
      <c r="AA158" s="38">
        <f t="shared" si="64"/>
        <v>-2.603023111190069</v>
      </c>
      <c r="AB158" s="38">
        <f t="shared" si="65"/>
        <v>-2.6030231111900832</v>
      </c>
      <c r="AC158" s="38">
        <f t="shared" si="66"/>
        <v>-2.6030231111900832</v>
      </c>
      <c r="AD158" s="39"/>
      <c r="AE158" s="39"/>
      <c r="AF158">
        <v>2.4500000000000002</v>
      </c>
      <c r="AG158">
        <v>1.6</v>
      </c>
      <c r="AI158" s="39"/>
      <c r="AJ158" t="s">
        <v>318</v>
      </c>
      <c r="AK158" s="38"/>
      <c r="AL158" s="38"/>
    </row>
    <row r="159" spans="1:38" ht="15" x14ac:dyDescent="0.25">
      <c r="A159">
        <v>3.25</v>
      </c>
      <c r="B159">
        <v>3.19</v>
      </c>
      <c r="C159">
        <v>2.4700000000000002</v>
      </c>
      <c r="D159" s="32">
        <f t="shared" si="42"/>
        <v>2.6030231111900948E-2</v>
      </c>
      <c r="E159" s="33">
        <f>IF(OR($A159="",$B159="",$C159=""),"",A159*'MPTO_working_3-way'!$I158)</f>
        <v>3.334598251113678</v>
      </c>
      <c r="F159" s="34">
        <f>IF(OR($A159="",$B159="",$C159=""),"",B159*'MPTO_working_3-way'!$I158)</f>
        <v>3.2730364372469638</v>
      </c>
      <c r="G159" s="35">
        <f>IF(OR($A159="",$B159="",$C159=""),"",C159*'MPTO_working_3-way'!$I158)</f>
        <v>2.5342946708463954</v>
      </c>
      <c r="H159" s="33">
        <f>IF(OR($A159="",$B159="",$C159=""),"",'MPTO_working_3-way'!E158)</f>
        <v>3.3443075225308081</v>
      </c>
      <c r="I159" s="34">
        <f>IF(OR($A159="",$B159="",$C159=""),"",'MPTO_working_3-way'!F158)</f>
        <v>3.2808088939471753</v>
      </c>
      <c r="J159" s="35">
        <f>IF(OR($A159="",$B159="",$C159=""),"",'MPTO_working_3-way'!G158)</f>
        <v>2.5240952919945756</v>
      </c>
      <c r="K159" s="33">
        <f>IF(OR($A159="",$B159="",$C159=""),"",'OddsRatio_working_3-way'!H158)</f>
        <v>3.3398122372588221</v>
      </c>
      <c r="L159" s="34">
        <f>IF(OR($A159="",$B159="",$C159=""),"",'OddsRatio_working_3-way'!I158)</f>
        <v>3.2774172442652536</v>
      </c>
      <c r="M159" s="35">
        <f>IF(OR($A159="",$B159="",$C159=""),"",'OddsRatio_working_3-way'!J158)</f>
        <v>2.5286773283424311</v>
      </c>
      <c r="N159" s="36">
        <f t="shared" si="55"/>
        <v>29.988620058384047</v>
      </c>
      <c r="O159" s="37">
        <f t="shared" si="56"/>
        <v>30.552669338479042</v>
      </c>
      <c r="P159" s="37">
        <f t="shared" si="57"/>
        <v>39.4587106031369</v>
      </c>
      <c r="Q159" t="s">
        <v>236</v>
      </c>
      <c r="R159" t="s">
        <v>47</v>
      </c>
      <c r="S159" s="28">
        <v>44425</v>
      </c>
      <c r="T159" s="38">
        <v>100</v>
      </c>
      <c r="U159" s="38">
        <f t="shared" si="58"/>
        <v>68.944099378881987</v>
      </c>
      <c r="V159" s="38">
        <f t="shared" si="59"/>
        <v>68.35443037974683</v>
      </c>
      <c r="W159" s="38">
        <f t="shared" si="60"/>
        <v>60</v>
      </c>
      <c r="X159" s="38">
        <f t="shared" si="61"/>
        <v>71.64556962025317</v>
      </c>
      <c r="Y159" s="38">
        <f t="shared" si="62"/>
        <v>71.055900621118013</v>
      </c>
      <c r="Z159" s="38">
        <f t="shared" si="63"/>
        <v>62.701470241371169</v>
      </c>
      <c r="AA159" s="38">
        <f t="shared" si="64"/>
        <v>-2.7014702413711831</v>
      </c>
      <c r="AB159" s="38">
        <f t="shared" si="65"/>
        <v>-2.7014702413711831</v>
      </c>
      <c r="AC159" s="38">
        <f t="shared" si="66"/>
        <v>-2.7014702413711689</v>
      </c>
      <c r="AD159" s="39"/>
      <c r="AE159" s="39"/>
      <c r="AF159">
        <v>2.3199999999999998</v>
      </c>
      <c r="AG159">
        <v>1.66</v>
      </c>
      <c r="AI159" s="39"/>
      <c r="AJ159" t="s">
        <v>318</v>
      </c>
      <c r="AK159" s="38"/>
      <c r="AL159" s="38"/>
    </row>
    <row r="160" spans="1:38" ht="15" x14ac:dyDescent="0.25">
      <c r="A160">
        <v>3.22</v>
      </c>
      <c r="B160">
        <v>3.16</v>
      </c>
      <c r="C160">
        <v>2.5</v>
      </c>
      <c r="D160" s="32">
        <f t="shared" si="42"/>
        <v>2.7014702413711733E-2</v>
      </c>
      <c r="E160" s="33">
        <f>IF(OR($A160="",$B160="",$C160=""),"",A160*'MPTO_working_3-way'!$I159)</f>
        <v>3.3069873417721518</v>
      </c>
      <c r="F160" s="34">
        <f>IF(OR($A160="",$B160="",$C160=""),"",B160*'MPTO_working_3-way'!$I159)</f>
        <v>3.2453664596273293</v>
      </c>
      <c r="G160" s="35">
        <f>IF(OR($A160="",$B160="",$C160=""),"",C160*'MPTO_working_3-way'!$I159)</f>
        <v>2.5675367560342792</v>
      </c>
      <c r="H160" s="33">
        <f>IF(OR($A160="",$B160="",$C160=""),"",'MPTO_working_3-way'!E159)</f>
        <v>3.3161544879371476</v>
      </c>
      <c r="I160" s="34">
        <f>IF(OR($A160="",$B160="",$C160=""),"",'MPTO_working_3-way'!F159)</f>
        <v>3.2525529774792439</v>
      </c>
      <c r="J160" s="35">
        <f>IF(OR($A160="",$B160="",$C160=""),"",'MPTO_working_3-way'!G159)</f>
        <v>2.5575768137701753</v>
      </c>
      <c r="K160" s="33">
        <f>IF(OR($A160="",$B160="",$C160=""),"",'OddsRatio_working_3-way'!H159)</f>
        <v>3.3118815628375859</v>
      </c>
      <c r="L160" s="34">
        <f>IF(OR($A160="",$B160="",$C160=""),"",'OddsRatio_working_3-way'!I159)</f>
        <v>3.2493982773554886</v>
      </c>
      <c r="M160" s="35">
        <f>IF(OR($A160="",$B160="",$C160=""),"",'OddsRatio_working_3-way'!J159)</f>
        <v>2.5620821370524225</v>
      </c>
      <c r="N160" s="36">
        <f t="shared" si="55"/>
        <v>30.239002955001304</v>
      </c>
      <c r="O160" s="37">
        <f t="shared" si="56"/>
        <v>30.813161238957022</v>
      </c>
      <c r="P160" s="37">
        <f t="shared" si="57"/>
        <v>38.947835806041681</v>
      </c>
      <c r="Q160" t="s">
        <v>72</v>
      </c>
      <c r="R160" t="s">
        <v>108</v>
      </c>
      <c r="S160" s="28">
        <v>44425</v>
      </c>
      <c r="T160" s="38">
        <v>100</v>
      </c>
      <c r="U160" s="38">
        <f t="shared" si="58"/>
        <v>56.896551724137922</v>
      </c>
      <c r="V160" s="38">
        <f t="shared" si="59"/>
        <v>68.75</v>
      </c>
      <c r="W160" s="38">
        <f t="shared" si="60"/>
        <v>71.671388101982998</v>
      </c>
      <c r="X160" s="38">
        <f t="shared" si="61"/>
        <v>59.578611898016995</v>
      </c>
      <c r="Y160" s="38">
        <f t="shared" si="62"/>
        <v>71.432060173879066</v>
      </c>
      <c r="Z160" s="38">
        <f t="shared" si="63"/>
        <v>74.353448275862078</v>
      </c>
      <c r="AA160" s="38">
        <f t="shared" si="64"/>
        <v>-2.6820601738790728</v>
      </c>
      <c r="AB160" s="38">
        <f t="shared" si="65"/>
        <v>-2.6820601738790657</v>
      </c>
      <c r="AC160" s="38">
        <f t="shared" si="66"/>
        <v>-2.6820601738790799</v>
      </c>
      <c r="AD160" s="39"/>
      <c r="AE160" s="39"/>
      <c r="AF160">
        <v>2.35</v>
      </c>
      <c r="AG160">
        <v>1.65</v>
      </c>
      <c r="AI160" s="39"/>
      <c r="AJ160" t="s">
        <v>318</v>
      </c>
      <c r="AK160" s="38"/>
      <c r="AL160" s="38"/>
    </row>
    <row r="161" spans="1:38" ht="15" x14ac:dyDescent="0.25">
      <c r="A161">
        <v>2.3199999999999998</v>
      </c>
      <c r="B161">
        <v>3.2</v>
      </c>
      <c r="C161">
        <v>3.53</v>
      </c>
      <c r="D161" s="32">
        <f t="shared" si="42"/>
        <v>2.6820601738790639E-2</v>
      </c>
      <c r="E161" s="33">
        <f>IF(OR($A161="",$B161="",$C161=""),"",A161*'MPTO_working_3-way'!$I160)</f>
        <v>2.382223796033994</v>
      </c>
      <c r="F161" s="34">
        <f>IF(OR($A161="",$B161="",$C161=""),"",B161*'MPTO_working_3-way'!$I160)</f>
        <v>3.2858259255641302</v>
      </c>
      <c r="G161" s="35">
        <f>IF(OR($A161="",$B161="",$C161=""),"",C161*'MPTO_working_3-way'!$I160)</f>
        <v>3.624676724137931</v>
      </c>
      <c r="H161" s="33">
        <f>IF(OR($A161="",$B161="",$C161=""),"",'MPTO_working_3-way'!E160)</f>
        <v>2.369138939380059</v>
      </c>
      <c r="I161" s="34">
        <f>IF(OR($A161="",$B161="",$C161=""),"",'MPTO_working_3-way'!F160)</f>
        <v>3.2942438422654567</v>
      </c>
      <c r="J161" s="35">
        <f>IF(OR($A161="",$B161="",$C161=""),"",'MPTO_working_3-way'!G160)</f>
        <v>3.6450332697856935</v>
      </c>
      <c r="K161" s="33">
        <f>IF(OR($A161="",$B161="",$C161=""),"",'OddsRatio_working_3-way'!H160)</f>
        <v>2.3748356318678896</v>
      </c>
      <c r="L161" s="34">
        <f>IF(OR($A161="",$B161="",$C161=""),"",'OddsRatio_working_3-way'!I160)</f>
        <v>3.2913927197798154</v>
      </c>
      <c r="M161" s="35">
        <f>IF(OR($A161="",$B161="",$C161=""),"",'OddsRatio_working_3-way'!J160)</f>
        <v>3.6351016277467885</v>
      </c>
      <c r="N161" s="36">
        <f t="shared" si="55"/>
        <v>41.977584207866343</v>
      </c>
      <c r="O161" s="37">
        <f t="shared" si="56"/>
        <v>30.433748550703093</v>
      </c>
      <c r="P161" s="37">
        <f t="shared" si="57"/>
        <v>27.588667241430571</v>
      </c>
      <c r="Q161" t="s">
        <v>45</v>
      </c>
      <c r="R161" t="s">
        <v>73</v>
      </c>
      <c r="S161" s="28">
        <v>44425</v>
      </c>
      <c r="T161" s="38">
        <v>100</v>
      </c>
      <c r="U161" s="38">
        <f t="shared" si="58"/>
        <v>51.92307692307692</v>
      </c>
      <c r="V161" s="38">
        <f t="shared" si="59"/>
        <v>72.826086956521735</v>
      </c>
      <c r="W161" s="38">
        <f t="shared" si="60"/>
        <v>71.83098591549296</v>
      </c>
      <c r="X161" s="38">
        <f t="shared" si="61"/>
        <v>55.342927127985298</v>
      </c>
      <c r="Y161" s="38">
        <f t="shared" si="62"/>
        <v>76.245937161430106</v>
      </c>
      <c r="Z161" s="38">
        <f t="shared" si="63"/>
        <v>75.250836120401331</v>
      </c>
      <c r="AA161" s="38">
        <f t="shared" si="64"/>
        <v>-3.4198502049083785</v>
      </c>
      <c r="AB161" s="38">
        <f t="shared" si="65"/>
        <v>-3.4198502049083714</v>
      </c>
      <c r="AC161" s="38">
        <f t="shared" si="66"/>
        <v>-3.4198502049083714</v>
      </c>
      <c r="AD161" s="39"/>
      <c r="AE161" s="39"/>
      <c r="AF161">
        <v>2.27</v>
      </c>
      <c r="AG161">
        <v>1.68</v>
      </c>
      <c r="AI161" s="39"/>
      <c r="AJ161" t="s">
        <v>318</v>
      </c>
      <c r="AK161" s="38"/>
      <c r="AL161" s="38"/>
    </row>
    <row r="162" spans="1:38" ht="15" x14ac:dyDescent="0.25">
      <c r="A162">
        <v>2.08</v>
      </c>
      <c r="B162">
        <v>3.68</v>
      </c>
      <c r="C162">
        <v>3.55</v>
      </c>
      <c r="D162" s="32">
        <f t="shared" si="42"/>
        <v>3.4198502049083812E-2</v>
      </c>
      <c r="E162" s="33">
        <f>IF(OR($A162="",$B162="",$C162=""),"",A162*'MPTO_working_3-way'!$I161)</f>
        <v>2.1511328842620943</v>
      </c>
      <c r="F162" s="34">
        <f>IF(OR($A162="",$B162="",$C162=""),"",B162*'MPTO_working_3-way'!$I161)</f>
        <v>3.8058504875406287</v>
      </c>
      <c r="G162" s="35">
        <f>IF(OR($A162="",$B162="",$C162=""),"",C162*'MPTO_working_3-way'!$I161)</f>
        <v>3.6714046822742472</v>
      </c>
      <c r="H162" s="33">
        <f>IF(OR($A162="",$B162="",$C162=""),"",'MPTO_working_3-way'!E161)</f>
        <v>2.1305165968336803</v>
      </c>
      <c r="I162" s="34">
        <f>IF(OR($A162="",$B162="",$C162=""),"",'MPTO_working_3-way'!F161)</f>
        <v>3.8411362916723215</v>
      </c>
      <c r="J162" s="35">
        <f>IF(OR($A162="",$B162="",$C162=""),"",'MPTO_working_3-way'!G161)</f>
        <v>3.6997211571976294</v>
      </c>
      <c r="K162" s="33">
        <f>IF(OR($A162="",$B162="",$C162=""),"",'OddsRatio_working_3-way'!H161)</f>
        <v>2.1388284299134006</v>
      </c>
      <c r="L162" s="34">
        <f>IF(OR($A162="",$B162="",$C162=""),"",'OddsRatio_working_3-way'!I161)</f>
        <v>3.8259816594147353</v>
      </c>
      <c r="M162" s="35">
        <f>IF(OR($A162="",$B162="",$C162=""),"",'OddsRatio_working_3-way'!J161)</f>
        <v>3.6889004595177508</v>
      </c>
      <c r="N162" s="36">
        <f t="shared" si="55"/>
        <v>46.487132771578224</v>
      </c>
      <c r="O162" s="37">
        <f t="shared" si="56"/>
        <v>26.275335914370302</v>
      </c>
      <c r="P162" s="37">
        <f t="shared" si="57"/>
        <v>27.237531314051473</v>
      </c>
      <c r="Q162" t="s">
        <v>234</v>
      </c>
      <c r="R162" t="s">
        <v>230</v>
      </c>
      <c r="S162" s="28">
        <v>44425</v>
      </c>
      <c r="T162" s="38">
        <v>100</v>
      </c>
      <c r="U162" s="38">
        <f t="shared" si="58"/>
        <v>48.186528497409334</v>
      </c>
      <c r="V162" s="38">
        <f t="shared" si="59"/>
        <v>72.222222222222229</v>
      </c>
      <c r="W162" s="38">
        <f t="shared" si="60"/>
        <v>75.903614457831324</v>
      </c>
      <c r="X162" s="38">
        <f t="shared" si="61"/>
        <v>51.874163319946454</v>
      </c>
      <c r="Y162" s="38">
        <f t="shared" si="62"/>
        <v>75.909857044759349</v>
      </c>
      <c r="Z162" s="38">
        <f t="shared" si="63"/>
        <v>79.591249280368459</v>
      </c>
      <c r="AA162" s="38">
        <f t="shared" si="64"/>
        <v>-3.6876348225371203</v>
      </c>
      <c r="AB162" s="38">
        <f t="shared" si="65"/>
        <v>-3.6876348225371203</v>
      </c>
      <c r="AC162" s="38">
        <f t="shared" si="66"/>
        <v>-3.6876348225371345</v>
      </c>
      <c r="AD162" s="39"/>
      <c r="AE162" s="39"/>
      <c r="AF162">
        <v>1.94</v>
      </c>
      <c r="AG162">
        <v>1.93</v>
      </c>
      <c r="AI162" s="39"/>
      <c r="AJ162" t="s">
        <v>327</v>
      </c>
      <c r="AK162" s="38"/>
      <c r="AL162" s="38"/>
    </row>
    <row r="163" spans="1:38" ht="15" x14ac:dyDescent="0.25">
      <c r="A163">
        <v>1.93</v>
      </c>
      <c r="B163">
        <v>3.6</v>
      </c>
      <c r="C163">
        <v>4.1500000000000004</v>
      </c>
      <c r="D163" s="32">
        <f t="shared" si="42"/>
        <v>3.6876348225371336E-2</v>
      </c>
      <c r="E163" s="33">
        <f>IF(OR($A163="",$B163="",$C163=""),"",A163*'MPTO_working_3-way'!$I162)</f>
        <v>2.0011713520749668</v>
      </c>
      <c r="F163" s="34">
        <f>IF(OR($A163="",$B163="",$C163=""),"",B163*'MPTO_working_3-way'!$I162)</f>
        <v>3.7327548536113371</v>
      </c>
      <c r="G163" s="35">
        <f>IF(OR($A163="",$B163="",$C163=""),"",C163*'MPTO_working_3-way'!$I162)</f>
        <v>4.3030368451352912</v>
      </c>
      <c r="H163" s="33">
        <f>IF(OR($A163="",$B163="",$C163=""),"",'MPTO_working_3-way'!E162)</f>
        <v>1.9768995376708025</v>
      </c>
      <c r="I163" s="34">
        <f>IF(OR($A163="",$B163="",$C163=""),"",'MPTO_working_3-way'!F162)</f>
        <v>3.7666817619702861</v>
      </c>
      <c r="J163" s="35">
        <f>IF(OR($A163="",$B163="",$C163=""),"",'MPTO_working_3-way'!G162)</f>
        <v>4.3730808313153746</v>
      </c>
      <c r="K163" s="33">
        <f>IF(OR($A163="",$B163="",$C163=""),"",'OddsRatio_working_3-way'!H162)</f>
        <v>1.9862496056427057</v>
      </c>
      <c r="L163" s="34">
        <f>IF(OR($A163="",$B163="",$C163=""),"",'OddsRatio_working_3-way'!I162)</f>
        <v>3.7572569620118665</v>
      </c>
      <c r="M163" s="35">
        <f>IF(OR($A163="",$B163="",$C163=""),"",'OddsRatio_working_3-way'!J162)</f>
        <v>4.3405228578220694</v>
      </c>
      <c r="N163" s="36">
        <f t="shared" si="55"/>
        <v>49.970733338907927</v>
      </c>
      <c r="O163" s="37">
        <f t="shared" si="56"/>
        <v>26.789865373358975</v>
      </c>
      <c r="P163" s="37">
        <f t="shared" si="57"/>
        <v>23.239401287733084</v>
      </c>
      <c r="Q163" t="s">
        <v>223</v>
      </c>
      <c r="R163" t="s">
        <v>222</v>
      </c>
      <c r="S163" s="28">
        <v>44425</v>
      </c>
      <c r="T163" s="38">
        <v>100</v>
      </c>
      <c r="U163" s="38">
        <f t="shared" si="58"/>
        <v>70.930232558139537</v>
      </c>
      <c r="V163" s="38">
        <f t="shared" si="59"/>
        <v>70.326409495548958</v>
      </c>
      <c r="W163" s="38">
        <f t="shared" si="60"/>
        <v>55.357142857142868</v>
      </c>
      <c r="X163" s="38">
        <f t="shared" si="61"/>
        <v>74.316447647308181</v>
      </c>
      <c r="Y163" s="38">
        <f t="shared" si="62"/>
        <v>73.712624584717616</v>
      </c>
      <c r="Z163" s="38">
        <f t="shared" si="63"/>
        <v>58.743357946311505</v>
      </c>
      <c r="AA163" s="38">
        <f t="shared" si="64"/>
        <v>-3.386215089168644</v>
      </c>
      <c r="AB163" s="38">
        <f t="shared" si="65"/>
        <v>-3.3862150891686582</v>
      </c>
      <c r="AC163" s="38">
        <f t="shared" si="66"/>
        <v>-3.3862150891686369</v>
      </c>
      <c r="AD163" s="39"/>
      <c r="AE163" s="39"/>
      <c r="AF163">
        <v>1.97</v>
      </c>
      <c r="AG163">
        <v>1.9</v>
      </c>
      <c r="AI163" s="39"/>
      <c r="AJ163" t="s">
        <v>327</v>
      </c>
      <c r="AK163" s="38"/>
      <c r="AL163" s="38"/>
    </row>
    <row r="164" spans="1:38" ht="15" x14ac:dyDescent="0.25">
      <c r="A164">
        <v>3.44</v>
      </c>
      <c r="B164">
        <v>3.37</v>
      </c>
      <c r="C164">
        <v>2.2400000000000002</v>
      </c>
      <c r="D164" s="32">
        <f t="shared" si="42"/>
        <v>3.3862150891686316E-2</v>
      </c>
      <c r="E164" s="33">
        <f>IF(OR($A164="",$B164="",$C164=""),"",A164*'MPTO_working_3-way'!$I163)</f>
        <v>3.556485799067401</v>
      </c>
      <c r="F164" s="34">
        <f>IF(OR($A164="",$B164="",$C164=""),"",B164*'MPTO_working_3-way'!$I163)</f>
        <v>3.484115448504983</v>
      </c>
      <c r="G164" s="35">
        <f>IF(OR($A164="",$B164="",$C164=""),"",C164*'MPTO_working_3-way'!$I163)</f>
        <v>2.3158512179973774</v>
      </c>
      <c r="H164" s="33">
        <f>IF(OR($A164="",$B164="",$C164=""),"",'MPTO_working_3-way'!E163)</f>
        <v>3.5789662477341921</v>
      </c>
      <c r="I164" s="34">
        <f>IF(OR($A164="",$B164="",$C164=""),"",'MPTO_working_3-way'!F163)</f>
        <v>3.503258643788286</v>
      </c>
      <c r="J164" s="35">
        <f>IF(OR($A164="",$B164="",$C164=""),"",'MPTO_working_3-way'!G163)</f>
        <v>2.2981046796797266</v>
      </c>
      <c r="K164" s="33">
        <f>IF(OR($A164="",$B164="",$C164=""),"",'OddsRatio_working_3-way'!H163)</f>
        <v>3.5690933278157106</v>
      </c>
      <c r="L164" s="34">
        <f>IF(OR($A164="",$B164="",$C164=""),"",'OddsRatio_working_3-way'!I163)</f>
        <v>3.4953898307062437</v>
      </c>
      <c r="M164" s="35">
        <f>IF(OR($A164="",$B164="",$C164=""),"",'OddsRatio_working_3-way'!J163)</f>
        <v>2.3056048059391316</v>
      </c>
      <c r="N164" s="36">
        <f t="shared" si="55"/>
        <v>28.117643553145211</v>
      </c>
      <c r="O164" s="37">
        <f t="shared" si="56"/>
        <v>28.701689561667514</v>
      </c>
      <c r="P164" s="37">
        <f t="shared" si="57"/>
        <v>43.180666885187286</v>
      </c>
      <c r="Q164" t="s">
        <v>331</v>
      </c>
      <c r="R164" t="s">
        <v>221</v>
      </c>
      <c r="S164" s="28">
        <v>44425</v>
      </c>
      <c r="T164" s="38">
        <v>100</v>
      </c>
      <c r="U164" s="38">
        <f t="shared" si="58"/>
        <v>65.986394557823132</v>
      </c>
      <c r="V164" s="38">
        <f t="shared" si="59"/>
        <v>68.152866242038215</v>
      </c>
      <c r="W164" s="38">
        <f t="shared" si="60"/>
        <v>62.546816479400754</v>
      </c>
      <c r="X164" s="38">
        <f t="shared" si="61"/>
        <v>69.300317278561025</v>
      </c>
      <c r="Y164" s="38">
        <f t="shared" si="62"/>
        <v>71.466788962776121</v>
      </c>
      <c r="Z164" s="38">
        <f t="shared" si="63"/>
        <v>65.860739200138653</v>
      </c>
      <c r="AA164" s="38">
        <f t="shared" si="64"/>
        <v>-3.3139227207378923</v>
      </c>
      <c r="AB164" s="38">
        <f t="shared" si="65"/>
        <v>-3.3139227207379065</v>
      </c>
      <c r="AC164" s="38">
        <f t="shared" si="66"/>
        <v>-3.3139227207378994</v>
      </c>
      <c r="AD164" s="39"/>
      <c r="AE164" s="39"/>
      <c r="AF164">
        <v>2.16</v>
      </c>
      <c r="AG164">
        <v>1.74</v>
      </c>
      <c r="AI164" s="39"/>
      <c r="AJ164" t="s">
        <v>327</v>
      </c>
      <c r="AK164" s="38"/>
      <c r="AL164" s="38"/>
    </row>
    <row r="165" spans="1:38" ht="15" x14ac:dyDescent="0.25">
      <c r="A165">
        <v>2.94</v>
      </c>
      <c r="B165">
        <v>3.14</v>
      </c>
      <c r="C165">
        <v>2.67</v>
      </c>
      <c r="D165" s="32">
        <f t="shared" si="42"/>
        <v>3.3139227207378941E-2</v>
      </c>
      <c r="E165" s="33">
        <f>IF(OR($A165="",$B165="",$C165=""),"",A165*'MPTO_working_3-way'!$I164)</f>
        <v>3.037429327989694</v>
      </c>
      <c r="F165" s="34">
        <f>IF(OR($A165="",$B165="",$C165=""),"",B165*'MPTO_working_3-way'!$I164)</f>
        <v>3.2440571734311701</v>
      </c>
      <c r="G165" s="35">
        <f>IF(OR($A165="",$B165="",$C165=""),"",C165*'MPTO_working_3-way'!$I164)</f>
        <v>2.7584817366437018</v>
      </c>
      <c r="H165" s="33">
        <f>IF(OR($A165="",$B165="",$C165=""),"",'MPTO_working_3-way'!E164)</f>
        <v>3.0386857019716635</v>
      </c>
      <c r="I165" s="34">
        <f>IF(OR($A165="",$B165="",$C165=""),"",'MPTO_working_3-way'!F164)</f>
        <v>3.2528266489159252</v>
      </c>
      <c r="J165" s="35">
        <f>IF(OR($A165="",$B165="",$C165=""),"",'MPTO_working_3-way'!G164)</f>
        <v>2.7511419388337779</v>
      </c>
      <c r="K165" s="33">
        <f>IF(OR($A165="",$B165="",$C165=""),"",'OddsRatio_working_3-way'!H164)</f>
        <v>3.0382958970702578</v>
      </c>
      <c r="L165" s="34">
        <f>IF(OR($A165="",$B165="",$C165=""),"",'OddsRatio_working_3-way'!I164)</f>
        <v>3.2484294947063668</v>
      </c>
      <c r="M165" s="35">
        <f>IF(OR($A165="",$B165="",$C165=""),"",'OddsRatio_working_3-way'!J164)</f>
        <v>2.75461554026151</v>
      </c>
      <c r="N165" s="36">
        <f t="shared" si="55"/>
        <v>32.922576692898545</v>
      </c>
      <c r="O165" s="37">
        <f t="shared" si="56"/>
        <v>30.825597285707556</v>
      </c>
      <c r="P165" s="37">
        <f t="shared" si="57"/>
        <v>36.25182602139391</v>
      </c>
      <c r="Q165" t="s">
        <v>240</v>
      </c>
      <c r="R165" t="s">
        <v>227</v>
      </c>
      <c r="S165" s="28">
        <v>44425</v>
      </c>
      <c r="T165" s="38">
        <v>100</v>
      </c>
      <c r="U165" s="38">
        <f t="shared" si="58"/>
        <v>55.357142857142868</v>
      </c>
      <c r="V165" s="38">
        <f t="shared" si="59"/>
        <v>72.222222222222229</v>
      </c>
      <c r="W165" s="38">
        <f t="shared" si="60"/>
        <v>69.135802469135797</v>
      </c>
      <c r="X165" s="38">
        <f t="shared" si="61"/>
        <v>58.641975308641968</v>
      </c>
      <c r="Y165" s="38">
        <f t="shared" si="62"/>
        <v>75.507054673721342</v>
      </c>
      <c r="Z165" s="38">
        <f t="shared" si="63"/>
        <v>72.420634920634924</v>
      </c>
      <c r="AA165" s="38">
        <f t="shared" si="64"/>
        <v>-3.2848324514990992</v>
      </c>
      <c r="AB165" s="38">
        <f t="shared" si="65"/>
        <v>-3.2848324514991134</v>
      </c>
      <c r="AC165" s="38">
        <f t="shared" si="66"/>
        <v>-3.2848324514991276</v>
      </c>
      <c r="AD165" s="39"/>
      <c r="AE165" s="39"/>
      <c r="AF165">
        <v>2.4</v>
      </c>
      <c r="AG165">
        <v>1.61</v>
      </c>
      <c r="AI165" s="39"/>
      <c r="AJ165" t="s">
        <v>327</v>
      </c>
      <c r="AK165" s="38"/>
      <c r="AL165" s="38"/>
    </row>
    <row r="166" spans="1:38" ht="15" x14ac:dyDescent="0.25">
      <c r="A166">
        <v>2.2400000000000002</v>
      </c>
      <c r="B166">
        <v>3.6</v>
      </c>
      <c r="C166">
        <v>3.24</v>
      </c>
      <c r="D166" s="32">
        <f t="shared" si="42"/>
        <v>3.284832451499109E-2</v>
      </c>
      <c r="E166" s="33">
        <f>IF(OR($A166="",$B166="",$C166=""),"",A166*'MPTO_working_3-way'!$I165)</f>
        <v>2.3135802469135802</v>
      </c>
      <c r="F166" s="34">
        <f>IF(OR($A166="",$B166="",$C166=""),"",B166*'MPTO_working_3-way'!$I165)</f>
        <v>3.7182539682539679</v>
      </c>
      <c r="G166" s="35">
        <f>IF(OR($A166="",$B166="",$C166=""),"",C166*'MPTO_working_3-way'!$I165)</f>
        <v>3.3464285714285715</v>
      </c>
      <c r="H166" s="33">
        <f>IF(OR($A166="",$B166="",$C166=""),"",'MPTO_working_3-way'!E165)</f>
        <v>2.2963212959838004</v>
      </c>
      <c r="I166" s="34">
        <f>IF(OR($A166="",$B166="",$C166=""),"",'MPTO_working_3-way'!F165)</f>
        <v>3.7477278986505094</v>
      </c>
      <c r="J166" s="35">
        <f>IF(OR($A166="",$B166="",$C166=""),"",'MPTO_working_3-way'!G165)</f>
        <v>3.3591705751666256</v>
      </c>
      <c r="K166" s="33">
        <f>IF(OR($A166="",$B166="",$C166=""),"",'OddsRatio_working_3-way'!H165)</f>
        <v>2.3036622394627533</v>
      </c>
      <c r="L166" s="34">
        <f>IF(OR($A166="",$B166="",$C166=""),"",'OddsRatio_working_3-way'!I165)</f>
        <v>3.7334853408089992</v>
      </c>
      <c r="M166" s="35">
        <f>IF(OR($A166="",$B166="",$C166=""),"",'OddsRatio_working_3-way'!J165)</f>
        <v>3.3550027551585222</v>
      </c>
      <c r="N166" s="36">
        <f t="shared" si="55"/>
        <v>43.223052294557093</v>
      </c>
      <c r="O166" s="37">
        <f t="shared" si="56"/>
        <v>26.894343649946638</v>
      </c>
      <c r="P166" s="37">
        <f t="shared" si="57"/>
        <v>29.882604055496266</v>
      </c>
      <c r="Q166" t="s">
        <v>229</v>
      </c>
      <c r="R166" t="s">
        <v>237</v>
      </c>
      <c r="S166" s="28">
        <v>44425</v>
      </c>
      <c r="T166" s="38">
        <v>100</v>
      </c>
      <c r="U166" s="38">
        <f t="shared" si="58"/>
        <v>62.121212121212118</v>
      </c>
      <c r="V166" s="38">
        <f t="shared" si="59"/>
        <v>71.264367816091948</v>
      </c>
      <c r="W166" s="38">
        <f t="shared" si="60"/>
        <v>63.235294117647051</v>
      </c>
      <c r="X166" s="38">
        <f t="shared" si="61"/>
        <v>65.500338066260994</v>
      </c>
      <c r="Y166" s="38">
        <f t="shared" si="62"/>
        <v>74.643493761140817</v>
      </c>
      <c r="Z166" s="38">
        <f t="shared" si="63"/>
        <v>66.614420062695928</v>
      </c>
      <c r="AA166" s="38">
        <f t="shared" si="64"/>
        <v>-3.3791259450488766</v>
      </c>
      <c r="AB166" s="38">
        <f t="shared" si="65"/>
        <v>-3.3791259450488695</v>
      </c>
      <c r="AC166" s="38">
        <f t="shared" si="66"/>
        <v>-3.3791259450488766</v>
      </c>
      <c r="AD166" s="39"/>
      <c r="AE166" s="39"/>
      <c r="AF166">
        <v>1.93</v>
      </c>
      <c r="AG166">
        <v>1.94</v>
      </c>
      <c r="AI166" s="39"/>
      <c r="AJ166" t="s">
        <v>327</v>
      </c>
      <c r="AK166" s="38"/>
      <c r="AL166" s="38"/>
    </row>
    <row r="167" spans="1:38" ht="15" x14ac:dyDescent="0.25">
      <c r="A167">
        <v>2.64</v>
      </c>
      <c r="B167">
        <v>3.48</v>
      </c>
      <c r="C167">
        <v>2.72</v>
      </c>
      <c r="D167" s="32">
        <f t="shared" si="42"/>
        <v>3.3791259450488553E-2</v>
      </c>
      <c r="E167" s="33">
        <f>IF(OR($A167="",$B167="",$C167=""),"",A167*'MPTO_working_3-way'!$I166)</f>
        <v>2.7292089249492899</v>
      </c>
      <c r="F167" s="34">
        <f>IF(OR($A167="",$B167="",$C167=""),"",B167*'MPTO_working_3-way'!$I166)</f>
        <v>3.5975935828877001</v>
      </c>
      <c r="G167" s="35">
        <f>IF(OR($A167="",$B167="",$C167=""),"",C167*'MPTO_working_3-way'!$I166)</f>
        <v>2.8119122257053291</v>
      </c>
      <c r="H167" s="33">
        <f>IF(OR($A167="",$B167="",$C167=""),"",'MPTO_working_3-way'!E166)</f>
        <v>2.72090981310365</v>
      </c>
      <c r="I167" s="34">
        <f>IF(OR($A167="",$B167="",$C167=""),"",'MPTO_working_3-way'!F166)</f>
        <v>3.6219736183002165</v>
      </c>
      <c r="J167" s="35">
        <f>IF(OR($A167="",$B167="",$C167=""),"",'MPTO_working_3-way'!G166)</f>
        <v>2.8059675750258708</v>
      </c>
      <c r="K167" s="33">
        <f>IF(OR($A167="",$B167="",$C167=""),"",'OddsRatio_working_3-way'!H166)</f>
        <v>2.7251906729830053</v>
      </c>
      <c r="L167" s="34">
        <f>IF(OR($A167="",$B167="",$C167=""),"",'OddsRatio_working_3-way'!I166)</f>
        <v>3.6088249201206413</v>
      </c>
      <c r="M167" s="35">
        <f>IF(OR($A167="",$B167="",$C167=""),"",'OddsRatio_working_3-way'!J166)</f>
        <v>2.809346315567542</v>
      </c>
      <c r="N167" s="36">
        <f t="shared" si="55"/>
        <v>36.640654031958384</v>
      </c>
      <c r="O167" s="37">
        <f t="shared" si="56"/>
        <v>27.796358231140843</v>
      </c>
      <c r="P167" s="37">
        <f t="shared" si="57"/>
        <v>35.56298773690078</v>
      </c>
      <c r="Q167" t="s">
        <v>224</v>
      </c>
      <c r="R167" t="s">
        <v>42</v>
      </c>
      <c r="S167" s="28">
        <v>44425</v>
      </c>
      <c r="T167" s="38">
        <v>100</v>
      </c>
      <c r="U167" s="38">
        <f t="shared" si="58"/>
        <v>73.753280839895012</v>
      </c>
      <c r="V167" s="38">
        <f t="shared" si="59"/>
        <v>71.83098591549296</v>
      </c>
      <c r="W167" s="38">
        <f t="shared" si="60"/>
        <v>50.980392156862742</v>
      </c>
      <c r="X167" s="38">
        <f t="shared" si="61"/>
        <v>77.188621927644292</v>
      </c>
      <c r="Y167" s="38">
        <f t="shared" si="62"/>
        <v>75.266327003242239</v>
      </c>
      <c r="Z167" s="38">
        <f t="shared" si="63"/>
        <v>54.415733244612028</v>
      </c>
      <c r="AA167" s="38">
        <f t="shared" si="64"/>
        <v>-3.4353410877492792</v>
      </c>
      <c r="AB167" s="38">
        <f t="shared" si="65"/>
        <v>-3.4353410877492792</v>
      </c>
      <c r="AC167" s="38">
        <f t="shared" si="66"/>
        <v>-3.4353410877492863</v>
      </c>
      <c r="AD167" s="39"/>
      <c r="AE167" s="39"/>
      <c r="AF167">
        <v>1.94</v>
      </c>
      <c r="AG167">
        <v>1.93</v>
      </c>
      <c r="AI167" s="39"/>
      <c r="AJ167" t="s">
        <v>327</v>
      </c>
      <c r="AK167" s="38"/>
      <c r="AL167" s="38"/>
    </row>
    <row r="168" spans="1:38" ht="15" x14ac:dyDescent="0.25">
      <c r="A168">
        <v>3.81</v>
      </c>
      <c r="B168">
        <v>3.55</v>
      </c>
      <c r="C168">
        <v>2.04</v>
      </c>
      <c r="D168" s="32">
        <f t="shared" si="42"/>
        <v>3.4353410877492774E-2</v>
      </c>
      <c r="E168" s="33">
        <f>IF(OR($A168="",$B168="",$C168=""),"",A168*'MPTO_working_3-way'!$I167)</f>
        <v>3.9408864954432477</v>
      </c>
      <c r="F168" s="34">
        <f>IF(OR($A168="",$B168="",$C168=""),"",B168*'MPTO_working_3-way'!$I167)</f>
        <v>3.6719546086150991</v>
      </c>
      <c r="G168" s="35">
        <f>IF(OR($A168="",$B168="",$C168=""),"",C168*'MPTO_working_3-way'!$I167)</f>
        <v>2.1100809581900855</v>
      </c>
      <c r="H168" s="33">
        <f>IF(OR($A168="",$B168="",$C168=""),"",'MPTO_working_3-way'!E167)</f>
        <v>3.9838089297780548</v>
      </c>
      <c r="I168" s="34">
        <f>IF(OR($A168="",$B168="",$C168=""),"",'MPTO_working_3-way'!F167)</f>
        <v>3.7004280863253771</v>
      </c>
      <c r="J168" s="35">
        <f>IF(OR($A168="",$B168="",$C168=""),"",'MPTO_working_3-way'!G167)</f>
        <v>2.0887949164013282</v>
      </c>
      <c r="K168" s="33">
        <f>IF(OR($A168="",$B168="",$C168=""),"",'OddsRatio_working_3-way'!H167)</f>
        <v>3.9647647009221409</v>
      </c>
      <c r="L168" s="34">
        <f>IF(OR($A168="",$B168="",$C168=""),"",'OddsRatio_working_3-way'!I167)</f>
        <v>3.6904448353563919</v>
      </c>
      <c r="M168" s="35">
        <f>IF(OR($A168="",$B168="",$C168=""),"",'OddsRatio_working_3-way'!J167)</f>
        <v>2.0972794622629993</v>
      </c>
      <c r="N168" s="36">
        <f t="shared" si="55"/>
        <v>25.375001313949948</v>
      </c>
      <c r="O168" s="37">
        <f t="shared" si="56"/>
        <v>27.233452114408252</v>
      </c>
      <c r="P168" s="37">
        <f t="shared" si="57"/>
        <v>47.391546571641804</v>
      </c>
      <c r="Q168" t="s">
        <v>242</v>
      </c>
      <c r="R168" t="s">
        <v>220</v>
      </c>
      <c r="S168" s="28">
        <v>44425</v>
      </c>
      <c r="T168" s="38">
        <v>100</v>
      </c>
      <c r="U168" s="38">
        <f t="shared" si="58"/>
        <v>42.528735632183903</v>
      </c>
      <c r="V168" s="38">
        <f t="shared" si="59"/>
        <v>73.262032085561486</v>
      </c>
      <c r="W168" s="38">
        <f t="shared" si="60"/>
        <v>80.54474708171206</v>
      </c>
      <c r="X168" s="38">
        <f t="shared" si="61"/>
        <v>46.193220832726432</v>
      </c>
      <c r="Y168" s="38">
        <f t="shared" si="62"/>
        <v>76.92651728610403</v>
      </c>
      <c r="Z168" s="38">
        <f t="shared" si="63"/>
        <v>84.20923228225459</v>
      </c>
      <c r="AA168" s="38">
        <f t="shared" si="64"/>
        <v>-3.6644852005425292</v>
      </c>
      <c r="AB168" s="38">
        <f t="shared" si="65"/>
        <v>-3.6644852005425435</v>
      </c>
      <c r="AC168" s="38">
        <f t="shared" si="66"/>
        <v>-3.6644852005425292</v>
      </c>
      <c r="AD168" s="39"/>
      <c r="AE168" s="39"/>
      <c r="AF168">
        <v>1.88</v>
      </c>
      <c r="AG168">
        <v>1.99</v>
      </c>
      <c r="AI168" s="39"/>
      <c r="AJ168" t="s">
        <v>327</v>
      </c>
      <c r="AK168" s="38"/>
      <c r="AL168" s="38"/>
    </row>
    <row r="169" spans="1:38" ht="15" x14ac:dyDescent="0.25">
      <c r="A169">
        <v>1.74</v>
      </c>
      <c r="B169">
        <v>3.74</v>
      </c>
      <c r="C169">
        <v>5.14</v>
      </c>
      <c r="D169" s="32">
        <f t="shared" si="42"/>
        <v>3.6644852005425221E-2</v>
      </c>
      <c r="E169" s="33">
        <f>IF(OR($A169="",$B169="",$C169=""),"",A169*'MPTO_working_3-way'!$I168)</f>
        <v>1.8037620424894398</v>
      </c>
      <c r="F169" s="34">
        <f>IF(OR($A169="",$B169="",$C169=""),"",B169*'MPTO_working_3-way'!$I168)</f>
        <v>3.8770517465002907</v>
      </c>
      <c r="G169" s="35">
        <f>IF(OR($A169="",$B169="",$C169=""),"",C169*'MPTO_working_3-way'!$I168)</f>
        <v>5.3283545393078855</v>
      </c>
      <c r="H169" s="33">
        <f>IF(OR($A169="",$B169="",$C169=""),"",'MPTO_working_3-way'!E168)</f>
        <v>1.7777850690363288</v>
      </c>
      <c r="I169" s="34">
        <f>IF(OR($A169="",$B169="",$C169=""),"",'MPTO_working_3-way'!F168)</f>
        <v>3.9190369530027342</v>
      </c>
      <c r="J169" s="35">
        <f>IF(OR($A169="",$B169="",$C169=""),"",'MPTO_working_3-way'!G168)</f>
        <v>5.4843330055576116</v>
      </c>
      <c r="K169" s="33">
        <f>IF(OR($A169="",$B169="",$C169=""),"",'OddsRatio_working_3-way'!H168)</f>
        <v>1.7872313117199838</v>
      </c>
      <c r="L169" s="34">
        <f>IF(OR($A169="",$B169="",$C169=""),"",'OddsRatio_working_3-way'!I168)</f>
        <v>3.9148835055577784</v>
      </c>
      <c r="M169" s="35">
        <f>IF(OR($A169="",$B169="",$C169=""),"",'OddsRatio_working_3-way'!J168)</f>
        <v>5.4042400412442344</v>
      </c>
      <c r="N169" s="36">
        <f t="shared" si="55"/>
        <v>55.439685304601618</v>
      </c>
      <c r="O169" s="37">
        <f t="shared" si="56"/>
        <v>25.792794767381501</v>
      </c>
      <c r="P169" s="37">
        <f t="shared" si="57"/>
        <v>18.767519928016892</v>
      </c>
      <c r="Q169" t="s">
        <v>339</v>
      </c>
      <c r="R169" t="s">
        <v>340</v>
      </c>
      <c r="S169" s="28">
        <v>44425</v>
      </c>
      <c r="T169" s="38">
        <v>100</v>
      </c>
      <c r="U169" s="38">
        <f t="shared" si="58"/>
        <v>50.980392156862742</v>
      </c>
      <c r="V169" s="38">
        <f t="shared" si="59"/>
        <v>72.602739726027394</v>
      </c>
      <c r="W169" s="38">
        <f t="shared" si="60"/>
        <v>72.972972972972968</v>
      </c>
      <c r="X169" s="38">
        <f t="shared" si="61"/>
        <v>54.424287300999616</v>
      </c>
      <c r="Y169" s="38">
        <f t="shared" si="62"/>
        <v>76.046634870164269</v>
      </c>
      <c r="Z169" s="38">
        <f t="shared" si="63"/>
        <v>76.416868117109857</v>
      </c>
      <c r="AA169" s="38">
        <f t="shared" si="64"/>
        <v>-3.4438951441368744</v>
      </c>
      <c r="AB169" s="38">
        <f t="shared" si="65"/>
        <v>-3.4438951441368744</v>
      </c>
      <c r="AC169" s="38">
        <f t="shared" si="66"/>
        <v>-3.4438951441368886</v>
      </c>
      <c r="AD169" s="39"/>
      <c r="AE169" s="39"/>
      <c r="AF169">
        <v>1.9</v>
      </c>
      <c r="AG169">
        <v>1.97</v>
      </c>
      <c r="AI169" s="39"/>
      <c r="AJ169" t="s">
        <v>327</v>
      </c>
      <c r="AK169" s="38"/>
      <c r="AL169" s="38"/>
    </row>
    <row r="170" spans="1:38" ht="15" x14ac:dyDescent="0.25">
      <c r="A170">
        <v>2.04</v>
      </c>
      <c r="B170">
        <v>3.65</v>
      </c>
      <c r="C170">
        <v>3.7</v>
      </c>
      <c r="D170" s="32">
        <f t="shared" si="42"/>
        <v>3.443895144136877E-2</v>
      </c>
      <c r="E170" s="33">
        <f>IF(OR($A170="",$B170="",$C170=""),"",A170*'MPTO_working_3-way'!$I169)</f>
        <v>2.1102554609403925</v>
      </c>
      <c r="F170" s="34">
        <f>IF(OR($A170="",$B170="",$C170=""),"",B170*'MPTO_working_3-way'!$I169)</f>
        <v>3.7757021727609961</v>
      </c>
      <c r="G170" s="35">
        <f>IF(OR($A170="",$B170="",$C170=""),"",C170*'MPTO_working_3-way'!$I169)</f>
        <v>3.8274241203330646</v>
      </c>
      <c r="H170" s="33">
        <f>IF(OR($A170="",$B170="",$C170=""),"",'MPTO_working_3-way'!E169)</f>
        <v>2.0889193301353175</v>
      </c>
      <c r="I170" s="34">
        <f>IF(OR($A170="",$B170="",$C170=""),"",'MPTO_working_3-way'!F169)</f>
        <v>3.8096260924075369</v>
      </c>
      <c r="J170" s="35">
        <f>IF(OR($A170="",$B170="",$C170=""),"",'MPTO_working_3-way'!G169)</f>
        <v>3.8641276906102147</v>
      </c>
      <c r="K170" s="33">
        <f>IF(OR($A170="",$B170="",$C170=""),"",'OddsRatio_working_3-way'!H169)</f>
        <v>2.0974075941212216</v>
      </c>
      <c r="L170" s="34">
        <f>IF(OR($A170="",$B170="",$C170=""),"",'OddsRatio_working_3-way'!I169)</f>
        <v>3.796278965789651</v>
      </c>
      <c r="M170" s="35">
        <f>IF(OR($A170="",$B170="",$C170=""),"",'OddsRatio_working_3-way'!J169)</f>
        <v>3.8490389462762487</v>
      </c>
      <c r="N170" s="36">
        <f t="shared" si="55"/>
        <v>47.387627636057402</v>
      </c>
      <c r="O170" s="37">
        <f t="shared" si="56"/>
        <v>26.485139829467702</v>
      </c>
      <c r="P170" s="37">
        <f t="shared" si="57"/>
        <v>26.127232534474892</v>
      </c>
      <c r="Q170" t="s">
        <v>233</v>
      </c>
      <c r="R170" t="s">
        <v>239</v>
      </c>
      <c r="S170" s="28">
        <v>44425</v>
      </c>
      <c r="T170" s="38">
        <v>100</v>
      </c>
      <c r="U170" s="38">
        <f t="shared" si="58"/>
        <v>41.860465116279073</v>
      </c>
      <c r="V170" s="38">
        <f t="shared" si="59"/>
        <v>73.118279569892465</v>
      </c>
      <c r="W170" s="38">
        <f t="shared" si="60"/>
        <v>81.308411214953281</v>
      </c>
      <c r="X170" s="38">
        <f t="shared" si="61"/>
        <v>45.573309215154254</v>
      </c>
      <c r="Y170" s="38">
        <f t="shared" si="62"/>
        <v>76.83112366876766</v>
      </c>
      <c r="Z170" s="38">
        <f t="shared" si="63"/>
        <v>85.021255313828462</v>
      </c>
      <c r="AA170" s="38">
        <f t="shared" si="64"/>
        <v>-3.7128440988751805</v>
      </c>
      <c r="AB170" s="38">
        <f t="shared" si="65"/>
        <v>-3.7128440988751947</v>
      </c>
      <c r="AC170" s="38">
        <f t="shared" si="66"/>
        <v>-3.7128440988751805</v>
      </c>
      <c r="AD170" s="39"/>
      <c r="AE170" s="39"/>
      <c r="AF170">
        <v>1.97</v>
      </c>
      <c r="AG170">
        <v>1.9</v>
      </c>
      <c r="AI170" s="39"/>
      <c r="AJ170" t="s">
        <v>327</v>
      </c>
      <c r="AK170" s="38"/>
      <c r="AL170" s="38"/>
    </row>
    <row r="171" spans="1:38" ht="15" x14ac:dyDescent="0.25">
      <c r="A171">
        <v>1.72</v>
      </c>
      <c r="B171">
        <v>3.72</v>
      </c>
      <c r="C171">
        <v>5.35</v>
      </c>
      <c r="D171" s="32">
        <f t="shared" si="42"/>
        <v>3.7128440988751787E-2</v>
      </c>
      <c r="E171" s="33">
        <f>IF(OR($A171="",$B171="",$C171=""),"",A171*'MPTO_working_3-way'!$I170)</f>
        <v>1.7838609185006531</v>
      </c>
      <c r="F171" s="34">
        <f>IF(OR($A171="",$B171="",$C171=""),"",B171*'MPTO_working_3-way'!$I170)</f>
        <v>3.8581178004781567</v>
      </c>
      <c r="G171" s="35">
        <f>IF(OR($A171="",$B171="",$C171=""),"",C171*'MPTO_working_3-way'!$I170)</f>
        <v>5.5486371592898216</v>
      </c>
      <c r="H171" s="33">
        <f>IF(OR($A171="",$B171="",$C171=""),"",'MPTO_working_3-way'!E170)</f>
        <v>1.7574099375990841</v>
      </c>
      <c r="I171" s="34">
        <f>IF(OR($A171="",$B171="",$C171=""),"",'MPTO_working_3-way'!F170)</f>
        <v>3.8995315746625021</v>
      </c>
      <c r="J171" s="35">
        <f>IF(OR($A171="",$B171="",$C171=""),"",'MPTO_working_3-way'!G170)</f>
        <v>5.7293542152972714</v>
      </c>
      <c r="K171" s="33">
        <f>IF(OR($A171="",$B171="",$C171=""),"",'OddsRatio_working_3-way'!H170)</f>
        <v>1.7669962162899631</v>
      </c>
      <c r="L171" s="34">
        <f>IF(OR($A171="",$B171="",$C171=""),"",'OddsRatio_working_3-way'!I170)</f>
        <v>3.8975412615398604</v>
      </c>
      <c r="M171" s="35">
        <f>IF(OR($A171="",$B171="",$C171=""),"",'OddsRatio_working_3-way'!J170)</f>
        <v>5.633935473418525</v>
      </c>
      <c r="N171" s="36">
        <f t="shared" si="55"/>
        <v>56.058181982063196</v>
      </c>
      <c r="O171" s="37">
        <f t="shared" si="56"/>
        <v>25.919374464824912</v>
      </c>
      <c r="P171" s="37">
        <f t="shared" si="57"/>
        <v>18.022443553111906</v>
      </c>
      <c r="Q171" t="s">
        <v>334</v>
      </c>
      <c r="R171" t="s">
        <v>235</v>
      </c>
      <c r="S171" s="28">
        <v>44425</v>
      </c>
      <c r="T171" s="38">
        <v>100</v>
      </c>
      <c r="U171" s="38">
        <f t="shared" si="58"/>
        <v>48.979591836734699</v>
      </c>
      <c r="V171" s="38">
        <f t="shared" si="59"/>
        <v>69.230769230769241</v>
      </c>
      <c r="W171" s="38">
        <f t="shared" si="60"/>
        <v>78.308026030368765</v>
      </c>
      <c r="X171" s="38">
        <f t="shared" si="61"/>
        <v>52.461204738862001</v>
      </c>
      <c r="Y171" s="38">
        <f t="shared" si="62"/>
        <v>72.712382132896551</v>
      </c>
      <c r="Z171" s="38">
        <f t="shared" si="63"/>
        <v>81.789638932496075</v>
      </c>
      <c r="AA171" s="38">
        <f t="shared" si="64"/>
        <v>-3.4816129021273028</v>
      </c>
      <c r="AB171" s="38">
        <f t="shared" si="65"/>
        <v>-3.4816129021273099</v>
      </c>
      <c r="AC171" s="38">
        <f t="shared" si="66"/>
        <v>-3.4816129021273099</v>
      </c>
      <c r="AD171" s="39"/>
      <c r="AE171" s="39"/>
      <c r="AF171">
        <v>2.2799999999999998</v>
      </c>
      <c r="AG171">
        <v>1.67</v>
      </c>
      <c r="AI171" s="39"/>
      <c r="AJ171" t="s">
        <v>327</v>
      </c>
      <c r="AK171" s="38"/>
      <c r="AL171" s="38"/>
    </row>
    <row r="172" spans="1:38" ht="15" x14ac:dyDescent="0.25">
      <c r="A172">
        <v>1.96</v>
      </c>
      <c r="B172">
        <v>3.25</v>
      </c>
      <c r="C172">
        <v>4.6100000000000003</v>
      </c>
      <c r="D172" s="32">
        <f t="shared" si="42"/>
        <v>3.4816129021273179E-2</v>
      </c>
      <c r="E172" s="33">
        <f>IF(OR($A172="",$B172="",$C172=""),"",A172*'MPTO_working_3-way'!$I171)</f>
        <v>2.0282396128816953</v>
      </c>
      <c r="F172" s="34">
        <f>IF(OR($A172="",$B172="",$C172=""),"",B172*'MPTO_working_3-way'!$I171)</f>
        <v>3.363152419319138</v>
      </c>
      <c r="G172" s="35">
        <f>IF(OR($A172="",$B172="",$C172=""),"",C172*'MPTO_working_3-way'!$I171)</f>
        <v>4.7705023547880696</v>
      </c>
      <c r="H172" s="33">
        <f>IF(OR($A172="",$B172="",$C172=""),"",'MPTO_working_3-way'!E171)</f>
        <v>2.0056209319956015</v>
      </c>
      <c r="I172" s="34">
        <f>IF(OR($A172="",$B172="",$C172=""),"",'MPTO_working_3-way'!F171)</f>
        <v>3.3773864838754202</v>
      </c>
      <c r="J172" s="35">
        <f>IF(OR($A172="",$B172="",$C172=""),"",'MPTO_working_3-way'!G171)</f>
        <v>4.8705798447555244</v>
      </c>
      <c r="K172" s="33">
        <f>IF(OR($A172="",$B172="",$C172=""),"",'OddsRatio_working_3-way'!H171)</f>
        <v>2.0147350655950471</v>
      </c>
      <c r="L172" s="34">
        <f>IF(OR($A172="",$B172="",$C172=""),"",'OddsRatio_working_3-way'!I171)</f>
        <v>3.3782853099883918</v>
      </c>
      <c r="M172" s="35">
        <f>IF(OR($A172="",$B172="",$C172=""),"",'OddsRatio_working_3-way'!J171)</f>
        <v>4.8158266529147085</v>
      </c>
      <c r="N172" s="36">
        <f t="shared" si="55"/>
        <v>49.303839331843712</v>
      </c>
      <c r="O172" s="37">
        <f t="shared" si="56"/>
        <v>29.734007720127281</v>
      </c>
      <c r="P172" s="37">
        <f t="shared" si="57"/>
        <v>20.962152948028994</v>
      </c>
      <c r="Q172" t="s">
        <v>77</v>
      </c>
      <c r="R172" t="s">
        <v>232</v>
      </c>
      <c r="S172" s="28">
        <v>44425</v>
      </c>
      <c r="T172" s="38">
        <v>100</v>
      </c>
      <c r="U172" s="38">
        <f t="shared" si="58"/>
        <v>60.317460317460316</v>
      </c>
      <c r="V172" s="38">
        <f t="shared" si="59"/>
        <v>70.326409495548958</v>
      </c>
      <c r="W172" s="38">
        <f t="shared" si="60"/>
        <v>66.101694915254228</v>
      </c>
      <c r="X172" s="38">
        <f t="shared" si="61"/>
        <v>63.571895589196799</v>
      </c>
      <c r="Y172" s="38">
        <f t="shared" si="62"/>
        <v>73.580844767285441</v>
      </c>
      <c r="Z172" s="38">
        <f t="shared" si="63"/>
        <v>69.356130186990711</v>
      </c>
      <c r="AA172" s="38">
        <f t="shared" si="64"/>
        <v>-3.2544352717364831</v>
      </c>
      <c r="AB172" s="38">
        <f t="shared" si="65"/>
        <v>-3.2544352717364831</v>
      </c>
      <c r="AC172" s="38">
        <f t="shared" si="66"/>
        <v>-3.2544352717364831</v>
      </c>
      <c r="AD172" s="39"/>
      <c r="AE172" s="39"/>
      <c r="AF172">
        <v>2.5299999999999998</v>
      </c>
      <c r="AG172">
        <v>1.56</v>
      </c>
      <c r="AI172" s="39"/>
      <c r="AJ172" t="s">
        <v>327</v>
      </c>
      <c r="AK172" s="38"/>
      <c r="AL172" s="38"/>
    </row>
    <row r="173" spans="1:38" ht="15" x14ac:dyDescent="0.25">
      <c r="A173">
        <v>2.52</v>
      </c>
      <c r="B173">
        <v>3.37</v>
      </c>
      <c r="C173">
        <v>2.95</v>
      </c>
      <c r="D173" s="32">
        <f t="shared" si="42"/>
        <v>3.2544352717364777E-2</v>
      </c>
      <c r="E173" s="33">
        <f>IF(OR($A173="",$B173="",$C173=""),"",A173*'MPTO_working_3-way'!$I172)</f>
        <v>2.6020117688477593</v>
      </c>
      <c r="F173" s="34">
        <f>IF(OR($A173="",$B173="",$C173=""),"",B173*'MPTO_working_3-way'!$I172)</f>
        <v>3.4796744686575196</v>
      </c>
      <c r="G173" s="35">
        <f>IF(OR($A173="",$B173="",$C173=""),"",C173*'MPTO_working_3-way'!$I172)</f>
        <v>3.0460058405162265</v>
      </c>
      <c r="H173" s="33">
        <f>IF(OR($A173="",$B173="",$C173=""),"",'MPTO_working_3-way'!E172)</f>
        <v>2.590826076435115</v>
      </c>
      <c r="I173" s="34">
        <f>IF(OR($A173="",$B173="",$C173=""),"",'MPTO_working_3-way'!F172)</f>
        <v>3.4978758933441552</v>
      </c>
      <c r="J173" s="35">
        <f>IF(OR($A173="",$B173="",$C173=""),"",'MPTO_working_3-way'!G172)</f>
        <v>3.0475267903339085</v>
      </c>
      <c r="K173" s="33">
        <f>IF(OR($A173="",$B173="",$C173=""),"",'OddsRatio_working_3-way'!H172)</f>
        <v>2.5960047900337813</v>
      </c>
      <c r="L173" s="34">
        <f>IF(OR($A173="",$B173="",$C173=""),"",'OddsRatio_working_3-way'!I172)</f>
        <v>3.4885074686710937</v>
      </c>
      <c r="M173" s="35">
        <f>IF(OR($A173="",$B173="",$C173=""),"",'OddsRatio_working_3-way'!J172)</f>
        <v>3.0475061451091272</v>
      </c>
      <c r="N173" s="36">
        <f t="shared" si="55"/>
        <v>38.431801576471223</v>
      </c>
      <c r="O173" s="37">
        <f t="shared" si="56"/>
        <v>28.738320466678779</v>
      </c>
      <c r="P173" s="37">
        <f t="shared" si="57"/>
        <v>32.829877956849998</v>
      </c>
      <c r="Q173" t="s">
        <v>75</v>
      </c>
      <c r="R173" t="s">
        <v>218</v>
      </c>
      <c r="S173" s="28">
        <v>44425</v>
      </c>
      <c r="T173" s="38">
        <v>100</v>
      </c>
      <c r="U173" s="38">
        <f t="shared" si="58"/>
        <v>58.50622406639004</v>
      </c>
      <c r="V173" s="38">
        <f t="shared" si="59"/>
        <v>68.35443037974683</v>
      </c>
      <c r="W173" s="38">
        <f t="shared" si="60"/>
        <v>69.879518072289159</v>
      </c>
      <c r="X173" s="38">
        <f t="shared" si="61"/>
        <v>61.766051547964004</v>
      </c>
      <c r="Y173" s="38">
        <f t="shared" si="62"/>
        <v>71.614257861320809</v>
      </c>
      <c r="Z173" s="38">
        <f t="shared" si="63"/>
        <v>73.139345553863123</v>
      </c>
      <c r="AA173" s="38">
        <f t="shared" si="64"/>
        <v>-3.2598274815739643</v>
      </c>
      <c r="AB173" s="38">
        <f t="shared" si="65"/>
        <v>-3.2598274815739785</v>
      </c>
      <c r="AC173" s="38">
        <f t="shared" si="66"/>
        <v>-3.2598274815739643</v>
      </c>
      <c r="AD173" s="39"/>
      <c r="AE173" s="39"/>
      <c r="AF173">
        <v>2.04</v>
      </c>
      <c r="AG173">
        <v>1.84</v>
      </c>
      <c r="AI173" s="39"/>
      <c r="AJ173" t="s">
        <v>327</v>
      </c>
      <c r="AK173" s="38"/>
      <c r="AL173" s="38"/>
    </row>
    <row r="174" spans="1:38" ht="15" x14ac:dyDescent="0.25">
      <c r="A174">
        <v>2.41</v>
      </c>
      <c r="B174">
        <v>3.16</v>
      </c>
      <c r="C174">
        <v>3.32</v>
      </c>
      <c r="D174" s="32">
        <f t="shared" si="42"/>
        <v>3.2598274815739625E-2</v>
      </c>
      <c r="E174" s="33">
        <f>IF(OR($A174="",$B174="",$C174=""),"",A174*'MPTO_working_3-way'!$I173)</f>
        <v>2.4885618423059328</v>
      </c>
      <c r="F174" s="34">
        <f>IF(OR($A174="",$B174="",$C174=""),"",B174*'MPTO_working_3-way'!$I173)</f>
        <v>3.2630105484177374</v>
      </c>
      <c r="G174" s="35">
        <f>IF(OR($A174="",$B174="",$C174=""),"",C174*'MPTO_working_3-way'!$I173)</f>
        <v>3.4282262723882555</v>
      </c>
      <c r="H174" s="33">
        <f>IF(OR($A174="",$B174="",$C174=""),"",'MPTO_working_3-way'!E173)</f>
        <v>2.4748085051736104</v>
      </c>
      <c r="I174" s="34">
        <f>IF(OR($A174="",$B174="",$C174=""),"",'MPTO_working_3-way'!F173)</f>
        <v>3.2723626227987346</v>
      </c>
      <c r="J174" s="35">
        <f>IF(OR($A174="",$B174="",$C174=""),"",'MPTO_working_3-way'!G173)</f>
        <v>3.4442528835842752</v>
      </c>
      <c r="K174" s="33">
        <f>IF(OR($A174="",$B174="",$C174=""),"",'OddsRatio_working_3-way'!H173)</f>
        <v>2.4809001490373634</v>
      </c>
      <c r="L174" s="34">
        <f>IF(OR($A174="",$B174="",$C174=""),"",'OddsRatio_working_3-way'!I173)</f>
        <v>3.2686129942700033</v>
      </c>
      <c r="M174" s="35">
        <f>IF(OR($A174="",$B174="",$C174=""),"",'OddsRatio_working_3-way'!J173)</f>
        <v>3.4366584012529655</v>
      </c>
      <c r="N174" s="36">
        <f t="shared" si="55"/>
        <v>40.183851692967671</v>
      </c>
      <c r="O174" s="37">
        <f t="shared" si="56"/>
        <v>30.646545120269646</v>
      </c>
      <c r="P174" s="37">
        <f t="shared" si="57"/>
        <v>29.169603186762679</v>
      </c>
      <c r="Q174" t="s">
        <v>338</v>
      </c>
      <c r="R174" t="s">
        <v>337</v>
      </c>
      <c r="S174" s="28">
        <v>44425</v>
      </c>
      <c r="T174" s="38">
        <v>100</v>
      </c>
      <c r="U174" s="38">
        <f t="shared" si="58"/>
        <v>56.521739130434774</v>
      </c>
      <c r="V174" s="38">
        <f t="shared" si="59"/>
        <v>67.741935483870961</v>
      </c>
      <c r="W174" s="38">
        <f t="shared" si="60"/>
        <v>72.375690607734811</v>
      </c>
      <c r="X174" s="38">
        <f t="shared" si="61"/>
        <v>59.882373908394229</v>
      </c>
      <c r="Y174" s="38">
        <f t="shared" si="62"/>
        <v>71.102570261830422</v>
      </c>
      <c r="Z174" s="38">
        <f t="shared" si="63"/>
        <v>75.736325385694258</v>
      </c>
      <c r="AA174" s="38">
        <f t="shared" si="64"/>
        <v>-3.3606347779594543</v>
      </c>
      <c r="AB174" s="38">
        <f t="shared" si="65"/>
        <v>-3.3606347779594614</v>
      </c>
      <c r="AC174" s="38">
        <f t="shared" si="66"/>
        <v>-3.3606347779594472</v>
      </c>
      <c r="AD174" s="39"/>
      <c r="AE174" s="39"/>
      <c r="AF174">
        <v>2.2400000000000002</v>
      </c>
      <c r="AG174">
        <v>1.69</v>
      </c>
      <c r="AI174" s="39"/>
      <c r="AJ174" t="s">
        <v>323</v>
      </c>
      <c r="AK174" s="38"/>
      <c r="AL174" s="38"/>
    </row>
    <row r="175" spans="1:38" ht="15" x14ac:dyDescent="0.25">
      <c r="A175">
        <v>2.2999999999999998</v>
      </c>
      <c r="B175">
        <v>3.1</v>
      </c>
      <c r="C175">
        <v>3.62</v>
      </c>
      <c r="D175" s="32">
        <f t="shared" si="42"/>
        <v>3.3606347779594481E-2</v>
      </c>
      <c r="E175" s="33">
        <f>IF(OR($A175="",$B175="",$C175=""),"",A175*'MPTO_working_3-way'!$I174)</f>
        <v>2.3772945998930672</v>
      </c>
      <c r="F175" s="34">
        <f>IF(OR($A175="",$B175="",$C175=""),"",B175*'MPTO_working_3-way'!$I174)</f>
        <v>3.2041796781167431</v>
      </c>
      <c r="G175" s="35">
        <f>IF(OR($A175="",$B175="",$C175=""),"",C175*'MPTO_working_3-way'!$I174)</f>
        <v>3.7416549789621323</v>
      </c>
      <c r="H175" s="33">
        <f>IF(OR($A175="",$B175="",$C175=""),"",'MPTO_working_3-way'!E174)</f>
        <v>2.3608263767355924</v>
      </c>
      <c r="I175" s="34">
        <f>IF(OR($A175="",$B175="",$C175=""),"",'MPTO_working_3-way'!F174)</f>
        <v>3.2115252212719723</v>
      </c>
      <c r="J175" s="35">
        <f>IF(OR($A175="",$B175="",$C175=""),"",'MPTO_working_3-way'!G174)</f>
        <v>3.7730014715484397</v>
      </c>
      <c r="K175" s="33">
        <f>IF(OR($A175="",$B175="",$C175=""),"",'OddsRatio_working_3-way'!H174)</f>
        <v>2.3680109958478468</v>
      </c>
      <c r="L175" s="34">
        <f>IF(OR($A175="",$B175="",$C175=""),"",'OddsRatio_working_3-way'!I174)</f>
        <v>3.2098639163695983</v>
      </c>
      <c r="M175" s="35">
        <f>IF(OR($A175="",$B175="",$C175=""),"",'OddsRatio_working_3-way'!J174)</f>
        <v>3.7570683147087358</v>
      </c>
      <c r="N175" s="36">
        <f t="shared" si="55"/>
        <v>42.064622535422444</v>
      </c>
      <c r="O175" s="37">
        <f t="shared" si="56"/>
        <v>31.209236074668262</v>
      </c>
      <c r="P175" s="37">
        <f t="shared" si="57"/>
        <v>26.726141389909287</v>
      </c>
      <c r="Q175" t="s">
        <v>238</v>
      </c>
      <c r="R175" t="s">
        <v>241</v>
      </c>
      <c r="S175" s="28">
        <v>44425</v>
      </c>
      <c r="T175" s="38">
        <v>100</v>
      </c>
      <c r="U175" s="38">
        <f t="shared" si="58"/>
        <v>48.186528497409334</v>
      </c>
      <c r="V175" s="38">
        <f t="shared" si="59"/>
        <v>72.899728997289984</v>
      </c>
      <c r="W175" s="38">
        <f t="shared" si="60"/>
        <v>75.490196078431367</v>
      </c>
      <c r="X175" s="38">
        <f t="shared" si="61"/>
        <v>51.610074924278656</v>
      </c>
      <c r="Y175" s="38">
        <f t="shared" si="62"/>
        <v>76.323275424159306</v>
      </c>
      <c r="Z175" s="38">
        <f t="shared" si="63"/>
        <v>78.913742505300704</v>
      </c>
      <c r="AA175" s="38">
        <f t="shared" si="64"/>
        <v>-3.4235464268693221</v>
      </c>
      <c r="AB175" s="38">
        <f t="shared" si="65"/>
        <v>-3.4235464268693221</v>
      </c>
      <c r="AC175" s="38">
        <f t="shared" si="66"/>
        <v>-3.4235464268693363</v>
      </c>
      <c r="AD175" s="39"/>
      <c r="AE175" s="39"/>
      <c r="AF175">
        <v>2.4500000000000002</v>
      </c>
      <c r="AG175">
        <v>1.59</v>
      </c>
      <c r="AI175" s="39"/>
      <c r="AJ175" t="s">
        <v>323</v>
      </c>
      <c r="AK175" s="38"/>
      <c r="AL175" s="38"/>
    </row>
    <row r="176" spans="1:38" ht="15" x14ac:dyDescent="0.25">
      <c r="A176">
        <v>1.93</v>
      </c>
      <c r="B176">
        <v>3.69</v>
      </c>
      <c r="C176">
        <v>4.08</v>
      </c>
      <c r="D176" s="32">
        <f t="shared" si="42"/>
        <v>3.4235464268693283E-2</v>
      </c>
      <c r="E176" s="33">
        <f>IF(OR($A176="",$B176="",$C176=""),"",A176*'MPTO_working_3-way'!$I175)</f>
        <v>1.996074446038578</v>
      </c>
      <c r="F176" s="34">
        <f>IF(OR($A176="",$B176="",$C176=""),"",B176*'MPTO_working_3-way'!$I175)</f>
        <v>3.8163288631514782</v>
      </c>
      <c r="G176" s="35">
        <f>IF(OR($A176="",$B176="",$C176=""),"",C176*'MPTO_working_3-way'!$I175)</f>
        <v>4.2196806942162688</v>
      </c>
      <c r="H176" s="33">
        <f>IF(OR($A176="",$B176="",$C176=""),"",'MPTO_working_3-way'!E175)</f>
        <v>1.9734652067712732</v>
      </c>
      <c r="I176" s="34">
        <f>IF(OR($A176="",$B176="",$C176=""),"",'MPTO_working_3-way'!F175)</f>
        <v>3.8522153276523401</v>
      </c>
      <c r="J176" s="35">
        <f>IF(OR($A176="",$B176="",$C176=""),"",'MPTO_working_3-way'!G175)</f>
        <v>4.2792425220673831</v>
      </c>
      <c r="K176" s="33">
        <f>IF(OR($A176="",$B176="",$C176=""),"",'OddsRatio_working_3-way'!H175)</f>
        <v>1.982159956256591</v>
      </c>
      <c r="L176" s="34">
        <f>IF(OR($A176="",$B176="",$C176=""),"",'OddsRatio_working_3-way'!I175)</f>
        <v>3.8408712713228277</v>
      </c>
      <c r="M176" s="35">
        <f>IF(OR($A176="",$B176="",$C176=""),"",'OddsRatio_working_3-way'!J175)</f>
        <v>4.2527448013659148</v>
      </c>
      <c r="N176" s="36">
        <f t="shared" si="55"/>
        <v>50.098331852532176</v>
      </c>
      <c r="O176" s="37">
        <f t="shared" si="56"/>
        <v>26.20319254075531</v>
      </c>
      <c r="P176" s="37">
        <f t="shared" si="57"/>
        <v>23.69847560671252</v>
      </c>
      <c r="Q176" t="s">
        <v>225</v>
      </c>
      <c r="R176" t="s">
        <v>333</v>
      </c>
      <c r="S176" s="28">
        <v>44425</v>
      </c>
      <c r="T176" s="38">
        <v>100</v>
      </c>
      <c r="U176" s="38">
        <f t="shared" si="58"/>
        <v>69.6048632218845</v>
      </c>
      <c r="V176" s="38">
        <f t="shared" si="59"/>
        <v>67.741935483870961</v>
      </c>
      <c r="W176" s="38">
        <f t="shared" si="60"/>
        <v>59.349593495934961</v>
      </c>
      <c r="X176" s="38">
        <f t="shared" si="61"/>
        <v>72.908471020194071</v>
      </c>
      <c r="Y176" s="38">
        <f t="shared" si="62"/>
        <v>71.045543282180532</v>
      </c>
      <c r="Z176" s="38">
        <f t="shared" si="63"/>
        <v>62.653201294244532</v>
      </c>
      <c r="AA176" s="38">
        <f t="shared" si="64"/>
        <v>-3.3036077983095709</v>
      </c>
      <c r="AB176" s="38">
        <f t="shared" si="65"/>
        <v>-3.3036077983095709</v>
      </c>
      <c r="AC176" s="38">
        <f t="shared" si="66"/>
        <v>-3.3036077983095709</v>
      </c>
      <c r="AD176" s="39"/>
      <c r="AE176" s="39"/>
      <c r="AF176">
        <v>1.98</v>
      </c>
      <c r="AG176">
        <v>1.89</v>
      </c>
      <c r="AI176" s="39"/>
      <c r="AJ176" t="s">
        <v>323</v>
      </c>
      <c r="AK176" s="38"/>
      <c r="AL176" s="38"/>
    </row>
    <row r="177" spans="1:38" ht="15" x14ac:dyDescent="0.25">
      <c r="A177">
        <v>3.29</v>
      </c>
      <c r="B177">
        <v>3.1</v>
      </c>
      <c r="C177">
        <v>2.46</v>
      </c>
      <c r="D177" s="32">
        <f t="shared" si="42"/>
        <v>3.3036077983095602E-2</v>
      </c>
      <c r="E177" s="33">
        <f>IF(OR($A177="",$B177="",$C177=""),"",A177*'MPTO_working_3-way'!$I176)</f>
        <v>3.3986886965643848</v>
      </c>
      <c r="F177" s="34">
        <f>IF(OR($A177="",$B177="",$C177=""),"",B177*'MPTO_working_3-way'!$I176)</f>
        <v>3.2024118417475966</v>
      </c>
      <c r="G177" s="35">
        <f>IF(OR($A177="",$B177="",$C177=""),"",C177*'MPTO_working_3-way'!$I176)</f>
        <v>2.5412687518384152</v>
      </c>
      <c r="H177" s="33">
        <f>IF(OR($A177="",$B177="",$C177=""),"",'MPTO_working_3-way'!E176)</f>
        <v>3.4136759982475509</v>
      </c>
      <c r="I177" s="34">
        <f>IF(OR($A177="",$B177="",$C177=""),"",'MPTO_working_3-way'!F176)</f>
        <v>3.209565849968488</v>
      </c>
      <c r="J177" s="35">
        <f>IF(OR($A177="",$B177="",$C177=""),"",'MPTO_working_3-way'!G176)</f>
        <v>2.5284959019945483</v>
      </c>
      <c r="K177" s="33">
        <f>IF(OR($A177="",$B177="",$C177=""),"",'OddsRatio_working_3-way'!H176)</f>
        <v>3.4064294355550064</v>
      </c>
      <c r="L177" s="34">
        <f>IF(OR($A177="",$B177="",$C177=""),"",'OddsRatio_working_3-way'!I176)</f>
        <v>3.2067693513823201</v>
      </c>
      <c r="M177" s="35">
        <f>IF(OR($A177="",$B177="",$C177=""),"",'OddsRatio_working_3-way'!J176)</f>
        <v>2.5342301204848514</v>
      </c>
      <c r="N177" s="36">
        <f t="shared" si="55"/>
        <v>29.423112537810979</v>
      </c>
      <c r="O177" s="37">
        <f t="shared" si="56"/>
        <v>31.22646459658004</v>
      </c>
      <c r="P177" s="37">
        <f t="shared" si="57"/>
        <v>39.350422865608991</v>
      </c>
      <c r="Q177" t="s">
        <v>190</v>
      </c>
      <c r="R177" t="s">
        <v>246</v>
      </c>
      <c r="S177" s="28">
        <v>44425</v>
      </c>
      <c r="T177" s="38">
        <v>100</v>
      </c>
      <c r="U177" s="38">
        <f t="shared" si="58"/>
        <v>74.293059125964007</v>
      </c>
      <c r="V177" s="38">
        <f t="shared" si="59"/>
        <v>72.067039106145245</v>
      </c>
      <c r="W177" s="38">
        <f t="shared" si="60"/>
        <v>50.248756218905463</v>
      </c>
      <c r="X177" s="38">
        <f t="shared" si="61"/>
        <v>77.684204674949271</v>
      </c>
      <c r="Y177" s="38">
        <f t="shared" si="62"/>
        <v>75.458184655130523</v>
      </c>
      <c r="Z177" s="38">
        <f t="shared" si="63"/>
        <v>53.639901767890727</v>
      </c>
      <c r="AA177" s="38">
        <f t="shared" si="64"/>
        <v>-3.3911455489852642</v>
      </c>
      <c r="AB177" s="38">
        <f t="shared" si="65"/>
        <v>-3.3911455489852784</v>
      </c>
      <c r="AC177" s="38">
        <f t="shared" si="66"/>
        <v>-3.3911455489852642</v>
      </c>
      <c r="AD177" s="39"/>
      <c r="AE177" s="39"/>
      <c r="AF177">
        <v>2.54</v>
      </c>
      <c r="AG177">
        <v>1.55</v>
      </c>
      <c r="AI177" s="39"/>
      <c r="AJ177" t="s">
        <v>323</v>
      </c>
      <c r="AK177" s="38"/>
      <c r="AL177" s="38"/>
    </row>
    <row r="178" spans="1:38" ht="15" x14ac:dyDescent="0.25">
      <c r="A178">
        <v>3.89</v>
      </c>
      <c r="B178">
        <v>3.58</v>
      </c>
      <c r="C178">
        <v>2.0099999999999998</v>
      </c>
      <c r="D178" s="32">
        <f t="shared" si="42"/>
        <v>3.3911455489852749E-2</v>
      </c>
      <c r="E178" s="33">
        <f>IF(OR($A178="",$B178="",$C178=""),"",A178*'MPTO_working_3-way'!$I177)</f>
        <v>4.0219155618555273</v>
      </c>
      <c r="F178" s="34">
        <f>IF(OR($A178="",$B178="",$C178=""),"",B178*'MPTO_working_3-way'!$I177)</f>
        <v>3.7014030106536731</v>
      </c>
      <c r="G178" s="35">
        <f>IF(OR($A178="",$B178="",$C178=""),"",C178*'MPTO_working_3-way'!$I177)</f>
        <v>2.0781620255346036</v>
      </c>
      <c r="H178" s="33">
        <f>IF(OR($A178="",$B178="",$C178=""),"",'MPTO_working_3-way'!E177)</f>
        <v>4.0689178619685231</v>
      </c>
      <c r="I178" s="34">
        <f>IF(OR($A178="",$B178="",$C178=""),"",'MPTO_working_3-way'!F177)</f>
        <v>3.7309842398045596</v>
      </c>
      <c r="J178" s="35">
        <f>IF(OR($A178="",$B178="",$C178=""),"",'MPTO_working_3-way'!G177)</f>
        <v>2.0567303011004676</v>
      </c>
      <c r="K178" s="33">
        <f>IF(OR($A178="",$B178="",$C178=""),"",'OddsRatio_working_3-way'!H177)</f>
        <v>4.0479381555957552</v>
      </c>
      <c r="L178" s="34">
        <f>IF(OR($A178="",$B178="",$C178=""),"",'OddsRatio_working_3-way'!I177)</f>
        <v>3.7209966925387707</v>
      </c>
      <c r="M178" s="35">
        <f>IF(OR($A178="",$B178="",$C178=""),"",'OddsRatio_working_3-way'!J177)</f>
        <v>2.0651963796372703</v>
      </c>
      <c r="N178" s="36">
        <f t="shared" si="55"/>
        <v>24.863774105159131</v>
      </c>
      <c r="O178" s="37">
        <f t="shared" si="56"/>
        <v>27.01678247739358</v>
      </c>
      <c r="P178" s="37">
        <f t="shared" si="57"/>
        <v>48.119443417447286</v>
      </c>
      <c r="Q178" t="s">
        <v>390</v>
      </c>
      <c r="R178" t="s">
        <v>244</v>
      </c>
      <c r="S178" s="28">
        <v>44425</v>
      </c>
      <c r="T178" s="38">
        <v>100</v>
      </c>
      <c r="U178" s="38">
        <f t="shared" si="58"/>
        <v>59.514170040485837</v>
      </c>
      <c r="V178" s="38">
        <f t="shared" si="59"/>
        <v>69.6048632218845</v>
      </c>
      <c r="W178" s="38">
        <f t="shared" si="60"/>
        <v>67.532467532467535</v>
      </c>
      <c r="X178" s="38">
        <f t="shared" si="61"/>
        <v>62.862669245647965</v>
      </c>
      <c r="Y178" s="38">
        <f t="shared" si="62"/>
        <v>72.953362427046642</v>
      </c>
      <c r="Z178" s="38">
        <f t="shared" si="63"/>
        <v>70.880966737629663</v>
      </c>
      <c r="AA178" s="38">
        <f t="shared" si="64"/>
        <v>-3.3484992051621276</v>
      </c>
      <c r="AB178" s="38">
        <f t="shared" si="65"/>
        <v>-3.3484992051621418</v>
      </c>
      <c r="AC178" s="38">
        <f t="shared" si="66"/>
        <v>-3.3484992051621276</v>
      </c>
      <c r="AD178" s="39"/>
      <c r="AE178" s="39"/>
      <c r="AF178">
        <v>2.15</v>
      </c>
      <c r="AG178">
        <v>1.74</v>
      </c>
      <c r="AI178" s="39"/>
      <c r="AJ178" t="s">
        <v>323</v>
      </c>
      <c r="AK178" s="38"/>
      <c r="AL178" s="38"/>
    </row>
    <row r="179" spans="1:38" ht="15" x14ac:dyDescent="0.25">
      <c r="A179">
        <v>2.4700000000000002</v>
      </c>
      <c r="B179">
        <v>3.29</v>
      </c>
      <c r="C179">
        <v>3.08</v>
      </c>
      <c r="D179" s="32">
        <f t="shared" si="42"/>
        <v>3.3484992051621365E-2</v>
      </c>
      <c r="E179" s="33">
        <f>IF(OR($A179="",$B179="",$C179=""),"",A179*'MPTO_working_3-way'!$I178)</f>
        <v>2.5527079303675051</v>
      </c>
      <c r="F179" s="34">
        <f>IF(OR($A179="",$B179="",$C179=""),"",B179*'MPTO_working_3-way'!$I178)</f>
        <v>3.4001656238498343</v>
      </c>
      <c r="G179" s="35">
        <f>IF(OR($A179="",$B179="",$C179=""),"",C179*'MPTO_working_3-way'!$I178)</f>
        <v>3.1831337755189937</v>
      </c>
      <c r="H179" s="33">
        <f>IF(OR($A179="",$B179="",$C179=""),"",'MPTO_working_3-way'!E178)</f>
        <v>2.5400267861878749</v>
      </c>
      <c r="I179" s="34">
        <f>IF(OR($A179="",$B179="",$C179=""),"",'MPTO_working_3-way'!F178)</f>
        <v>3.4154206488292953</v>
      </c>
      <c r="J179" s="35">
        <f>IF(OR($A179="",$B179="",$C179=""),"",'MPTO_working_3-way'!G178)</f>
        <v>3.1896536753799909</v>
      </c>
      <c r="K179" s="33">
        <f>IF(OR($A179="",$B179="",$C179=""),"",'OddsRatio_working_3-way'!H178)</f>
        <v>2.5457382324491724</v>
      </c>
      <c r="L179" s="34">
        <f>IF(OR($A179="",$B179="",$C179=""),"",'OddsRatio_working_3-way'!I178)</f>
        <v>3.407986770277962</v>
      </c>
      <c r="M179" s="35">
        <f>IF(OR($A179="",$B179="",$C179=""),"",'OddsRatio_working_3-way'!J178)</f>
        <v>3.1871670227852231</v>
      </c>
      <c r="N179" s="36">
        <f t="shared" si="55"/>
        <v>39.17408600113658</v>
      </c>
      <c r="O179" s="37">
        <f t="shared" si="56"/>
        <v>29.410332043406491</v>
      </c>
      <c r="P179" s="37">
        <f t="shared" si="57"/>
        <v>31.415581955456933</v>
      </c>
      <c r="Q179" t="s">
        <v>342</v>
      </c>
      <c r="R179" t="s">
        <v>335</v>
      </c>
      <c r="S179" s="28">
        <v>44425</v>
      </c>
      <c r="T179" s="38">
        <v>100</v>
      </c>
      <c r="U179" s="38">
        <f t="shared" si="58"/>
        <v>68.847352024922117</v>
      </c>
      <c r="V179" s="38">
        <f t="shared" si="59"/>
        <v>70.149253731343279</v>
      </c>
      <c r="W179" s="38">
        <f t="shared" si="60"/>
        <v>57.627118644067799</v>
      </c>
      <c r="X179" s="38">
        <f t="shared" si="61"/>
        <v>72.223627624588914</v>
      </c>
      <c r="Y179" s="38">
        <f t="shared" si="62"/>
        <v>73.525529331010091</v>
      </c>
      <c r="Z179" s="38">
        <f t="shared" si="63"/>
        <v>61.003394243734597</v>
      </c>
      <c r="AA179" s="38">
        <f t="shared" si="64"/>
        <v>-3.3762755996667977</v>
      </c>
      <c r="AB179" s="38">
        <f t="shared" si="65"/>
        <v>-3.3762755996668119</v>
      </c>
      <c r="AC179" s="38">
        <f t="shared" si="66"/>
        <v>-3.3762755996667977</v>
      </c>
      <c r="AD179" s="39"/>
      <c r="AE179" s="39"/>
      <c r="AF179">
        <v>2.3199999999999998</v>
      </c>
      <c r="AG179">
        <v>1.65</v>
      </c>
      <c r="AI179" s="39"/>
      <c r="AJ179" t="s">
        <v>323</v>
      </c>
      <c r="AK179" s="38"/>
      <c r="AL179" s="38"/>
    </row>
    <row r="180" spans="1:38" ht="15" x14ac:dyDescent="0.25">
      <c r="A180">
        <v>3.21</v>
      </c>
      <c r="B180">
        <v>3.35</v>
      </c>
      <c r="C180">
        <v>2.36</v>
      </c>
      <c r="D180" s="32">
        <f t="shared" si="42"/>
        <v>3.3762755996668004E-2</v>
      </c>
      <c r="E180" s="33">
        <f>IF(OR($A180="",$B180="",$C180=""),"",A180*'MPTO_working_3-way'!$I179)</f>
        <v>3.3183784467493043</v>
      </c>
      <c r="F180" s="34">
        <f>IF(OR($A180="",$B180="",$C180=""),"",B180*'MPTO_working_3-way'!$I179)</f>
        <v>3.4631052325888381</v>
      </c>
      <c r="G180" s="35">
        <f>IF(OR($A180="",$B180="",$C180=""),"",C180*'MPTO_working_3-way'!$I179)</f>
        <v>2.4396801041521363</v>
      </c>
      <c r="H180" s="33">
        <f>IF(OR($A180="",$B180="",$C180=""),"",'MPTO_working_3-way'!E179)</f>
        <v>3.3303113227850201</v>
      </c>
      <c r="I180" s="34">
        <f>IF(OR($A180="",$B180="",$C180=""),"",'MPTO_working_3-way'!F179)</f>
        <v>3.4812491655220223</v>
      </c>
      <c r="J180" s="35">
        <f>IF(OR($A180="",$B180="",$C180=""),"",'MPTO_working_3-way'!G179)</f>
        <v>2.4243919339338151</v>
      </c>
      <c r="K180" s="33">
        <f>IF(OR($A180="",$B180="",$C180=""),"",'OddsRatio_working_3-way'!H179)</f>
        <v>3.3254918430972338</v>
      </c>
      <c r="L180" s="34">
        <f>IF(OR($A180="",$B180="",$C180=""),"",'OddsRatio_working_3-way'!I179)</f>
        <v>3.4728080684518092</v>
      </c>
      <c r="M180" s="35">
        <f>IF(OR($A180="",$B180="",$C180=""),"",'OddsRatio_working_3-way'!J179)</f>
        <v>2.431071903444451</v>
      </c>
      <c r="N180" s="36">
        <f t="shared" si="55"/>
        <v>30.135200551932336</v>
      </c>
      <c r="O180" s="37">
        <f t="shared" si="56"/>
        <v>28.875819036329194</v>
      </c>
      <c r="P180" s="37">
        <f t="shared" si="57"/>
        <v>40.988980411738474</v>
      </c>
      <c r="Q180" t="s">
        <v>226</v>
      </c>
      <c r="R180" t="s">
        <v>332</v>
      </c>
      <c r="S180" s="28">
        <v>44425</v>
      </c>
      <c r="T180" s="38">
        <v>100</v>
      </c>
      <c r="U180" s="38">
        <f t="shared" si="58"/>
        <v>62.121212121212118</v>
      </c>
      <c r="V180" s="38">
        <f t="shared" si="59"/>
        <v>70.674486803519059</v>
      </c>
      <c r="W180" s="38">
        <f t="shared" si="60"/>
        <v>63.898916967509031</v>
      </c>
      <c r="X180" s="38">
        <f t="shared" si="61"/>
        <v>65.426596228971917</v>
      </c>
      <c r="Y180" s="38">
        <f t="shared" si="62"/>
        <v>73.979870911278852</v>
      </c>
      <c r="Z180" s="38">
        <f t="shared" si="63"/>
        <v>67.204301075268816</v>
      </c>
      <c r="AA180" s="38">
        <f t="shared" si="64"/>
        <v>-3.3053841077597994</v>
      </c>
      <c r="AB180" s="38">
        <f t="shared" si="65"/>
        <v>-3.3053841077597923</v>
      </c>
      <c r="AC180" s="38">
        <f t="shared" si="66"/>
        <v>-3.3053841077597852</v>
      </c>
      <c r="AD180" s="39"/>
      <c r="AE180" s="39"/>
      <c r="AF180">
        <v>2.0499999999999998</v>
      </c>
      <c r="AG180">
        <v>1.83</v>
      </c>
      <c r="AI180" s="39"/>
      <c r="AJ180" t="s">
        <v>323</v>
      </c>
      <c r="AK180" s="38"/>
      <c r="AL180" s="38"/>
    </row>
    <row r="181" spans="1:38" ht="15" x14ac:dyDescent="0.25">
      <c r="A181">
        <v>2.64</v>
      </c>
      <c r="B181">
        <v>3.41</v>
      </c>
      <c r="C181">
        <v>2.77</v>
      </c>
      <c r="D181" s="32">
        <f t="shared" si="42"/>
        <v>3.3053841077598012E-2</v>
      </c>
      <c r="E181" s="33">
        <f>IF(OR($A181="",$B181="",$C181=""),"",A181*'MPTO_working_3-way'!$I180)</f>
        <v>2.7272621404448589</v>
      </c>
      <c r="F181" s="34">
        <f>IF(OR($A181="",$B181="",$C181=""),"",B181*'MPTO_working_3-way'!$I180)</f>
        <v>3.5227135980746094</v>
      </c>
      <c r="G181" s="35">
        <f>IF(OR($A181="",$B181="",$C181=""),"",C181*'MPTO_working_3-way'!$I180)</f>
        <v>2.8615591397849465</v>
      </c>
      <c r="H181" s="33">
        <f>IF(OR($A181="",$B181="",$C181=""),"",'MPTO_working_3-way'!E180)</f>
        <v>2.7190912405724048</v>
      </c>
      <c r="I181" s="34">
        <f>IF(OR($A181="",$B181="",$C181=""),"",'MPTO_working_3-way'!F180)</f>
        <v>3.5431192392892203</v>
      </c>
      <c r="J181" s="35">
        <f>IF(OR($A181="",$B181="",$C181=""),"",'MPTO_working_3-way'!G180)</f>
        <v>2.857200953842173</v>
      </c>
      <c r="K181" s="33">
        <f>IF(OR($A181="",$B181="",$C181=""),"",'OddsRatio_working_3-way'!H180)</f>
        <v>2.7231870877515254</v>
      </c>
      <c r="L181" s="34">
        <f>IF(OR($A181="",$B181="",$C181=""),"",'OddsRatio_working_3-way'!I180)</f>
        <v>3.5322444399275463</v>
      </c>
      <c r="M181" s="35">
        <f>IF(OR($A181="",$B181="",$C181=""),"",'OddsRatio_working_3-way'!J180)</f>
        <v>2.8597811861708529</v>
      </c>
      <c r="N181" s="36">
        <f t="shared" si="55"/>
        <v>36.666809001238306</v>
      </c>
      <c r="O181" s="37">
        <f t="shared" si="56"/>
        <v>28.387206968700625</v>
      </c>
      <c r="P181" s="37">
        <f t="shared" si="57"/>
        <v>34.945984030061062</v>
      </c>
      <c r="Q181" t="s">
        <v>228</v>
      </c>
      <c r="R181" t="s">
        <v>243</v>
      </c>
      <c r="S181" s="28">
        <v>44425</v>
      </c>
      <c r="T181" s="38">
        <v>100</v>
      </c>
      <c r="U181" s="38">
        <f t="shared" si="58"/>
        <v>46.808510638297875</v>
      </c>
      <c r="V181" s="38">
        <f t="shared" si="59"/>
        <v>72.375690607734811</v>
      </c>
      <c r="W181" s="38">
        <f t="shared" si="60"/>
        <v>77.375565610859724</v>
      </c>
      <c r="X181" s="38">
        <f t="shared" si="61"/>
        <v>50.248743781405466</v>
      </c>
      <c r="Y181" s="38">
        <f t="shared" si="62"/>
        <v>75.815923750842401</v>
      </c>
      <c r="Z181" s="38">
        <f t="shared" si="63"/>
        <v>80.815798753967314</v>
      </c>
      <c r="AA181" s="38">
        <f t="shared" si="64"/>
        <v>-3.4402331431075908</v>
      </c>
      <c r="AB181" s="38">
        <f t="shared" si="65"/>
        <v>-3.4402331431075908</v>
      </c>
      <c r="AC181" s="38">
        <f t="shared" si="66"/>
        <v>-3.4402331431075908</v>
      </c>
      <c r="AD181" s="39"/>
      <c r="AE181" s="39"/>
      <c r="AF181">
        <v>2.0699999999999998</v>
      </c>
      <c r="AG181">
        <v>1.8</v>
      </c>
      <c r="AI181" s="39"/>
      <c r="AJ181" t="s">
        <v>323</v>
      </c>
      <c r="AK181" s="38"/>
      <c r="AL181" s="38"/>
    </row>
    <row r="182" spans="1:38" ht="15" x14ac:dyDescent="0.25">
      <c r="A182">
        <v>1.88</v>
      </c>
      <c r="B182">
        <v>3.62</v>
      </c>
      <c r="C182">
        <v>4.42</v>
      </c>
      <c r="D182" s="32">
        <f t="shared" si="42"/>
        <v>3.4402331431075961E-2</v>
      </c>
      <c r="E182" s="33">
        <f>IF(OR($A182="",$B182="",$C182=""),"",A182*'MPTO_working_3-way'!$I181)</f>
        <v>1.9446763830904228</v>
      </c>
      <c r="F182" s="34">
        <f>IF(OR($A182="",$B182="",$C182=""),"",B182*'MPTO_working_3-way'!$I181)</f>
        <v>3.7445364397804952</v>
      </c>
      <c r="G182" s="35">
        <f>IF(OR($A182="",$B182="",$C182=""),"",C182*'MPTO_working_3-way'!$I181)</f>
        <v>4.5720583049253554</v>
      </c>
      <c r="H182" s="33">
        <f>IF(OR($A182="",$B182="",$C182=""),"",'MPTO_working_3-way'!E181)</f>
        <v>1.9214235757548297</v>
      </c>
      <c r="I182" s="34">
        <f>IF(OR($A182="",$B182="",$C182=""),"",'MPTO_working_3-way'!F181)</f>
        <v>3.7767823422429241</v>
      </c>
      <c r="J182" s="35">
        <f>IF(OR($A182="",$B182="",$C182=""),"",'MPTO_working_3-way'!G181)</f>
        <v>4.655994195011937</v>
      </c>
      <c r="K182" s="33">
        <f>IF(OR($A182="",$B182="",$C182=""),"",'OddsRatio_working_3-way'!H181)</f>
        <v>1.9302777169462138</v>
      </c>
      <c r="L182" s="34">
        <f>IF(OR($A182="",$B182="",$C182=""),"",'OddsRatio_working_3-way'!I181)</f>
        <v>3.769690475453499</v>
      </c>
      <c r="M182" s="35">
        <f>IF(OR($A182="",$B182="",$C182=""),"",'OddsRatio_working_3-way'!J181)</f>
        <v>4.6153974908591495</v>
      </c>
      <c r="N182" s="36">
        <f t="shared" si="55"/>
        <v>51.42243761971487</v>
      </c>
      <c r="O182" s="37">
        <f t="shared" si="56"/>
        <v>26.705575338415454</v>
      </c>
      <c r="P182" s="37">
        <f t="shared" si="57"/>
        <v>21.871987041869676</v>
      </c>
      <c r="Q182" t="s">
        <v>245</v>
      </c>
      <c r="R182" t="s">
        <v>191</v>
      </c>
      <c r="S182" s="28">
        <v>44425</v>
      </c>
      <c r="T182" s="38">
        <v>100</v>
      </c>
      <c r="U182" s="38">
        <f t="shared" si="58"/>
        <v>69.040247678018574</v>
      </c>
      <c r="V182" s="38">
        <f t="shared" si="59"/>
        <v>68.652037617554868</v>
      </c>
      <c r="W182" s="38">
        <f t="shared" si="60"/>
        <v>59.016393442622956</v>
      </c>
      <c r="X182" s="38">
        <f t="shared" si="61"/>
        <v>72.331568939822205</v>
      </c>
      <c r="Y182" s="38">
        <f t="shared" si="62"/>
        <v>71.94335887935847</v>
      </c>
      <c r="Z182" s="38">
        <f t="shared" si="63"/>
        <v>62.307714704426573</v>
      </c>
      <c r="AA182" s="38">
        <f t="shared" si="64"/>
        <v>-3.2913212618036312</v>
      </c>
      <c r="AB182" s="38">
        <f t="shared" si="65"/>
        <v>-3.2913212618036027</v>
      </c>
      <c r="AC182" s="38">
        <f t="shared" si="66"/>
        <v>-3.2913212618036169</v>
      </c>
      <c r="AD182" s="39"/>
      <c r="AE182" s="39"/>
      <c r="AF182">
        <v>2.09</v>
      </c>
      <c r="AG182">
        <v>1.78</v>
      </c>
      <c r="AI182" s="39"/>
      <c r="AJ182" t="s">
        <v>323</v>
      </c>
      <c r="AK182" s="38"/>
      <c r="AL182" s="38"/>
    </row>
    <row r="183" spans="1:38" ht="15" x14ac:dyDescent="0.25">
      <c r="A183">
        <v>3.23</v>
      </c>
      <c r="B183">
        <v>3.19</v>
      </c>
      <c r="C183">
        <v>2.44</v>
      </c>
      <c r="D183" s="32">
        <f t="shared" si="42"/>
        <v>3.2913212618036258E-2</v>
      </c>
      <c r="E183" s="33">
        <f>IF(OR($A183="",$B183="",$C183=""),"",A183*'MPTO_working_3-way'!$I182)</f>
        <v>3.3363096767562572</v>
      </c>
      <c r="F183" s="34">
        <f>IF(OR($A183="",$B183="",$C183=""),"",B183*'MPTO_working_3-way'!$I182)</f>
        <v>3.2949931482515358</v>
      </c>
      <c r="G183" s="35">
        <f>IF(OR($A183="",$B183="",$C183=""),"",C183*'MPTO_working_3-way'!$I182)</f>
        <v>2.5203082387880085</v>
      </c>
      <c r="H183" s="33">
        <f>IF(OR($A183="",$B183="",$C183=""),"",'MPTO_working_3-way'!E182)</f>
        <v>3.3486651706177706</v>
      </c>
      <c r="I183" s="34">
        <f>IF(OR($A183="",$B183="",$C183=""),"",'MPTO_working_3-way'!F182)</f>
        <v>3.3056916581113156</v>
      </c>
      <c r="J183" s="35">
        <f>IF(OR($A183="",$B183="",$C183=""),"",'MPTO_working_3-way'!G182)</f>
        <v>2.5071139690997382</v>
      </c>
      <c r="K183" s="33">
        <f>IF(OR($A183="",$B183="",$C183=""),"",'OddsRatio_working_3-way'!H182)</f>
        <v>3.3430327081633897</v>
      </c>
      <c r="L183" s="34">
        <f>IF(OR($A183="",$B183="",$C183=""),"",'OddsRatio_working_3-way'!I182)</f>
        <v>3.3010052156402794</v>
      </c>
      <c r="M183" s="35">
        <f>IF(OR($A183="",$B183="",$C183=""),"",'OddsRatio_working_3-way'!J182)</f>
        <v>2.5129897308319649</v>
      </c>
      <c r="N183" s="36">
        <f t="shared" si="55"/>
        <v>29.973236806130497</v>
      </c>
      <c r="O183" s="37">
        <f t="shared" si="56"/>
        <v>30.349076766081978</v>
      </c>
      <c r="P183" s="37">
        <f t="shared" si="57"/>
        <v>39.677686427787506</v>
      </c>
      <c r="Q183" t="s">
        <v>71</v>
      </c>
      <c r="R183" t="s">
        <v>101</v>
      </c>
      <c r="S183" s="28">
        <v>44426</v>
      </c>
      <c r="T183" s="38">
        <v>100</v>
      </c>
      <c r="U183" s="38">
        <f t="shared" si="58"/>
        <v>46.524064171122987</v>
      </c>
      <c r="V183" s="38">
        <f t="shared" si="59"/>
        <v>72.451790633608823</v>
      </c>
      <c r="W183" s="38">
        <f t="shared" si="60"/>
        <v>77.578475336322867</v>
      </c>
      <c r="X183" s="38">
        <f t="shared" si="61"/>
        <v>49.969734030068317</v>
      </c>
      <c r="Y183" s="38">
        <f t="shared" si="62"/>
        <v>75.897460492554131</v>
      </c>
      <c r="Z183" s="38">
        <f t="shared" si="63"/>
        <v>81.024145195268176</v>
      </c>
      <c r="AA183" s="38">
        <f t="shared" si="64"/>
        <v>-3.4456698589453296</v>
      </c>
      <c r="AB183" s="38">
        <f t="shared" si="65"/>
        <v>-3.4456698589453083</v>
      </c>
      <c r="AC183" s="38">
        <f t="shared" si="66"/>
        <v>-3.4456698589453083</v>
      </c>
      <c r="AD183" s="39"/>
      <c r="AE183" s="39"/>
      <c r="AF183">
        <v>2.21</v>
      </c>
      <c r="AG183">
        <v>1.71</v>
      </c>
      <c r="AI183" s="39"/>
      <c r="AJ183" t="s">
        <v>318</v>
      </c>
      <c r="AK183" s="38"/>
      <c r="AL183" s="38"/>
    </row>
    <row r="184" spans="1:38" ht="15" x14ac:dyDescent="0.25">
      <c r="A184">
        <v>1.87</v>
      </c>
      <c r="B184">
        <v>3.63</v>
      </c>
      <c r="C184">
        <v>4.46</v>
      </c>
      <c r="D184" s="32">
        <f t="shared" si="42"/>
        <v>3.4456698589453216E-2</v>
      </c>
      <c r="E184" s="33">
        <f>IF(OR($A184="",$B184="",$C184=""),"",A184*'MPTO_working_3-way'!$I183)</f>
        <v>1.9344340263622777</v>
      </c>
      <c r="F184" s="34">
        <f>IF(OR($A184="",$B184="",$C184=""),"",B184*'MPTO_working_3-way'!$I183)</f>
        <v>3.7550778158797149</v>
      </c>
      <c r="G184" s="35">
        <f>IF(OR($A184="",$B184="",$C184=""),"",C184*'MPTO_working_3-way'!$I183)</f>
        <v>4.6136768757089612</v>
      </c>
      <c r="H184" s="33">
        <f>IF(OR($A184="",$B184="",$C184=""),"",'MPTO_working_3-way'!E183)</f>
        <v>1.9110454509895234</v>
      </c>
      <c r="I184" s="34">
        <f>IF(OR($A184="",$B184="",$C184=""),"",'MPTO_working_3-way'!F183)</f>
        <v>3.7879286125207936</v>
      </c>
      <c r="J184" s="35">
        <f>IF(OR($A184="",$B184="",$C184=""),"",'MPTO_working_3-way'!G183)</f>
        <v>4.7008014957306319</v>
      </c>
      <c r="K184" s="33">
        <f>IF(OR($A184="",$B184="",$C184=""),"",'OddsRatio_working_3-way'!H183)</f>
        <v>1.9199225140901797</v>
      </c>
      <c r="L184" s="34">
        <f>IF(OR($A184="",$B184="",$C184=""),"",'OddsRatio_working_3-way'!I183)</f>
        <v>3.7809151862726118</v>
      </c>
      <c r="M184" s="35">
        <f>IF(OR($A184="",$B184="",$C184=""),"",'OddsRatio_working_3-way'!J183)</f>
        <v>4.6585424123586439</v>
      </c>
      <c r="N184" s="36">
        <f t="shared" si="55"/>
        <v>51.694706894734985</v>
      </c>
      <c r="O184" s="37">
        <f t="shared" si="56"/>
        <v>26.630606582136213</v>
      </c>
      <c r="P184" s="37">
        <f t="shared" si="57"/>
        <v>21.674686523128798</v>
      </c>
      <c r="Q184" t="s">
        <v>74</v>
      </c>
      <c r="R184" t="s">
        <v>70</v>
      </c>
      <c r="S184" s="28">
        <v>44426</v>
      </c>
      <c r="T184" s="38">
        <v>100</v>
      </c>
      <c r="U184" s="38">
        <f t="shared" si="58"/>
        <v>60.474308300395251</v>
      </c>
      <c r="V184" s="38">
        <f t="shared" si="59"/>
        <v>68.454258675078862</v>
      </c>
      <c r="W184" s="38">
        <f t="shared" si="60"/>
        <v>67.741935483870961</v>
      </c>
      <c r="X184" s="38">
        <f t="shared" si="61"/>
        <v>63.803805841050163</v>
      </c>
      <c r="Y184" s="38">
        <f t="shared" si="62"/>
        <v>71.783756215733789</v>
      </c>
      <c r="Z184" s="38">
        <f t="shared" si="63"/>
        <v>71.071433024525874</v>
      </c>
      <c r="AA184" s="38">
        <f t="shared" si="64"/>
        <v>-3.3294975406549128</v>
      </c>
      <c r="AB184" s="38">
        <f t="shared" si="65"/>
        <v>-3.329497540654927</v>
      </c>
      <c r="AC184" s="38">
        <f t="shared" si="66"/>
        <v>-3.3294975406549128</v>
      </c>
      <c r="AD184" s="39"/>
      <c r="AE184" s="39"/>
      <c r="AF184">
        <v>2.16</v>
      </c>
      <c r="AG184">
        <v>1.74</v>
      </c>
      <c r="AI184" s="39"/>
      <c r="AJ184" t="s">
        <v>318</v>
      </c>
      <c r="AK184" s="38"/>
      <c r="AL184" s="38"/>
    </row>
    <row r="185" spans="1:38" s="38" customFormat="1" ht="17.25" customHeight="1" x14ac:dyDescent="0.25">
      <c r="A185">
        <v>2.5299999999999998</v>
      </c>
      <c r="B185">
        <v>3.17</v>
      </c>
      <c r="C185">
        <v>3.1</v>
      </c>
      <c r="D185" s="32">
        <f t="shared" si="42"/>
        <v>3.3294975406549021E-2</v>
      </c>
      <c r="E185" s="33">
        <f>IF(OR($A185="",$B185="",$C185=""),"",A185*'MPTO_working_3-way'!$I184)</f>
        <v>2.614236287778569</v>
      </c>
      <c r="F185" s="34">
        <f>IF(OR($A185="",$B185="",$C185=""),"",B185*'MPTO_working_3-way'!$I184)</f>
        <v>3.2755450720387604</v>
      </c>
      <c r="G185" s="35">
        <f>IF(OR($A185="",$B185="",$C185=""),"",C185*'MPTO_working_3-way'!$I184)</f>
        <v>3.203214423760302</v>
      </c>
      <c r="H185" s="33">
        <f>IF(OR($A185="",$B185="",$C185=""),"",'MPTO_working_3-way'!E184)</f>
        <v>2.603091590785116</v>
      </c>
      <c r="I185" s="34">
        <f>IF(OR($A185="",$B185="",$C185=""),"",'MPTO_working_3-way'!F184)</f>
        <v>3.2855927062918671</v>
      </c>
      <c r="J185" s="35">
        <f>IF(OR($A185="",$B185="",$C185=""),"",'MPTO_working_3-way'!G184)</f>
        <v>3.2104550907327702</v>
      </c>
      <c r="K185" s="33">
        <f>IF(OR($A185="",$B185="",$C185=""),"",'OddsRatio_working_3-way'!H184)</f>
        <v>2.6081637450584654</v>
      </c>
      <c r="L185" s="34">
        <f>IF(OR($A185="",$B185="",$C185=""),"",'OddsRatio_working_3-way'!I184)</f>
        <v>3.2808596907038377</v>
      </c>
      <c r="M185" s="35">
        <f>IF(OR($A185="",$B185="",$C185=""),"",'OddsRatio_working_3-way'!J184)</f>
        <v>3.2072835716488743</v>
      </c>
      <c r="N185" s="36">
        <f t="shared" si="55"/>
        <v>38.252089326238512</v>
      </c>
      <c r="O185" s="37">
        <f t="shared" si="56"/>
        <v>30.52927003008941</v>
      </c>
      <c r="P185" s="37">
        <f t="shared" si="57"/>
        <v>31.218640643672082</v>
      </c>
      <c r="Q185" t="s">
        <v>68</v>
      </c>
      <c r="R185" t="s">
        <v>76</v>
      </c>
      <c r="S185" s="28">
        <v>44426</v>
      </c>
      <c r="T185" s="38">
        <v>100</v>
      </c>
      <c r="U185" s="38">
        <f t="shared" si="58"/>
        <v>60</v>
      </c>
      <c r="V185" s="38">
        <f t="shared" si="59"/>
        <v>69.135802469135797</v>
      </c>
      <c r="W185" s="38">
        <f t="shared" si="60"/>
        <v>67.637540453074436</v>
      </c>
      <c r="X185" s="38">
        <f t="shared" si="61"/>
        <v>63.22665707778976</v>
      </c>
      <c r="Y185" s="38">
        <f t="shared" si="62"/>
        <v>72.362459546925578</v>
      </c>
      <c r="Z185" s="38">
        <f t="shared" si="63"/>
        <v>70.864197530864189</v>
      </c>
      <c r="AA185" s="38">
        <f t="shared" si="64"/>
        <v>-3.2266570777897599</v>
      </c>
      <c r="AB185" s="38">
        <f t="shared" si="65"/>
        <v>-3.2266570777897812</v>
      </c>
      <c r="AC185" s="38">
        <f t="shared" si="66"/>
        <v>-3.2266570777897527</v>
      </c>
      <c r="AD185" s="39"/>
      <c r="AE185" s="39"/>
      <c r="AF185">
        <v>2.13</v>
      </c>
      <c r="AG185">
        <v>1.76</v>
      </c>
      <c r="AH185" s="39"/>
      <c r="AI185" s="39"/>
      <c r="AJ185" t="s">
        <v>318</v>
      </c>
    </row>
    <row r="186" spans="1:38" s="38" customFormat="1" ht="15" x14ac:dyDescent="0.25">
      <c r="A186" s="31">
        <v>2.5</v>
      </c>
      <c r="B186" s="31">
        <v>3.24</v>
      </c>
      <c r="C186" s="31">
        <v>3.09</v>
      </c>
      <c r="D186" s="32">
        <f t="shared" si="42"/>
        <v>3.2266570777897741E-2</v>
      </c>
      <c r="E186" s="33">
        <f>IF(OR($A186="",$B186="",$C186=""),"",A186*'MPTO_working_3-way'!$I185)</f>
        <v>2.5806664269447444</v>
      </c>
      <c r="F186" s="34">
        <f>IF(OR($A186="",$B186="",$C186=""),"",B186*'MPTO_working_3-way'!$I185)</f>
        <v>3.344543689320389</v>
      </c>
      <c r="G186" s="35">
        <f>IF(OR($A186="",$B186="",$C186=""),"",C186*'MPTO_working_3-way'!$I185)</f>
        <v>3.1897037037037039</v>
      </c>
      <c r="H186" s="33">
        <f>IF(OR($A186="",$B186="",$C186=""),"",'MPTO_working_3-way'!E185)</f>
        <v>2.5690794876005913</v>
      </c>
      <c r="I186" s="34">
        <f>IF(OR($A186="",$B186="",$C186=""),"",'MPTO_working_3-way'!F185)</f>
        <v>3.3569838246734096</v>
      </c>
      <c r="J186" s="35">
        <f>IF(OR($A186="",$B186="",$C186=""),"",'MPTO_working_3-way'!G185)</f>
        <v>3.1962251621801094</v>
      </c>
      <c r="K186" s="33">
        <f>IF(OR($A186="",$B186="",$C186=""),"",'OddsRatio_working_3-way'!H185)</f>
        <v>2.5743265698451916</v>
      </c>
      <c r="L186" s="34">
        <f>IF(OR($A186="",$B186="",$C186=""),"",'OddsRatio_working_3-way'!I185)</f>
        <v>3.350994344302153</v>
      </c>
      <c r="M186" s="35">
        <f>IF(OR($A186="",$B186="",$C186=""),"",'OddsRatio_working_3-way'!J185)</f>
        <v>3.193561687317632</v>
      </c>
      <c r="N186" s="36">
        <f t="shared" si="55"/>
        <v>38.749680685539118</v>
      </c>
      <c r="O186" s="37">
        <f t="shared" si="56"/>
        <v>29.899444973409807</v>
      </c>
      <c r="P186" s="37">
        <f t="shared" si="57"/>
        <v>31.350874341051068</v>
      </c>
      <c r="Q186" s="31" t="s">
        <v>219</v>
      </c>
      <c r="R186" s="31" t="s">
        <v>48</v>
      </c>
      <c r="S186" s="40">
        <v>44426</v>
      </c>
      <c r="T186" s="38">
        <v>100</v>
      </c>
      <c r="U186" s="38">
        <f t="shared" si="58"/>
        <v>52.38095238095238</v>
      </c>
      <c r="V186" s="38">
        <f t="shared" si="59"/>
        <v>71.264367816091948</v>
      </c>
      <c r="W186" s="38">
        <f t="shared" si="60"/>
        <v>73.045822102425873</v>
      </c>
      <c r="X186" s="38">
        <f t="shared" si="61"/>
        <v>55.689810081482172</v>
      </c>
      <c r="Y186" s="38">
        <f t="shared" si="62"/>
        <v>74.573225516621733</v>
      </c>
      <c r="Z186" s="38">
        <f t="shared" si="63"/>
        <v>76.354679802955658</v>
      </c>
      <c r="AA186" s="38">
        <f t="shared" si="64"/>
        <v>-3.3088577005297921</v>
      </c>
      <c r="AB186" s="38">
        <f t="shared" si="65"/>
        <v>-3.308857700529785</v>
      </c>
      <c r="AC186" s="38">
        <f t="shared" si="66"/>
        <v>-3.308857700529785</v>
      </c>
      <c r="AD186" s="39"/>
      <c r="AE186" s="39"/>
      <c r="AF186" s="31">
        <v>2.15</v>
      </c>
      <c r="AG186" s="31">
        <v>1.75</v>
      </c>
      <c r="AH186" s="39"/>
      <c r="AI186" s="39"/>
      <c r="AJ186" s="31" t="s">
        <v>318</v>
      </c>
    </row>
    <row r="187" spans="1:38" ht="15" x14ac:dyDescent="0.25">
      <c r="A187">
        <v>2.1</v>
      </c>
      <c r="B187">
        <v>3.48</v>
      </c>
      <c r="C187">
        <v>3.71</v>
      </c>
      <c r="D187" s="32">
        <f t="shared" si="42"/>
        <v>3.308857700529777E-2</v>
      </c>
      <c r="E187" s="33">
        <f>IF(OR($A187="",$B187="",$C187=""),"",A187*'MPTO_working_3-way'!$I186)</f>
        <v>2.1694860117111254</v>
      </c>
      <c r="F187" s="34">
        <f>IF(OR($A187="",$B187="",$C187=""),"",B187*'MPTO_working_3-way'!$I186)</f>
        <v>3.595148247978436</v>
      </c>
      <c r="G187" s="35">
        <f>IF(OR($A187="",$B187="",$C187=""),"",C187*'MPTO_working_3-way'!$I186)</f>
        <v>3.8327586206896549</v>
      </c>
      <c r="H187" s="33">
        <f>IF(OR($A187="",$B187="",$C187=""),"",'MPTO_working_3-way'!E186)</f>
        <v>2.1497935260423606</v>
      </c>
      <c r="I187" s="34">
        <f>IF(OR($A187="",$B187="",$C187=""),"",'MPTO_working_3-way'!F186)</f>
        <v>3.6189034645139579</v>
      </c>
      <c r="J187" s="35">
        <f>IF(OR($A187="",$B187="",$C187=""),"",'MPTO_working_3-way'!G186)</f>
        <v>3.8682885906040263</v>
      </c>
      <c r="K187" s="33">
        <f>IF(OR($A187="",$B187="",$C187=""),"",'OddsRatio_working_3-way'!H186)</f>
        <v>2.1577961405092996</v>
      </c>
      <c r="L187" s="34">
        <f>IF(OR($A187="",$B187="",$C187=""),"",'OddsRatio_working_3-way'!I186)</f>
        <v>3.6103040258755117</v>
      </c>
      <c r="M187" s="35">
        <f>IF(OR($A187="",$B187="",$C187=""),"",'OddsRatio_working_3-way'!J186)</f>
        <v>3.8523886734365473</v>
      </c>
      <c r="N187" s="36">
        <f t="shared" si="55"/>
        <v>46.093867146498731</v>
      </c>
      <c r="O187" s="37">
        <f t="shared" si="56"/>
        <v>27.815264657369926</v>
      </c>
      <c r="P187" s="37">
        <f t="shared" si="57"/>
        <v>26.090868196131357</v>
      </c>
      <c r="Q187" t="s">
        <v>69</v>
      </c>
      <c r="R187" t="s">
        <v>61</v>
      </c>
      <c r="S187" s="28">
        <v>44426</v>
      </c>
      <c r="T187" s="38">
        <v>100</v>
      </c>
      <c r="U187" s="38">
        <f t="shared" si="58"/>
        <v>65.03496503496504</v>
      </c>
      <c r="V187" s="38">
        <f t="shared" si="59"/>
        <v>69.512195121951223</v>
      </c>
      <c r="W187" s="38">
        <f t="shared" si="60"/>
        <v>61.685823754789276</v>
      </c>
      <c r="X187" s="38">
        <f t="shared" si="61"/>
        <v>68.801981123259509</v>
      </c>
      <c r="Y187" s="38">
        <f t="shared" si="62"/>
        <v>73.279211210245705</v>
      </c>
      <c r="Z187" s="38">
        <f t="shared" si="63"/>
        <v>65.452839843083737</v>
      </c>
      <c r="AA187" s="38">
        <f t="shared" si="64"/>
        <v>-3.7670160882944685</v>
      </c>
      <c r="AB187" s="38">
        <f t="shared" si="65"/>
        <v>-3.7670160882944828</v>
      </c>
      <c r="AC187" s="38">
        <f t="shared" si="66"/>
        <v>-3.7670160882944614</v>
      </c>
      <c r="AD187" s="39"/>
      <c r="AE187" s="39"/>
      <c r="AF187">
        <v>2.1800000000000002</v>
      </c>
      <c r="AG187">
        <v>1.72</v>
      </c>
      <c r="AH187" s="45"/>
      <c r="AI187" s="39"/>
      <c r="AJ187" t="s">
        <v>318</v>
      </c>
      <c r="AK187" s="38"/>
      <c r="AL187" s="38"/>
    </row>
    <row r="188" spans="1:38" s="58" customFormat="1" ht="15" x14ac:dyDescent="0.25">
      <c r="A188" s="51">
        <v>2.86</v>
      </c>
      <c r="B188" s="51">
        <v>3.28</v>
      </c>
      <c r="C188" s="51">
        <v>2.61</v>
      </c>
      <c r="D188" s="52">
        <f t="shared" si="42"/>
        <v>3.7670160882944614E-2</v>
      </c>
      <c r="E188" s="53">
        <f>IF(OR($A188="",$B188="",$C188=""),"",A188*'MPTO_working_3-way'!$I187)</f>
        <v>2.9677366601252215</v>
      </c>
      <c r="F188" s="54">
        <f>IF(OR($A188="",$B188="",$C188=""),"",B188*'MPTO_working_3-way'!$I187)</f>
        <v>3.403558127696058</v>
      </c>
      <c r="G188" s="55">
        <f>IF(OR($A188="",$B188="",$C188=""),"",C188*'MPTO_working_3-way'!$I187)</f>
        <v>2.7083191199044854</v>
      </c>
      <c r="H188" s="53">
        <f>IF(OR($A188="",$B188="",$C188=""),"",'MPTO_working_3-way'!E187)</f>
        <v>2.9665348523801689</v>
      </c>
      <c r="I188" s="54">
        <f>IF(OR($A188="",$B188="",$C188=""),"",'MPTO_working_3-way'!F187)</f>
        <v>3.4208930466300234</v>
      </c>
      <c r="J188" s="55">
        <f>IF(OR($A188="",$B188="",$C188=""),"",'MPTO_working_3-way'!G187)</f>
        <v>2.6984359492151531</v>
      </c>
      <c r="K188" s="53">
        <f>IF(OR($A188="",$B188="",$C188=""),"",'OddsRatio_working_3-way'!H187)</f>
        <v>2.9676154398565675</v>
      </c>
      <c r="L188" s="54">
        <f>IF(OR($A188="",$B188="",$C188=""),"",'OddsRatio_working_3-way'!I187)</f>
        <v>3.4119157004693403</v>
      </c>
      <c r="M188" s="55">
        <f>IF(OR($A188="",$B188="",$C188=""),"",'OddsRatio_working_3-way'!J187)</f>
        <v>2.7031509990156302</v>
      </c>
      <c r="N188" s="56">
        <f t="shared" si="55"/>
        <v>33.695712070282063</v>
      </c>
      <c r="O188" s="57">
        <f t="shared" si="56"/>
        <v>29.381017232014241</v>
      </c>
      <c r="P188" s="57">
        <f t="shared" si="57"/>
        <v>36.923270697703714</v>
      </c>
      <c r="Q188" s="51" t="s">
        <v>368</v>
      </c>
      <c r="R188" s="51" t="s">
        <v>371</v>
      </c>
      <c r="S188" s="69">
        <v>44426</v>
      </c>
      <c r="T188" s="58">
        <v>100</v>
      </c>
      <c r="U188" s="58">
        <f t="shared" si="58"/>
        <v>48.186528497409334</v>
      </c>
      <c r="V188" s="58">
        <f t="shared" si="59"/>
        <v>74.554707379134854</v>
      </c>
      <c r="W188" s="58">
        <f t="shared" si="60"/>
        <v>73.753280839895012</v>
      </c>
      <c r="X188" s="58">
        <f t="shared" si="61"/>
        <v>51.692011780970127</v>
      </c>
      <c r="Y188" s="58">
        <f t="shared" si="62"/>
        <v>78.060190662695675</v>
      </c>
      <c r="Z188" s="58">
        <f t="shared" si="63"/>
        <v>77.258764123455819</v>
      </c>
      <c r="AA188" s="58">
        <f t="shared" si="64"/>
        <v>-3.5054832835607925</v>
      </c>
      <c r="AB188" s="58">
        <f t="shared" si="65"/>
        <v>-3.505483283560821</v>
      </c>
      <c r="AC188" s="58">
        <f t="shared" si="66"/>
        <v>-3.5054832835608067</v>
      </c>
      <c r="AD188" s="59"/>
      <c r="AE188" s="59"/>
      <c r="AF188" s="51">
        <v>2.1800000000000002</v>
      </c>
      <c r="AG188" s="51">
        <v>1.71</v>
      </c>
      <c r="AH188" s="63"/>
      <c r="AI188" s="59"/>
      <c r="AJ188" s="51" t="s">
        <v>328</v>
      </c>
    </row>
    <row r="189" spans="1:38" ht="15" x14ac:dyDescent="0.25">
      <c r="A189">
        <v>1.93</v>
      </c>
      <c r="B189">
        <v>3.93</v>
      </c>
      <c r="C189">
        <v>3.81</v>
      </c>
      <c r="D189" s="32">
        <f t="shared" si="42"/>
        <v>3.5054832835608174E-2</v>
      </c>
      <c r="E189" s="33">
        <f>IF(OR($A189="",$B189="",$C189=""),"",A189*'MPTO_working_3-way'!$I188)</f>
        <v>1.9976558273727236</v>
      </c>
      <c r="F189" s="34">
        <f>IF(OR($A189="",$B189="",$C189=""),"",B189*'MPTO_working_3-way'!$I188)</f>
        <v>4.0677654930439404</v>
      </c>
      <c r="G189" s="35">
        <f>IF(OR($A189="",$B189="",$C189=""),"",C189*'MPTO_working_3-way'!$I188)</f>
        <v>3.9435589131036672</v>
      </c>
      <c r="H189" s="33">
        <f>IF(OR($A189="",$B189="",$C189=""),"",'MPTO_working_3-way'!E188)</f>
        <v>1.9745294751033151</v>
      </c>
      <c r="I189" s="34">
        <f>IF(OR($A189="",$B189="",$C189=""),"",'MPTO_working_3-way'!F188)</f>
        <v>4.1191593390921959</v>
      </c>
      <c r="J189" s="35">
        <f>IF(OR($A189="",$B189="",$C189=""),"",'MPTO_working_3-way'!G188)</f>
        <v>3.987523082979509</v>
      </c>
      <c r="K189" s="33">
        <f>IF(OR($A189="",$B189="",$C189=""),"",'OddsRatio_working_3-way'!H188)</f>
        <v>1.9833931142836547</v>
      </c>
      <c r="L189" s="34">
        <f>IF(OR($A189="",$B189="",$C189=""),"",'OddsRatio_working_3-way'!I188)</f>
        <v>4.0982170159689364</v>
      </c>
      <c r="M189" s="35">
        <f>IF(OR($A189="",$B189="",$C189=""),"",'OddsRatio_working_3-way'!J188)</f>
        <v>3.9713275818678193</v>
      </c>
      <c r="N189" s="36">
        <f t="shared" ref="N189:N252" si="67">(1/E189)* 100</f>
        <v>50.058673085602521</v>
      </c>
      <c r="O189" s="37">
        <f t="shared" ref="O189:O252" si="68">(1/F189)* 100</f>
        <v>24.583521388094873</v>
      </c>
      <c r="P189" s="37">
        <f t="shared" ref="P189:P252" si="69">(1/G189)* 100</f>
        <v>25.357805526302592</v>
      </c>
      <c r="Q189" t="s">
        <v>280</v>
      </c>
      <c r="R189" t="s">
        <v>282</v>
      </c>
      <c r="S189" t="s">
        <v>472</v>
      </c>
      <c r="T189" s="38">
        <v>100</v>
      </c>
      <c r="U189" s="38">
        <f t="shared" ref="U189:U252" si="70">(1/A190)*((T189*A190)-T189)</f>
        <v>30.069930069930074</v>
      </c>
      <c r="V189" s="38">
        <f t="shared" ref="V189:V252" si="71">(1/B190)*((T189*B190)-T189)</f>
        <v>80.276134122287957</v>
      </c>
      <c r="W189" s="38">
        <f t="shared" ref="W189:W252" si="72">(1/C190)*((T189*C190)-T189)</f>
        <v>86.859395532194483</v>
      </c>
      <c r="X189" s="38">
        <f t="shared" ref="X189:X252" si="73">((1/B190)+(1/C190))*T189</f>
        <v>32.864470345517546</v>
      </c>
      <c r="Y189" s="38">
        <f t="shared" ref="Y189:Y252" si="74">((1/A190)+(1/C190))*T189</f>
        <v>83.07067439787545</v>
      </c>
      <c r="Z189" s="38">
        <f t="shared" ref="Z189:Z252" si="75">((1/A190)+(1/B190))*T189</f>
        <v>89.653935807781977</v>
      </c>
      <c r="AA189" s="38">
        <f t="shared" ref="AA189:AA252" si="76">U189-X189</f>
        <v>-2.7945402755874724</v>
      </c>
      <c r="AB189" s="38">
        <f t="shared" ref="AB189:AB252" si="77">V189-Y189</f>
        <v>-2.7945402755874937</v>
      </c>
      <c r="AC189" s="38">
        <f t="shared" ref="AC189:AC252" si="78">W189-Z189</f>
        <v>-2.7945402755874937</v>
      </c>
      <c r="AD189" s="39"/>
      <c r="AE189" s="39"/>
      <c r="AF189">
        <v>1.52</v>
      </c>
      <c r="AG189">
        <v>2.62</v>
      </c>
      <c r="AH189" s="45"/>
      <c r="AI189" s="39"/>
      <c r="AJ189" t="s">
        <v>322</v>
      </c>
      <c r="AK189" s="38"/>
      <c r="AL189" s="38"/>
    </row>
    <row r="190" spans="1:38" ht="15" x14ac:dyDescent="0.25">
      <c r="A190">
        <v>1.43</v>
      </c>
      <c r="B190">
        <v>5.07</v>
      </c>
      <c r="C190">
        <v>7.61</v>
      </c>
      <c r="D190" s="32">
        <f t="shared" si="42"/>
        <v>2.7945402755874982E-2</v>
      </c>
      <c r="E190" s="33">
        <f>IF(OR($A190="",$B190="",$C190=""),"",A190*'MPTO_working_3-way'!$I189)</f>
        <v>1.4699619259409011</v>
      </c>
      <c r="F190" s="34">
        <f>IF(OR($A190="",$B190="",$C190=""),"",B190*'MPTO_working_3-way'!$I189)</f>
        <v>5.2116831919722868</v>
      </c>
      <c r="G190" s="35">
        <f>IF(OR($A190="",$B190="",$C190=""),"",C190*'MPTO_working_3-way'!$I189)</f>
        <v>7.8226645149722094</v>
      </c>
      <c r="H190" s="33">
        <f>IF(OR($A190="",$B190="",$C190=""),"",'MPTO_working_3-way'!E189)</f>
        <v>1.4493056821114214</v>
      </c>
      <c r="I190" s="34">
        <f>IF(OR($A190="",$B190="",$C190=""),"",'MPTO_working_3-way'!F189)</f>
        <v>5.32131356373164</v>
      </c>
      <c r="J190" s="35">
        <f>IF(OR($A190="",$B190="",$C190=""),"",'MPTO_working_3-way'!G189)</f>
        <v>8.1906179297869386</v>
      </c>
      <c r="K190" s="33">
        <f>IF(OR($A190="",$B190="",$C190=""),"",'OddsRatio_working_3-way'!H189)</f>
        <v>1.4557804936427383</v>
      </c>
      <c r="L190" s="34">
        <f>IF(OR($A190="",$B190="",$C190=""),"",'OddsRatio_working_3-way'!I189)</f>
        <v>5.3140153700603401</v>
      </c>
      <c r="M190" s="35">
        <f>IF(OR($A190="",$B190="",$C190=""),"",'OddsRatio_working_3-way'!J189)</f>
        <v>8.0063001464616317</v>
      </c>
      <c r="N190" s="36">
        <f t="shared" si="67"/>
        <v>68.028972883764638</v>
      </c>
      <c r="O190" s="37">
        <f t="shared" si="68"/>
        <v>19.187659018497712</v>
      </c>
      <c r="P190" s="37">
        <f t="shared" si="69"/>
        <v>12.783368097737636</v>
      </c>
      <c r="Q190" t="s">
        <v>211</v>
      </c>
      <c r="R190" t="s">
        <v>186</v>
      </c>
      <c r="S190" t="s">
        <v>472</v>
      </c>
      <c r="T190" s="38">
        <v>100</v>
      </c>
      <c r="U190" s="38">
        <f t="shared" si="70"/>
        <v>45.945945945945937</v>
      </c>
      <c r="V190" s="38">
        <f t="shared" si="71"/>
        <v>74.489795918367349</v>
      </c>
      <c r="W190" s="38">
        <f t="shared" si="72"/>
        <v>76.635514018691595</v>
      </c>
      <c r="X190" s="38">
        <f t="shared" si="73"/>
        <v>48.874690062941063</v>
      </c>
      <c r="Y190" s="38">
        <f t="shared" si="74"/>
        <v>77.418540035362454</v>
      </c>
      <c r="Z190" s="38">
        <f t="shared" si="75"/>
        <v>79.5642581356867</v>
      </c>
      <c r="AA190" s="38">
        <f t="shared" si="76"/>
        <v>-2.9287441169951265</v>
      </c>
      <c r="AB190" s="38">
        <f t="shared" si="77"/>
        <v>-2.9287441169951052</v>
      </c>
      <c r="AC190" s="38">
        <f t="shared" si="78"/>
        <v>-2.9287441169951052</v>
      </c>
      <c r="AD190" s="39"/>
      <c r="AE190" s="39"/>
      <c r="AF190">
        <v>1.55</v>
      </c>
      <c r="AG190">
        <v>2.6</v>
      </c>
      <c r="AH190" s="45"/>
      <c r="AI190" s="39"/>
      <c r="AJ190" t="s">
        <v>182</v>
      </c>
      <c r="AK190" s="38"/>
      <c r="AL190" s="38"/>
    </row>
    <row r="191" spans="1:38" ht="15" x14ac:dyDescent="0.25">
      <c r="A191">
        <v>1.85</v>
      </c>
      <c r="B191">
        <v>3.92</v>
      </c>
      <c r="C191">
        <v>4.28</v>
      </c>
      <c r="D191" s="32">
        <f t="shared" si="42"/>
        <v>2.9287441169951078E-2</v>
      </c>
      <c r="E191" s="33">
        <f>IF(OR($A191="",$B191="",$C191=""),"",A191*'MPTO_working_3-way'!$I190)</f>
        <v>1.9041817661644096</v>
      </c>
      <c r="F191" s="34">
        <f>IF(OR($A191="",$B191="",$C191=""),"",B191*'MPTO_working_3-way'!$I190)</f>
        <v>4.0348067693862077</v>
      </c>
      <c r="G191" s="35">
        <f>IF(OR($A191="",$B191="",$C191=""),"",C191*'MPTO_working_3-way'!$I190)</f>
        <v>4.405350248207391</v>
      </c>
      <c r="H191" s="33">
        <f>IF(OR($A191="",$B191="",$C191=""),"",'MPTO_working_3-way'!E190)</f>
        <v>1.8840266301066533</v>
      </c>
      <c r="I191" s="34">
        <f>IF(OR($A191="",$B191="",$C191=""),"",'MPTO_working_3-way'!F190)</f>
        <v>4.0759834992050754</v>
      </c>
      <c r="J191" s="35">
        <f>IF(OR($A191="",$B191="",$C191=""),"",'MPTO_working_3-way'!G190)</f>
        <v>4.4666311059262354</v>
      </c>
      <c r="K191" s="33">
        <f>IF(OR($A191="",$B191="",$C191=""),"",'OddsRatio_working_3-way'!H190)</f>
        <v>1.8915716048259081</v>
      </c>
      <c r="L191" s="34">
        <f>IF(OR($A191="",$B191="",$C191=""),"",'OddsRatio_working_3-way'!I190)</f>
        <v>4.0628106895195906</v>
      </c>
      <c r="M191" s="35">
        <f>IF(OR($A191="",$B191="",$C191=""),"",'OddsRatio_working_3-way'!J190)</f>
        <v>4.4404174868576227</v>
      </c>
      <c r="N191" s="36">
        <f t="shared" si="67"/>
        <v>52.515994941717061</v>
      </c>
      <c r="O191" s="37">
        <f t="shared" si="68"/>
        <v>24.784334347494028</v>
      </c>
      <c r="P191" s="37">
        <f t="shared" si="69"/>
        <v>22.699670710788915</v>
      </c>
      <c r="Q191" t="s">
        <v>189</v>
      </c>
      <c r="R191" t="s">
        <v>215</v>
      </c>
      <c r="S191" t="s">
        <v>472</v>
      </c>
      <c r="T191" s="38">
        <v>100</v>
      </c>
      <c r="U191" s="38">
        <f t="shared" si="70"/>
        <v>58.15899581589958</v>
      </c>
      <c r="V191" s="38">
        <f t="shared" si="71"/>
        <v>70.845481049562679</v>
      </c>
      <c r="W191" s="38">
        <f t="shared" si="72"/>
        <v>68.152866242038215</v>
      </c>
      <c r="X191" s="38">
        <f t="shared" si="73"/>
        <v>61.001652708399099</v>
      </c>
      <c r="Y191" s="38">
        <f t="shared" si="74"/>
        <v>73.688137942062198</v>
      </c>
      <c r="Z191" s="38">
        <f t="shared" si="75"/>
        <v>70.995523134537734</v>
      </c>
      <c r="AA191" s="38">
        <f t="shared" si="76"/>
        <v>-2.8426568924995195</v>
      </c>
      <c r="AB191" s="38">
        <f t="shared" si="77"/>
        <v>-2.8426568924995195</v>
      </c>
      <c r="AC191" s="38">
        <f t="shared" si="78"/>
        <v>-2.8426568924995195</v>
      </c>
      <c r="AD191" s="39"/>
      <c r="AE191" s="39"/>
      <c r="AF191">
        <v>1.74</v>
      </c>
      <c r="AG191">
        <v>2.19</v>
      </c>
      <c r="AH191" s="45"/>
      <c r="AI191" s="39"/>
      <c r="AJ191" t="s">
        <v>183</v>
      </c>
      <c r="AK191" s="38"/>
      <c r="AL191" s="38"/>
    </row>
    <row r="192" spans="1:38" ht="15" x14ac:dyDescent="0.25">
      <c r="A192">
        <v>2.39</v>
      </c>
      <c r="B192">
        <v>3.43</v>
      </c>
      <c r="C192">
        <v>3.14</v>
      </c>
      <c r="D192" s="32">
        <f t="shared" si="42"/>
        <v>2.8426568924995177E-2</v>
      </c>
      <c r="E192" s="33">
        <f>IF(OR($A192="",$B192="",$C192=""),"",A192*'MPTO_working_3-way'!$I191)</f>
        <v>2.4579394997307387</v>
      </c>
      <c r="F192" s="34">
        <f>IF(OR($A192="",$B192="",$C192=""),"",B192*'MPTO_working_3-way'!$I191)</f>
        <v>3.5275031314127334</v>
      </c>
      <c r="G192" s="35">
        <f>IF(OR($A192="",$B192="",$C192=""),"",C192*'MPTO_working_3-way'!$I191)</f>
        <v>3.2292594264244849</v>
      </c>
      <c r="H192" s="33">
        <f>IF(OR($A192="",$B192="",$C192=""),"",'MPTO_working_3-way'!E191)</f>
        <v>2.4453792816831554</v>
      </c>
      <c r="I192" s="34">
        <f>IF(OR($A192="",$B192="",$C192=""),"",'MPTO_working_3-way'!F191)</f>
        <v>3.5452234630690422</v>
      </c>
      <c r="J192" s="35">
        <f>IF(OR($A192="",$B192="",$C192=""),"",'MPTO_working_3-way'!G191)</f>
        <v>3.2362897901370156</v>
      </c>
      <c r="K192" s="33">
        <f>IF(OR($A192="",$B192="",$C192=""),"",'OddsRatio_working_3-way'!H191)</f>
        <v>2.4509422547458022</v>
      </c>
      <c r="L192" s="34">
        <f>IF(OR($A192="",$B192="",$C192=""),"",'OddsRatio_working_3-way'!I191)</f>
        <v>3.5365393374333101</v>
      </c>
      <c r="M192" s="35">
        <f>IF(OR($A192="",$B192="",$C192=""),"",'OddsRatio_working_3-way'!J191)</f>
        <v>3.2338247662992927</v>
      </c>
      <c r="N192" s="36">
        <f t="shared" si="67"/>
        <v>40.684483898385118</v>
      </c>
      <c r="O192" s="37">
        <f t="shared" si="68"/>
        <v>28.348663707621117</v>
      </c>
      <c r="P192" s="37">
        <f t="shared" si="69"/>
        <v>30.966852393993765</v>
      </c>
      <c r="Q192" t="s">
        <v>184</v>
      </c>
      <c r="R192" t="s">
        <v>181</v>
      </c>
      <c r="S192" t="s">
        <v>472</v>
      </c>
      <c r="T192" s="38">
        <v>100</v>
      </c>
      <c r="U192" s="38">
        <f t="shared" si="70"/>
        <v>55.947136563876647</v>
      </c>
      <c r="V192" s="38">
        <f t="shared" si="71"/>
        <v>69.135802469135797</v>
      </c>
      <c r="W192" s="38">
        <f t="shared" si="72"/>
        <v>72.14484679665739</v>
      </c>
      <c r="X192" s="38">
        <f t="shared" si="73"/>
        <v>58.71935073420682</v>
      </c>
      <c r="Y192" s="38">
        <f t="shared" si="74"/>
        <v>71.90801663946597</v>
      </c>
      <c r="Z192" s="38">
        <f t="shared" si="75"/>
        <v>74.917060966987535</v>
      </c>
      <c r="AA192" s="38">
        <f t="shared" si="76"/>
        <v>-2.772214170330173</v>
      </c>
      <c r="AB192" s="38">
        <f t="shared" si="77"/>
        <v>-2.772214170330173</v>
      </c>
      <c r="AC192" s="38">
        <f t="shared" si="78"/>
        <v>-2.7722141703301446</v>
      </c>
      <c r="AD192" s="39"/>
      <c r="AE192" s="39"/>
      <c r="AF192">
        <v>1.93</v>
      </c>
      <c r="AG192">
        <v>1.95</v>
      </c>
      <c r="AH192" s="45"/>
      <c r="AI192" s="39"/>
      <c r="AJ192" t="s">
        <v>183</v>
      </c>
      <c r="AK192" s="38"/>
      <c r="AL192" s="38"/>
    </row>
    <row r="193" spans="1:38" ht="15" x14ac:dyDescent="0.25">
      <c r="A193">
        <v>2.27</v>
      </c>
      <c r="B193">
        <v>3.24</v>
      </c>
      <c r="C193">
        <v>3.59</v>
      </c>
      <c r="D193" s="32">
        <f t="shared" si="42"/>
        <v>2.7722141703301562E-2</v>
      </c>
      <c r="E193" s="33">
        <f>IF(OR($A193="",$B193="",$C193=""),"",A193*'MPTO_working_3-way'!$I192)</f>
        <v>2.3329292616664947</v>
      </c>
      <c r="F193" s="34">
        <f>IF(OR($A193="",$B193="",$C193=""),"",B193*'MPTO_working_3-way'!$I192)</f>
        <v>3.3298197391186974</v>
      </c>
      <c r="G193" s="35">
        <f>IF(OR($A193="",$B193="",$C193=""),"",C193*'MPTO_working_3-way'!$I192)</f>
        <v>3.6895224887148523</v>
      </c>
      <c r="H193" s="33">
        <f>IF(OR($A193="",$B193="",$C193=""),"",'MPTO_working_3-way'!E192)</f>
        <v>2.3186366985032154</v>
      </c>
      <c r="I193" s="34">
        <f>IF(OR($A193="",$B193="",$C193=""),"",'MPTO_working_3-way'!F192)</f>
        <v>3.3399992882421827</v>
      </c>
      <c r="J193" s="35">
        <f>IF(OR($A193="",$B193="",$C193=""),"",'MPTO_working_3-way'!G192)</f>
        <v>3.7131816944265887</v>
      </c>
      <c r="K193" s="33">
        <f>IF(OR($A193="",$B193="",$C193=""),"",'OddsRatio_working_3-way'!H192)</f>
        <v>2.3247752577109728</v>
      </c>
      <c r="L193" s="34">
        <f>IF(OR($A193="",$B193="",$C193=""),"",'OddsRatio_working_3-way'!I192)</f>
        <v>3.3366114781673857</v>
      </c>
      <c r="M193" s="35">
        <f>IF(OR($A193="",$B193="",$C193=""),"",'OddsRatio_working_3-way'!J192)</f>
        <v>3.7017070216310386</v>
      </c>
      <c r="N193" s="36">
        <f t="shared" si="67"/>
        <v>42.864565867104957</v>
      </c>
      <c r="O193" s="37">
        <f t="shared" si="68"/>
        <v>30.031655715533411</v>
      </c>
      <c r="P193" s="37">
        <f t="shared" si="69"/>
        <v>27.103778417361635</v>
      </c>
      <c r="Q193" t="s">
        <v>73</v>
      </c>
      <c r="R193" t="s">
        <v>72</v>
      </c>
      <c r="S193" t="s">
        <v>472</v>
      </c>
      <c r="T193" s="38">
        <v>100</v>
      </c>
      <c r="U193" s="38">
        <f t="shared" si="70"/>
        <v>91.055456171735244</v>
      </c>
      <c r="V193" s="38">
        <f t="shared" si="71"/>
        <v>83.896940418679549</v>
      </c>
      <c r="W193" s="38">
        <f t="shared" si="72"/>
        <v>21.875</v>
      </c>
      <c r="X193" s="38">
        <f t="shared" si="73"/>
        <v>94.228059581320451</v>
      </c>
      <c r="Y193" s="38">
        <f t="shared" si="74"/>
        <v>87.069543828264756</v>
      </c>
      <c r="Z193" s="38">
        <f t="shared" si="75"/>
        <v>25.047603409585207</v>
      </c>
      <c r="AA193" s="38">
        <f t="shared" si="76"/>
        <v>-3.1726034095852071</v>
      </c>
      <c r="AB193" s="38">
        <f t="shared" si="77"/>
        <v>-3.1726034095852071</v>
      </c>
      <c r="AC193" s="38">
        <f t="shared" si="78"/>
        <v>-3.1726034095852071</v>
      </c>
      <c r="AD193" s="39"/>
      <c r="AE193" s="39"/>
      <c r="AF193">
        <v>2.2599999999999998</v>
      </c>
      <c r="AG193">
        <v>1.69</v>
      </c>
      <c r="AH193" s="45"/>
      <c r="AI193" s="39"/>
      <c r="AJ193" t="s">
        <v>318</v>
      </c>
      <c r="AK193" s="38"/>
      <c r="AL193" s="38"/>
    </row>
    <row r="194" spans="1:38" ht="15" x14ac:dyDescent="0.25">
      <c r="A194">
        <v>11.18</v>
      </c>
      <c r="B194">
        <v>6.21</v>
      </c>
      <c r="C194">
        <v>1.28</v>
      </c>
      <c r="D194" s="32">
        <f t="shared" si="42"/>
        <v>3.1726034095852063E-2</v>
      </c>
      <c r="E194" s="33">
        <f>IF(OR($A194="",$B194="",$C194=""),"",A194*'MPTO_working_3-way'!$I193)</f>
        <v>11.534697061191626</v>
      </c>
      <c r="F194" s="34">
        <f>IF(OR($A194="",$B194="",$C194=""),"",B194*'MPTO_working_3-way'!$I193)</f>
        <v>6.4070186717352415</v>
      </c>
      <c r="G194" s="35">
        <f>IF(OR($A194="",$B194="",$C194=""),"",C194*'MPTO_working_3-way'!$I193)</f>
        <v>1.3206093236426906</v>
      </c>
      <c r="H194" s="33">
        <f>IF(OR($A194="",$B194="",$C194=""),"",'MPTO_working_3-way'!E193)</f>
        <v>12.679077132507445</v>
      </c>
      <c r="I194" s="34">
        <f>IF(OR($A194="",$B194="",$C194=""),"",'MPTO_working_3-way'!F193)</f>
        <v>6.6464945064522674</v>
      </c>
      <c r="J194" s="35">
        <f>IF(OR($A194="",$B194="",$C194=""),"",'MPTO_working_3-way'!G193)</f>
        <v>1.2975644042802168</v>
      </c>
      <c r="K194" s="33">
        <f>IF(OR($A194="",$B194="",$C194=""),"",'OddsRatio_working_3-way'!H193)</f>
        <v>12.054550835095888</v>
      </c>
      <c r="L194" s="34">
        <f>IF(OR($A194="",$B194="",$C194=""),"",'OddsRatio_working_3-way'!I193)</f>
        <v>6.6575844647199993</v>
      </c>
      <c r="M194" s="35">
        <f>IF(OR($A194="",$B194="",$C194=""),"",'OddsRatio_working_3-way'!J193)</f>
        <v>1.3040544434014587</v>
      </c>
      <c r="N194" s="36">
        <f t="shared" si="67"/>
        <v>8.6694951301711267</v>
      </c>
      <c r="O194" s="37">
        <f t="shared" si="68"/>
        <v>15.607883342240447</v>
      </c>
      <c r="P194" s="37">
        <f t="shared" si="69"/>
        <v>75.72262152758843</v>
      </c>
      <c r="Q194" t="s">
        <v>298</v>
      </c>
      <c r="R194" t="s">
        <v>301</v>
      </c>
      <c r="S194" t="s">
        <v>472</v>
      </c>
      <c r="T194" s="38">
        <v>100</v>
      </c>
      <c r="U194" s="38">
        <f t="shared" si="70"/>
        <v>67.21311475409837</v>
      </c>
      <c r="V194" s="38">
        <f t="shared" si="71"/>
        <v>67.532467532467535</v>
      </c>
      <c r="W194" s="38">
        <f t="shared" si="72"/>
        <v>62.546816479400754</v>
      </c>
      <c r="X194" s="38">
        <f t="shared" si="73"/>
        <v>69.920715988131718</v>
      </c>
      <c r="Y194" s="38">
        <f t="shared" si="74"/>
        <v>70.240068766500897</v>
      </c>
      <c r="Z194" s="38">
        <f t="shared" si="75"/>
        <v>65.254417713434108</v>
      </c>
      <c r="AA194" s="38">
        <f t="shared" si="76"/>
        <v>-2.7076012340333477</v>
      </c>
      <c r="AB194" s="38">
        <f t="shared" si="77"/>
        <v>-2.7076012340333619</v>
      </c>
      <c r="AC194" s="38">
        <f t="shared" si="78"/>
        <v>-2.7076012340333548</v>
      </c>
      <c r="AD194" s="39"/>
      <c r="AE194" s="39"/>
      <c r="AF194">
        <v>1.45</v>
      </c>
      <c r="AG194">
        <v>2.87</v>
      </c>
      <c r="AH194" s="45"/>
      <c r="AI194" s="39"/>
      <c r="AJ194" t="s">
        <v>324</v>
      </c>
      <c r="AK194" s="38"/>
      <c r="AL194" s="38"/>
    </row>
    <row r="195" spans="1:38" ht="15" x14ac:dyDescent="0.25">
      <c r="A195">
        <v>3.05</v>
      </c>
      <c r="B195">
        <v>3.08</v>
      </c>
      <c r="C195">
        <v>2.67</v>
      </c>
      <c r="D195" s="32">
        <f t="shared" si="42"/>
        <v>2.7076012340333744E-2</v>
      </c>
      <c r="E195" s="33">
        <f>IF(OR($A195="",$B195="",$C195=""),"",A195*'MPTO_working_3-way'!$I194)</f>
        <v>3.1325818376380177</v>
      </c>
      <c r="F195" s="34">
        <f>IF(OR($A195="",$B195="",$C195=""),"",B195*'MPTO_working_3-way'!$I194)</f>
        <v>3.1633941180082279</v>
      </c>
      <c r="G195" s="35">
        <f>IF(OR($A195="",$B195="",$C195=""),"",C195*'MPTO_working_3-way'!$I194)</f>
        <v>2.742292952948691</v>
      </c>
      <c r="H195" s="33">
        <f>IF(OR($A195="",$B195="",$C195=""),"",'MPTO_working_3-way'!E194)</f>
        <v>3.136334762717742</v>
      </c>
      <c r="I195" s="34">
        <f>IF(OR($A195="",$B195="",$C195=""),"",'MPTO_working_3-way'!F194)</f>
        <v>3.1680660239531351</v>
      </c>
      <c r="J195" s="35">
        <f>IF(OR($A195="",$B195="",$C195=""),"",'MPTO_working_3-way'!G194)</f>
        <v>2.7359294735678592</v>
      </c>
      <c r="K195" s="33">
        <f>IF(OR($A195="",$B195="",$C195=""),"",'OddsRatio_working_3-way'!H194)</f>
        <v>3.1345992712604223</v>
      </c>
      <c r="L195" s="34">
        <f>IF(OR($A195="",$B195="",$C195=""),"",'OddsRatio_working_3-way'!I194)</f>
        <v>3.1658373093764287</v>
      </c>
      <c r="M195" s="35">
        <f>IF(OR($A195="",$B195="",$C195=""),"",'OddsRatio_working_3-way'!J194)</f>
        <v>2.7389174551243447</v>
      </c>
      <c r="N195" s="36">
        <f t="shared" si="67"/>
        <v>31.922549891114894</v>
      </c>
      <c r="O195" s="37">
        <f t="shared" si="68"/>
        <v>31.611615963604034</v>
      </c>
      <c r="P195" s="37">
        <f t="shared" si="69"/>
        <v>36.465834145281057</v>
      </c>
      <c r="Q195" t="s">
        <v>391</v>
      </c>
      <c r="R195" t="s">
        <v>392</v>
      </c>
      <c r="S195" t="s">
        <v>472</v>
      </c>
      <c r="T195" s="38">
        <v>100</v>
      </c>
      <c r="U195" s="38">
        <f t="shared" si="70"/>
        <v>61.240310077519375</v>
      </c>
      <c r="V195" s="38">
        <f t="shared" si="71"/>
        <v>70.930232558139537</v>
      </c>
      <c r="W195" s="38">
        <f t="shared" si="72"/>
        <v>65.03496503496504</v>
      </c>
      <c r="X195" s="38">
        <f t="shared" si="73"/>
        <v>64.034802406895437</v>
      </c>
      <c r="Y195" s="38">
        <f t="shared" si="74"/>
        <v>73.724724887515578</v>
      </c>
      <c r="Z195" s="38">
        <f t="shared" si="75"/>
        <v>67.829457364341081</v>
      </c>
      <c r="AA195" s="38">
        <f t="shared" si="76"/>
        <v>-2.7944923293760624</v>
      </c>
      <c r="AB195" s="38">
        <f t="shared" si="77"/>
        <v>-2.7944923293760411</v>
      </c>
      <c r="AC195" s="38">
        <f t="shared" si="78"/>
        <v>-2.7944923293760411</v>
      </c>
      <c r="AD195" s="39"/>
      <c r="AE195" s="39"/>
      <c r="AF195">
        <v>2.27</v>
      </c>
      <c r="AG195">
        <v>1.68</v>
      </c>
      <c r="AH195" s="45"/>
      <c r="AI195" s="39"/>
      <c r="AJ195" t="s">
        <v>476</v>
      </c>
      <c r="AK195" s="38"/>
      <c r="AL195" s="38"/>
    </row>
    <row r="196" spans="1:38" ht="15" x14ac:dyDescent="0.25">
      <c r="A196">
        <v>2.58</v>
      </c>
      <c r="B196">
        <v>3.44</v>
      </c>
      <c r="C196">
        <v>2.86</v>
      </c>
      <c r="D196" s="32">
        <f t="shared" si="42"/>
        <v>2.7944923293760526E-2</v>
      </c>
      <c r="E196" s="33">
        <f>IF(OR($A196="",$B196="",$C196=""),"",A196*'MPTO_working_3-way'!$I195)</f>
        <v>2.6520979020979021</v>
      </c>
      <c r="F196" s="34">
        <f>IF(OR($A196="",$B196="",$C196=""),"",B196*'MPTO_working_3-way'!$I195)</f>
        <v>3.536130536130536</v>
      </c>
      <c r="G196" s="35">
        <f>IF(OR($A196="",$B196="",$C196=""),"",C196*'MPTO_working_3-way'!$I195)</f>
        <v>2.9399224806201549</v>
      </c>
      <c r="H196" s="33">
        <f>IF(OR($A196="",$B196="",$C196=""),"",'MPTO_working_3-way'!E195)</f>
        <v>2.6435310133989347</v>
      </c>
      <c r="I196" s="34">
        <f>IF(OR($A196="",$B196="",$C196=""),"",'MPTO_working_3-way'!F195)</f>
        <v>3.5538787567428716</v>
      </c>
      <c r="J196" s="35">
        <f>IF(OR($A196="",$B196="",$C196=""),"",'MPTO_working_3-way'!G195)</f>
        <v>2.9382781597600149</v>
      </c>
      <c r="K196" s="33">
        <f>IF(OR($A196="",$B196="",$C196=""),"",'OddsRatio_working_3-way'!H195)</f>
        <v>2.6476518720766702</v>
      </c>
      <c r="L196" s="34">
        <f>IF(OR($A196="",$B196="",$C196=""),"",'OddsRatio_working_3-way'!I195)</f>
        <v>3.5444750429538452</v>
      </c>
      <c r="M196" s="35">
        <f>IF(OR($A196="",$B196="",$C196=""),"",'OddsRatio_working_3-way'!J195)</f>
        <v>2.9396408114320285</v>
      </c>
      <c r="N196" s="36">
        <f t="shared" si="67"/>
        <v>37.705998681608435</v>
      </c>
      <c r="O196" s="37">
        <f t="shared" si="68"/>
        <v>28.279499011206326</v>
      </c>
      <c r="P196" s="37">
        <f t="shared" si="69"/>
        <v>34.014502307185232</v>
      </c>
      <c r="Q196" t="s">
        <v>376</v>
      </c>
      <c r="R196" t="s">
        <v>273</v>
      </c>
      <c r="S196" t="s">
        <v>472</v>
      </c>
      <c r="T196" s="38">
        <v>100</v>
      </c>
      <c r="U196" s="38">
        <f t="shared" si="70"/>
        <v>66.666666666666657</v>
      </c>
      <c r="V196" s="38">
        <f t="shared" si="71"/>
        <v>68.35443037974683</v>
      </c>
      <c r="W196" s="38">
        <f t="shared" si="72"/>
        <v>62.264150943396231</v>
      </c>
      <c r="X196" s="38">
        <f t="shared" si="73"/>
        <v>69.381418676856939</v>
      </c>
      <c r="Y196" s="38">
        <f t="shared" si="74"/>
        <v>71.069182389937112</v>
      </c>
      <c r="Z196" s="38">
        <f t="shared" si="75"/>
        <v>64.978902953586498</v>
      </c>
      <c r="AA196" s="38">
        <f t="shared" si="76"/>
        <v>-2.7147520101902813</v>
      </c>
      <c r="AB196" s="38">
        <f t="shared" si="77"/>
        <v>-2.7147520101902813</v>
      </c>
      <c r="AC196" s="38">
        <f t="shared" si="78"/>
        <v>-2.7147520101902671</v>
      </c>
      <c r="AD196" s="39"/>
      <c r="AE196" s="39"/>
      <c r="AF196">
        <v>1.86</v>
      </c>
      <c r="AG196">
        <v>2.0299999999999998</v>
      </c>
      <c r="AH196" s="45"/>
      <c r="AI196" s="39"/>
      <c r="AJ196" t="s">
        <v>329</v>
      </c>
      <c r="AK196" s="38"/>
      <c r="AL196" s="38"/>
    </row>
    <row r="197" spans="1:38" ht="15" x14ac:dyDescent="0.25">
      <c r="A197">
        <v>3</v>
      </c>
      <c r="B197">
        <v>3.16</v>
      </c>
      <c r="C197">
        <v>2.65</v>
      </c>
      <c r="D197" s="32">
        <f t="shared" ref="D197:D260" si="79">IF(OR($A197="",$B197="",$C197=""),"",(1/A197)+(1/B197)+(1/C197)-1)</f>
        <v>2.7147520101902689E-2</v>
      </c>
      <c r="E197" s="33">
        <f>IF(OR($A197="",$B197="",$C197=""),"",A197*'MPTO_working_3-way'!$I196)</f>
        <v>3.0814425603057081</v>
      </c>
      <c r="F197" s="34">
        <f>IF(OR($A197="",$B197="",$C197=""),"",B197*'MPTO_working_3-way'!$I196)</f>
        <v>3.2457861635220127</v>
      </c>
      <c r="G197" s="35">
        <f>IF(OR($A197="",$B197="",$C197=""),"",C197*'MPTO_working_3-way'!$I196)</f>
        <v>2.7219409282700422</v>
      </c>
      <c r="H197" s="33">
        <f>IF(OR($A197="",$B197="",$C197=""),"",'MPTO_working_3-way'!E196)</f>
        <v>3.0837152209492635</v>
      </c>
      <c r="I197" s="34">
        <f>IF(OR($A197="",$B197="",$C197=""),"",'MPTO_working_3-way'!F196)</f>
        <v>3.2530214088397789</v>
      </c>
      <c r="J197" s="35">
        <f>IF(OR($A197="",$B197="",$C197=""),"",'MPTO_working_3-way'!G196)</f>
        <v>2.7151091577202968</v>
      </c>
      <c r="K197" s="33">
        <f>IF(OR($A197="",$B197="",$C197=""),"",'OddsRatio_working_3-way'!H196)</f>
        <v>3.0828091237037154</v>
      </c>
      <c r="L197" s="34">
        <f>IF(OR($A197="",$B197="",$C197=""),"",'OddsRatio_working_3-way'!I196)</f>
        <v>3.2494338536000131</v>
      </c>
      <c r="M197" s="35">
        <f>IF(OR($A197="",$B197="",$C197=""),"",'OddsRatio_working_3-way'!J196)</f>
        <v>2.7183175270555653</v>
      </c>
      <c r="N197" s="36">
        <f t="shared" si="67"/>
        <v>32.452332971632309</v>
      </c>
      <c r="O197" s="37">
        <f t="shared" si="68"/>
        <v>30.809176871802819</v>
      </c>
      <c r="P197" s="37">
        <f t="shared" si="69"/>
        <v>36.738490156564872</v>
      </c>
      <c r="Q197" t="s">
        <v>369</v>
      </c>
      <c r="R197" t="s">
        <v>112</v>
      </c>
      <c r="S197" t="s">
        <v>472</v>
      </c>
      <c r="T197" s="38">
        <v>100</v>
      </c>
      <c r="U197" s="38">
        <f t="shared" si="70"/>
        <v>81.91681735985533</v>
      </c>
      <c r="V197" s="38">
        <f t="shared" si="71"/>
        <v>72.826086956521735</v>
      </c>
      <c r="W197" s="38">
        <f t="shared" si="72"/>
        <v>42.196531791907518</v>
      </c>
      <c r="X197" s="38">
        <f t="shared" si="73"/>
        <v>84.977381251570748</v>
      </c>
      <c r="Y197" s="38">
        <f t="shared" si="74"/>
        <v>75.886650848237153</v>
      </c>
      <c r="Z197" s="38">
        <f t="shared" si="75"/>
        <v>45.257095683622929</v>
      </c>
      <c r="AA197" s="38">
        <f t="shared" si="76"/>
        <v>-3.0605638917154181</v>
      </c>
      <c r="AB197" s="38">
        <f t="shared" si="77"/>
        <v>-3.0605638917154181</v>
      </c>
      <c r="AC197" s="38">
        <f t="shared" si="78"/>
        <v>-3.060563891715411</v>
      </c>
      <c r="AD197" s="39"/>
      <c r="AE197" s="39"/>
      <c r="AF197">
        <v>2.37</v>
      </c>
      <c r="AG197">
        <v>1.64</v>
      </c>
      <c r="AH197" s="45"/>
      <c r="AI197" s="39"/>
      <c r="AJ197" t="s">
        <v>319</v>
      </c>
      <c r="AK197" s="38"/>
      <c r="AL197" s="38"/>
    </row>
    <row r="198" spans="1:38" s="38" customFormat="1" ht="15" x14ac:dyDescent="0.25">
      <c r="A198">
        <v>5.53</v>
      </c>
      <c r="B198">
        <v>3.68</v>
      </c>
      <c r="C198">
        <v>1.73</v>
      </c>
      <c r="D198" s="32">
        <f t="shared" si="79"/>
        <v>3.0605638917154288E-2</v>
      </c>
      <c r="E198" s="33">
        <f>IF(OR($A198="",$B198="",$C198=""),"",A198*'MPTO_working_3-way'!$I197)</f>
        <v>5.6992491832118635</v>
      </c>
      <c r="F198" s="34">
        <f>IF(OR($A198="",$B198="",$C198=""),"",B198*'MPTO_working_3-way'!$I197)</f>
        <v>3.792628751215128</v>
      </c>
      <c r="G198" s="35">
        <f>IF(OR($A198="",$B198="",$C198=""),"",C198*'MPTO_working_3-way'!$I197)</f>
        <v>1.7829477553266768</v>
      </c>
      <c r="H198" s="33">
        <f>IF(OR($A198="",$B198="",$C198=""),"",'MPTO_working_3-way'!E197)</f>
        <v>5.8606359491661513</v>
      </c>
      <c r="I198" s="34">
        <f>IF(OR($A198="",$B198="",$C198=""),"",'MPTO_working_3-way'!F197)</f>
        <v>3.8235471121512687</v>
      </c>
      <c r="J198" s="35">
        <f>IF(OR($A198="",$B198="",$C198=""),"",'MPTO_working_3-way'!G197)</f>
        <v>1.7610817756558992</v>
      </c>
      <c r="K198" s="33">
        <f>IF(OR($A198="",$B198="",$C198=""),"",'OddsRatio_working_3-way'!H197)</f>
        <v>5.7728612887221082</v>
      </c>
      <c r="L198" s="34">
        <f>IF(OR($A198="",$B198="",$C198=""),"",'OddsRatio_working_3-way'!I197)</f>
        <v>3.8236795262197032</v>
      </c>
      <c r="M198" s="35">
        <f>IF(OR($A198="",$B198="",$C198=""),"",'OddsRatio_working_3-way'!J197)</f>
        <v>1.7691365873658145</v>
      </c>
      <c r="N198" s="36">
        <f t="shared" si="67"/>
        <v>17.546170870115226</v>
      </c>
      <c r="O198" s="37">
        <f t="shared" si="68"/>
        <v>26.366936117319895</v>
      </c>
      <c r="P198" s="37">
        <f t="shared" si="69"/>
        <v>56.086893012564865</v>
      </c>
      <c r="Q198" t="s">
        <v>143</v>
      </c>
      <c r="R198" t="s">
        <v>136</v>
      </c>
      <c r="S198" t="s">
        <v>472</v>
      </c>
      <c r="T198" s="38">
        <v>100</v>
      </c>
      <c r="U198" s="38">
        <f t="shared" si="70"/>
        <v>58.15899581589958</v>
      </c>
      <c r="V198" s="38">
        <f t="shared" si="71"/>
        <v>70.845481049562679</v>
      </c>
      <c r="W198" s="38">
        <f t="shared" si="72"/>
        <v>66.555183946488299</v>
      </c>
      <c r="X198" s="38">
        <f t="shared" si="73"/>
        <v>62.599335003949022</v>
      </c>
      <c r="Y198" s="38">
        <f t="shared" si="74"/>
        <v>75.285820237612128</v>
      </c>
      <c r="Z198" s="38">
        <f t="shared" si="75"/>
        <v>70.995523134537734</v>
      </c>
      <c r="AA198" s="38">
        <f t="shared" si="76"/>
        <v>-4.4403391880494425</v>
      </c>
      <c r="AB198" s="38">
        <f t="shared" si="77"/>
        <v>-4.4403391880494496</v>
      </c>
      <c r="AC198" s="38">
        <f t="shared" si="78"/>
        <v>-4.4403391880494354</v>
      </c>
      <c r="AD198" s="39"/>
      <c r="AF198">
        <v>2.02</v>
      </c>
      <c r="AG198">
        <v>1.87</v>
      </c>
      <c r="AH198" s="45"/>
      <c r="AI198" s="39"/>
      <c r="AJ198" t="s">
        <v>319</v>
      </c>
    </row>
    <row r="199" spans="1:38" ht="15" x14ac:dyDescent="0.25">
      <c r="A199">
        <v>2.39</v>
      </c>
      <c r="B199">
        <v>3.43</v>
      </c>
      <c r="C199">
        <v>2.99</v>
      </c>
      <c r="D199" s="32">
        <f t="shared" si="79"/>
        <v>4.4403391880494247E-2</v>
      </c>
      <c r="E199" s="33">
        <f>IF(OR($A199="",$B199="",$C199=""),"",A199*'MPTO_working_3-way'!$I198)</f>
        <v>2.4961241065943813</v>
      </c>
      <c r="F199" s="34">
        <f>IF(OR($A199="",$B199="",$C199=""),"",B199*'MPTO_working_3-way'!$I198)</f>
        <v>3.5823036341500956</v>
      </c>
      <c r="G199" s="35">
        <f>IF(OR($A199="",$B199="",$C199=""),"",C199*'MPTO_working_3-way'!$I198)</f>
        <v>3.122766141722678</v>
      </c>
      <c r="H199" s="33">
        <f>IF(OR($A199="",$B199="",$C199=""),"",'MPTO_working_3-way'!E198)</f>
        <v>2.4776459890137454</v>
      </c>
      <c r="I199" s="34">
        <f>IF(OR($A199="",$B199="",$C199=""),"",'MPTO_working_3-way'!F198)</f>
        <v>3.6134470385956741</v>
      </c>
      <c r="J199" s="35">
        <f>IF(OR($A199="",$B199="",$C199=""),"",'MPTO_working_3-way'!G198)</f>
        <v>3.1284507798709216</v>
      </c>
      <c r="K199" s="33">
        <f>IF(OR($A199="",$B199="",$C199=""),"",'OddsRatio_working_3-way'!H198)</f>
        <v>2.4858840267864393</v>
      </c>
      <c r="L199" s="34">
        <f>IF(OR($A199="",$B199="",$C199=""),"",'OddsRatio_working_3-way'!I198)</f>
        <v>3.5976245935906808</v>
      </c>
      <c r="M199" s="35">
        <f>IF(OR($A199="",$B199="",$C199=""),"",'OddsRatio_working_3-way'!J198)</f>
        <v>3.1272728153273475</v>
      </c>
      <c r="N199" s="36">
        <f t="shared" si="67"/>
        <v>40.062110588097426</v>
      </c>
      <c r="O199" s="37">
        <f t="shared" si="68"/>
        <v>27.914998339811326</v>
      </c>
      <c r="P199" s="37">
        <f t="shared" si="69"/>
        <v>32.022891072091255</v>
      </c>
      <c r="Q199" t="s">
        <v>393</v>
      </c>
      <c r="R199" t="s">
        <v>394</v>
      </c>
      <c r="S199" t="s">
        <v>472</v>
      </c>
      <c r="T199" s="38">
        <v>100</v>
      </c>
      <c r="U199" s="38">
        <f t="shared" si="70"/>
        <v>34.21052631578948</v>
      </c>
      <c r="V199" s="38">
        <f t="shared" si="71"/>
        <v>77.27272727272728</v>
      </c>
      <c r="W199" s="38">
        <f t="shared" si="72"/>
        <v>85.895627644569814</v>
      </c>
      <c r="X199" s="38">
        <f t="shared" si="73"/>
        <v>36.831645082702913</v>
      </c>
      <c r="Y199" s="38">
        <f t="shared" si="74"/>
        <v>79.893846039640721</v>
      </c>
      <c r="Z199" s="38">
        <f t="shared" si="75"/>
        <v>88.516746411483254</v>
      </c>
      <c r="AA199" s="38">
        <f t="shared" si="76"/>
        <v>-2.6211187669134333</v>
      </c>
      <c r="AB199" s="38">
        <f t="shared" si="77"/>
        <v>-2.6211187669134404</v>
      </c>
      <c r="AC199" s="38">
        <f t="shared" si="78"/>
        <v>-2.6211187669134404</v>
      </c>
      <c r="AD199" s="39"/>
      <c r="AE199" s="39"/>
      <c r="AF199">
        <v>1.9</v>
      </c>
      <c r="AG199">
        <v>1.93</v>
      </c>
      <c r="AH199" s="45"/>
      <c r="AI199" s="39"/>
      <c r="AJ199" t="s">
        <v>477</v>
      </c>
      <c r="AK199" s="38"/>
      <c r="AL199" s="38"/>
    </row>
    <row r="200" spans="1:38" ht="15" x14ac:dyDescent="0.25">
      <c r="A200">
        <v>1.52</v>
      </c>
      <c r="B200">
        <v>4.4000000000000004</v>
      </c>
      <c r="C200">
        <v>7.09</v>
      </c>
      <c r="D200" s="32">
        <f t="shared" si="79"/>
        <v>2.6211187669134439E-2</v>
      </c>
      <c r="E200" s="33">
        <f>IF(OR($A200="",$B200="",$C200=""),"",A200*'MPTO_working_3-way'!$I199)</f>
        <v>1.5598410052570844</v>
      </c>
      <c r="F200" s="34">
        <f>IF(OR($A200="",$B200="",$C200=""),"",B200*'MPTO_working_3-way'!$I199)</f>
        <v>4.5153292257441917</v>
      </c>
      <c r="G200" s="35">
        <f>IF(OR($A200="",$B200="",$C200=""),"",C200*'MPTO_working_3-way'!$I199)</f>
        <v>7.2758373205741629</v>
      </c>
      <c r="H200" s="33">
        <f>IF(OR($A200="",$B200="",$C200=""),"",'MPTO_working_3-way'!E199)</f>
        <v>1.5404577957124321</v>
      </c>
      <c r="I200" s="34">
        <f>IF(OR($A200="",$B200="",$C200=""),"",'MPTO_working_3-way'!F199)</f>
        <v>4.5759121345157165</v>
      </c>
      <c r="J200" s="35">
        <f>IF(OR($A200="",$B200="",$C200=""),"",'MPTO_working_3-way'!G199)</f>
        <v>7.558198449401524</v>
      </c>
      <c r="K200" s="33">
        <f>IF(OR($A200="",$B200="",$C200=""),"",'OddsRatio_working_3-way'!H199)</f>
        <v>1.5469363781888572</v>
      </c>
      <c r="L200" s="34">
        <f>IF(OR($A200="",$B200="",$C200=""),"",'OddsRatio_working_3-way'!I199)</f>
        <v>4.5761224727732994</v>
      </c>
      <c r="M200" s="35">
        <f>IF(OR($A200="",$B200="",$C200=""),"",'OddsRatio_working_3-way'!J199)</f>
        <v>7.4054664291733507</v>
      </c>
      <c r="N200" s="36">
        <f t="shared" si="67"/>
        <v>64.10909808305658</v>
      </c>
      <c r="O200" s="37">
        <f t="shared" si="68"/>
        <v>22.146779337783183</v>
      </c>
      <c r="P200" s="37">
        <f t="shared" si="69"/>
        <v>13.744122579160228</v>
      </c>
      <c r="Q200" t="s">
        <v>81</v>
      </c>
      <c r="R200" t="s">
        <v>56</v>
      </c>
      <c r="S200" t="s">
        <v>472</v>
      </c>
      <c r="T200" s="38">
        <v>100</v>
      </c>
      <c r="U200" s="38">
        <f t="shared" si="70"/>
        <v>42.528735632183903</v>
      </c>
      <c r="V200" s="38">
        <f t="shared" si="71"/>
        <v>71.346704871060169</v>
      </c>
      <c r="W200" s="38">
        <f t="shared" si="72"/>
        <v>82.993197278911566</v>
      </c>
      <c r="X200" s="38">
        <f t="shared" si="73"/>
        <v>45.660097850028258</v>
      </c>
      <c r="Y200" s="38">
        <f t="shared" si="74"/>
        <v>74.478067088904524</v>
      </c>
      <c r="Z200" s="38">
        <f t="shared" si="75"/>
        <v>86.124559496755921</v>
      </c>
      <c r="AA200" s="38">
        <f t="shared" si="76"/>
        <v>-3.1313622178443552</v>
      </c>
      <c r="AB200" s="38">
        <f t="shared" si="77"/>
        <v>-3.1313622178443552</v>
      </c>
      <c r="AC200" s="38">
        <f t="shared" si="78"/>
        <v>-3.1313622178443552</v>
      </c>
      <c r="AD200" s="39"/>
      <c r="AE200" s="39"/>
      <c r="AF200">
        <v>1.91</v>
      </c>
      <c r="AG200">
        <v>1.99</v>
      </c>
      <c r="AH200" s="45"/>
      <c r="AI200" s="39"/>
      <c r="AJ200" t="s">
        <v>320</v>
      </c>
      <c r="AK200" s="38"/>
      <c r="AL200" s="38"/>
    </row>
    <row r="201" spans="1:38" ht="15" x14ac:dyDescent="0.25">
      <c r="A201">
        <v>1.74</v>
      </c>
      <c r="B201">
        <v>3.49</v>
      </c>
      <c r="C201">
        <v>5.88</v>
      </c>
      <c r="D201" s="32">
        <f t="shared" si="79"/>
        <v>3.1313622178443579E-2</v>
      </c>
      <c r="E201" s="33">
        <f>IF(OR($A201="",$B201="",$C201=""),"",A201*'MPTO_working_3-way'!$I200)</f>
        <v>1.7944857025904919</v>
      </c>
      <c r="F201" s="34">
        <f>IF(OR($A201="",$B201="",$C201=""),"",B201*'MPTO_working_3-way'!$I200)</f>
        <v>3.5992845414027683</v>
      </c>
      <c r="G201" s="35">
        <f>IF(OR($A201="",$B201="",$C201=""),"",C201*'MPTO_working_3-way'!$I200)</f>
        <v>6.0641240984092484</v>
      </c>
      <c r="H201" s="33">
        <f>IF(OR($A201="",$B201="",$C201=""),"",'MPTO_working_3-way'!E200)</f>
        <v>1.7721862713723147</v>
      </c>
      <c r="I201" s="34">
        <f>IF(OR($A201="",$B201="",$C201=""),"",'MPTO_working_3-way'!F200)</f>
        <v>3.6219407098202407</v>
      </c>
      <c r="J201" s="35">
        <f>IF(OR($A201="",$B201="",$C201=""),"",'MPTO_working_3-way'!G200)</f>
        <v>6.2644806150849073</v>
      </c>
      <c r="K201" s="33">
        <f>IF(OR($A201="",$B201="",$C201=""),"",'OddsRatio_working_3-way'!H200)</f>
        <v>1.7806122948048351</v>
      </c>
      <c r="L201" s="34">
        <f>IF(OR($A201="",$B201="",$C201=""),"",'OddsRatio_working_3-way'!I200)</f>
        <v>3.6266548838703239</v>
      </c>
      <c r="M201" s="35">
        <f>IF(OR($A201="",$B201="",$C201=""),"",'OddsRatio_working_3-way'!J200)</f>
        <v>6.1478216197940476</v>
      </c>
      <c r="N201" s="36">
        <f t="shared" si="67"/>
        <v>55.726272912423624</v>
      </c>
      <c r="O201" s="37">
        <f t="shared" si="68"/>
        <v>27.783299389002035</v>
      </c>
      <c r="P201" s="37">
        <f t="shared" si="69"/>
        <v>16.490427698574337</v>
      </c>
      <c r="Q201" t="s">
        <v>50</v>
      </c>
      <c r="R201" t="s">
        <v>125</v>
      </c>
      <c r="S201" t="s">
        <v>472</v>
      </c>
      <c r="T201" s="38">
        <v>100</v>
      </c>
      <c r="U201" s="38">
        <f t="shared" si="70"/>
        <v>42.528735632183903</v>
      </c>
      <c r="V201" s="38">
        <f t="shared" si="71"/>
        <v>72.067039106145245</v>
      </c>
      <c r="W201" s="38">
        <f t="shared" si="72"/>
        <v>82.30088495575221</v>
      </c>
      <c r="X201" s="38">
        <f t="shared" si="73"/>
        <v>45.632075938102531</v>
      </c>
      <c r="Y201" s="38">
        <f t="shared" si="74"/>
        <v>75.17037941206388</v>
      </c>
      <c r="Z201" s="38">
        <f t="shared" si="75"/>
        <v>85.404225261670845</v>
      </c>
      <c r="AA201" s="38">
        <f t="shared" si="76"/>
        <v>-3.1033403059186284</v>
      </c>
      <c r="AB201" s="38">
        <f t="shared" si="77"/>
        <v>-3.1033403059186355</v>
      </c>
      <c r="AC201" s="38">
        <f t="shared" si="78"/>
        <v>-3.1033403059186355</v>
      </c>
      <c r="AD201" s="39"/>
      <c r="AE201" s="39"/>
      <c r="AF201">
        <v>2.59</v>
      </c>
      <c r="AG201">
        <v>1.54</v>
      </c>
      <c r="AH201" s="45"/>
      <c r="AI201" s="39"/>
      <c r="AJ201" t="s">
        <v>321</v>
      </c>
      <c r="AK201" s="38"/>
      <c r="AL201" s="38"/>
    </row>
    <row r="202" spans="1:38" ht="15" x14ac:dyDescent="0.25">
      <c r="A202">
        <v>1.74</v>
      </c>
      <c r="B202">
        <v>3.58</v>
      </c>
      <c r="C202">
        <v>5.65</v>
      </c>
      <c r="D202" s="32">
        <f t="shared" si="79"/>
        <v>3.1033403059186337E-2</v>
      </c>
      <c r="E202" s="33">
        <f>IF(OR($A202="",$B202="",$C202=""),"",A202*'MPTO_working_3-way'!$I201)</f>
        <v>1.7939981213229843</v>
      </c>
      <c r="F202" s="34">
        <f>IF(OR($A202="",$B202="",$C202=""),"",B202*'MPTO_working_3-way'!$I201)</f>
        <v>3.6910995829518871</v>
      </c>
      <c r="G202" s="35">
        <f>IF(OR($A202="",$B202="",$C202=""),"",C202*'MPTO_working_3-way'!$I201)</f>
        <v>5.8253387272844028</v>
      </c>
      <c r="H202" s="33">
        <f>IF(OR($A202="",$B202="",$C202=""),"",'MPTO_working_3-way'!E201)</f>
        <v>1.7718929637425032</v>
      </c>
      <c r="I202" s="34">
        <f>IF(OR($A202="",$B202="",$C202=""),"",'MPTO_working_3-way'!F201)</f>
        <v>3.7176774722384387</v>
      </c>
      <c r="J202" s="35">
        <f>IF(OR($A202="",$B202="",$C202=""),"",'MPTO_working_3-way'!G201)</f>
        <v>6.0007195070524215</v>
      </c>
      <c r="K202" s="33">
        <f>IF(OR($A202="",$B202="",$C202=""),"",'OddsRatio_working_3-way'!H201)</f>
        <v>1.7801427005781814</v>
      </c>
      <c r="L202" s="34">
        <f>IF(OR($A202="",$B202="",$C202=""),"",'OddsRatio_working_3-way'!I201)</f>
        <v>3.7199569830969024</v>
      </c>
      <c r="M202" s="35">
        <f>IF(OR($A202="",$B202="",$C202=""),"",'OddsRatio_working_3-way'!J201)</f>
        <v>5.9022480509304636</v>
      </c>
      <c r="N202" s="36">
        <f t="shared" si="67"/>
        <v>55.741418461606294</v>
      </c>
      <c r="O202" s="37">
        <f t="shared" si="68"/>
        <v>27.092197799775125</v>
      </c>
      <c r="P202" s="37">
        <f t="shared" si="69"/>
        <v>17.166383738618578</v>
      </c>
      <c r="Q202" t="s">
        <v>123</v>
      </c>
      <c r="R202" t="s">
        <v>88</v>
      </c>
      <c r="S202" t="s">
        <v>472</v>
      </c>
      <c r="T202" s="38">
        <v>100</v>
      </c>
      <c r="U202" s="38">
        <f t="shared" si="70"/>
        <v>69.512195121951223</v>
      </c>
      <c r="V202" s="38">
        <f t="shared" si="71"/>
        <v>70.501474926253692</v>
      </c>
      <c r="W202" s="38">
        <f t="shared" si="72"/>
        <v>57.264957264957268</v>
      </c>
      <c r="X202" s="38">
        <f t="shared" si="73"/>
        <v>72.233567808789047</v>
      </c>
      <c r="Y202" s="38">
        <f t="shared" si="74"/>
        <v>73.222847613091517</v>
      </c>
      <c r="Z202" s="38">
        <f t="shared" si="75"/>
        <v>59.986329951795092</v>
      </c>
      <c r="AA202" s="38">
        <f t="shared" si="76"/>
        <v>-2.7213726868378245</v>
      </c>
      <c r="AB202" s="38">
        <f t="shared" si="77"/>
        <v>-2.7213726868378245</v>
      </c>
      <c r="AC202" s="38">
        <f t="shared" si="78"/>
        <v>-2.7213726868378245</v>
      </c>
      <c r="AD202" s="39"/>
      <c r="AE202" s="39"/>
      <c r="AF202">
        <v>2.2000000000000002</v>
      </c>
      <c r="AG202">
        <v>1.73</v>
      </c>
      <c r="AH202" s="45"/>
      <c r="AI202" s="39"/>
      <c r="AJ202" t="s">
        <v>321</v>
      </c>
      <c r="AK202" s="38"/>
      <c r="AL202" s="38"/>
    </row>
    <row r="203" spans="1:38" ht="15" x14ac:dyDescent="0.25">
      <c r="A203">
        <v>3.28</v>
      </c>
      <c r="B203">
        <v>3.39</v>
      </c>
      <c r="C203">
        <v>2.34</v>
      </c>
      <c r="D203" s="32">
        <f t="shared" si="79"/>
        <v>2.7213726868378307E-2</v>
      </c>
      <c r="E203" s="33">
        <f>IF(OR($A203="",$B203="",$C203=""),"",A203*'MPTO_working_3-way'!$I202)</f>
        <v>3.3692610241282805</v>
      </c>
      <c r="F203" s="34">
        <f>IF(OR($A203="",$B203="",$C203=""),"",B203*'MPTO_working_3-way'!$I202)</f>
        <v>3.4822545340838027</v>
      </c>
      <c r="G203" s="35">
        <f>IF(OR($A203="",$B203="",$C203=""),"",C203*'MPTO_working_3-way'!$I202)</f>
        <v>2.4036801208720049</v>
      </c>
      <c r="H203" s="33">
        <f>IF(OR($A203="",$B203="",$C203=""),"",'MPTO_working_3-way'!E202)</f>
        <v>3.3805848210944709</v>
      </c>
      <c r="I203" s="34">
        <f>IF(OR($A203="",$B203="",$C203=""),"",'MPTO_working_3-way'!F202)</f>
        <v>3.4975551055654552</v>
      </c>
      <c r="J203" s="35">
        <f>IF(OR($A203="",$B203="",$C203=""),"",'MPTO_working_3-way'!G202)</f>
        <v>2.3907477008549707</v>
      </c>
      <c r="K203" s="33">
        <f>IF(OR($A203="",$B203="",$C203=""),"",'OddsRatio_working_3-way'!H202)</f>
        <v>3.3759224158787107</v>
      </c>
      <c r="L203" s="34">
        <f>IF(OR($A203="",$B203="",$C203=""),"",'OddsRatio_working_3-way'!I202)</f>
        <v>3.4905502517325071</v>
      </c>
      <c r="M203" s="35">
        <f>IF(OR($A203="",$B203="",$C203=""),"",'OddsRatio_working_3-way'!J202)</f>
        <v>2.3963754549462593</v>
      </c>
      <c r="N203" s="36">
        <f t="shared" si="67"/>
        <v>29.680098776518133</v>
      </c>
      <c r="O203" s="37">
        <f t="shared" si="68"/>
        <v>28.717027724772699</v>
      </c>
      <c r="P203" s="37">
        <f t="shared" si="69"/>
        <v>41.602873498709172</v>
      </c>
      <c r="Q203" t="s">
        <v>127</v>
      </c>
      <c r="R203" t="s">
        <v>384</v>
      </c>
      <c r="S203" t="s">
        <v>472</v>
      </c>
      <c r="T203" s="38">
        <v>100</v>
      </c>
      <c r="U203" s="38">
        <f t="shared" si="70"/>
        <v>65.753424657534239</v>
      </c>
      <c r="V203" s="38">
        <f t="shared" si="71"/>
        <v>71.264367816091948</v>
      </c>
      <c r="W203" s="38">
        <f t="shared" si="72"/>
        <v>59.183673469387763</v>
      </c>
      <c r="X203" s="38">
        <f t="shared" si="73"/>
        <v>69.551958714520296</v>
      </c>
      <c r="Y203" s="38">
        <f t="shared" si="74"/>
        <v>75.06290187307799</v>
      </c>
      <c r="Z203" s="38">
        <f t="shared" si="75"/>
        <v>62.982207526373799</v>
      </c>
      <c r="AA203" s="38">
        <f t="shared" si="76"/>
        <v>-3.7985340569860568</v>
      </c>
      <c r="AB203" s="38">
        <f t="shared" si="77"/>
        <v>-3.7985340569860426</v>
      </c>
      <c r="AC203" s="38">
        <f t="shared" si="78"/>
        <v>-3.7985340569860355</v>
      </c>
      <c r="AD203" s="39"/>
      <c r="AE203" s="39"/>
      <c r="AF203">
        <v>1.91</v>
      </c>
      <c r="AG203">
        <v>1.98</v>
      </c>
      <c r="AH203" s="45"/>
      <c r="AI203" s="39"/>
      <c r="AJ203" t="s">
        <v>325</v>
      </c>
      <c r="AK203" s="38"/>
      <c r="AL203" s="38"/>
    </row>
    <row r="204" spans="1:38" ht="15" x14ac:dyDescent="0.25">
      <c r="A204">
        <v>2.92</v>
      </c>
      <c r="B204">
        <v>3.48</v>
      </c>
      <c r="C204">
        <v>2.4500000000000002</v>
      </c>
      <c r="D204" s="32">
        <f t="shared" si="79"/>
        <v>3.7985340569860471E-2</v>
      </c>
      <c r="E204" s="33">
        <f>IF(OR($A204="",$B204="",$C204=""),"",A204*'MPTO_working_3-way'!$I203)</f>
        <v>3.0309171944639925</v>
      </c>
      <c r="F204" s="34">
        <f>IF(OR($A204="",$B204="",$C204=""),"",B204*'MPTO_working_3-way'!$I203)</f>
        <v>3.6121889851831144</v>
      </c>
      <c r="G204" s="35">
        <f>IF(OR($A204="",$B204="",$C204=""),"",C204*'MPTO_working_3-way'!$I203)</f>
        <v>2.5430640843961583</v>
      </c>
      <c r="H204" s="33">
        <f>IF(OR($A204="",$B204="",$C204=""),"",'MPTO_working_3-way'!E203)</f>
        <v>3.0321041623363127</v>
      </c>
      <c r="I204" s="34">
        <f>IF(OR($A204="",$B204="",$C204=""),"",'MPTO_working_3-way'!F203)</f>
        <v>3.6404072465237429</v>
      </c>
      <c r="J204" s="35">
        <f>IF(OR($A204="",$B204="",$C204=""),"",'MPTO_working_3-way'!G203)</f>
        <v>2.5284355119583792</v>
      </c>
      <c r="K204" s="33">
        <f>IF(OR($A204="",$B204="",$C204=""),"",'OddsRatio_working_3-way'!H203)</f>
        <v>3.0327545607241997</v>
      </c>
      <c r="L204" s="34">
        <f>IF(OR($A204="",$B204="",$C204=""),"",'OddsRatio_working_3-way'!I203)</f>
        <v>3.6256413076020899</v>
      </c>
      <c r="M204" s="35">
        <f>IF(OR($A204="",$B204="",$C204=""),"",'OddsRatio_working_3-way'!J203)</f>
        <v>2.5351531838802548</v>
      </c>
      <c r="N204" s="36">
        <f t="shared" si="67"/>
        <v>32.993313107547515</v>
      </c>
      <c r="O204" s="37">
        <f t="shared" si="68"/>
        <v>27.684044331620335</v>
      </c>
      <c r="P204" s="37">
        <f t="shared" si="69"/>
        <v>39.322642560832143</v>
      </c>
      <c r="Q204" t="s">
        <v>343</v>
      </c>
      <c r="R204" t="s">
        <v>286</v>
      </c>
      <c r="S204" t="s">
        <v>473</v>
      </c>
      <c r="T204" s="38">
        <v>100</v>
      </c>
      <c r="U204" s="38">
        <f t="shared" si="70"/>
        <v>57.627118644067799</v>
      </c>
      <c r="V204" s="38">
        <f t="shared" si="71"/>
        <v>74.358974358974365</v>
      </c>
      <c r="W204" s="38">
        <f t="shared" si="72"/>
        <v>64.157706093189958</v>
      </c>
      <c r="X204" s="38">
        <f t="shared" si="73"/>
        <v>61.483319547835677</v>
      </c>
      <c r="Y204" s="38">
        <f t="shared" si="74"/>
        <v>78.215175262742235</v>
      </c>
      <c r="Z204" s="38">
        <f t="shared" si="75"/>
        <v>68.013906996957857</v>
      </c>
      <c r="AA204" s="38">
        <f t="shared" si="76"/>
        <v>-3.8562009037678777</v>
      </c>
      <c r="AB204" s="38">
        <f t="shared" si="77"/>
        <v>-3.8562009037678706</v>
      </c>
      <c r="AC204" s="38">
        <f t="shared" si="78"/>
        <v>-3.856200903767899</v>
      </c>
      <c r="AD204" s="39"/>
      <c r="AE204" s="39"/>
      <c r="AF204">
        <v>1.91</v>
      </c>
      <c r="AG204">
        <v>1.94</v>
      </c>
      <c r="AH204" s="45"/>
      <c r="AI204" s="39"/>
      <c r="AJ204" t="s">
        <v>322</v>
      </c>
      <c r="AK204" s="38"/>
      <c r="AL204" s="38"/>
    </row>
    <row r="205" spans="1:38" ht="15" x14ac:dyDescent="0.25">
      <c r="A205">
        <v>2.36</v>
      </c>
      <c r="B205">
        <v>3.9</v>
      </c>
      <c r="C205">
        <v>2.79</v>
      </c>
      <c r="D205" s="32">
        <f t="shared" si="79"/>
        <v>3.8562009037678813E-2</v>
      </c>
      <c r="E205" s="33">
        <f>IF(OR($A205="",$B205="",$C205=""),"",A205*'MPTO_working_3-way'!$I204)</f>
        <v>2.451006341328922</v>
      </c>
      <c r="F205" s="34">
        <f>IF(OR($A205="",$B205="",$C205=""),"",B205*'MPTO_working_3-way'!$I204)</f>
        <v>4.0503918352469475</v>
      </c>
      <c r="G205" s="35">
        <f>IF(OR($A205="",$B205="",$C205=""),"",C205*'MPTO_working_3-way'!$I204)</f>
        <v>2.8975880052151237</v>
      </c>
      <c r="H205" s="33">
        <f>IF(OR($A205="",$B205="",$C205=""),"",'MPTO_working_3-way'!E204)</f>
        <v>2.4338313625731218</v>
      </c>
      <c r="I205" s="34">
        <f>IF(OR($A205="",$B205="",$C205=""),"",'MPTO_working_3-way'!F204)</f>
        <v>4.1058276519269885</v>
      </c>
      <c r="J205" s="35">
        <f>IF(OR($A205="",$B205="",$C205=""),"",'MPTO_working_3-way'!G204)</f>
        <v>2.8937786232014715</v>
      </c>
      <c r="K205" s="33">
        <f>IF(OR($A205="",$B205="",$C205=""),"",'OddsRatio_working_3-way'!H204)</f>
        <v>2.4419610388256232</v>
      </c>
      <c r="L205" s="34">
        <f>IF(OR($A205="",$B205="",$C205=""),"",'OddsRatio_working_3-way'!I204)</f>
        <v>4.0747698622016975</v>
      </c>
      <c r="M205" s="35">
        <f>IF(OR($A205="",$B205="",$C205=""),"",'OddsRatio_working_3-way'!J204)</f>
        <v>2.8978751908072553</v>
      </c>
      <c r="N205" s="36">
        <f t="shared" si="67"/>
        <v>40.79956804427546</v>
      </c>
      <c r="O205" s="37">
        <f t="shared" si="68"/>
        <v>24.688969380638483</v>
      </c>
      <c r="P205" s="37">
        <f t="shared" si="69"/>
        <v>34.511462575086057</v>
      </c>
      <c r="Q205" t="s">
        <v>198</v>
      </c>
      <c r="R205" t="s">
        <v>197</v>
      </c>
      <c r="S205" t="s">
        <v>473</v>
      </c>
      <c r="T205" s="38">
        <v>100</v>
      </c>
      <c r="U205" s="38">
        <f t="shared" si="70"/>
        <v>63.768115942028999</v>
      </c>
      <c r="V205" s="38">
        <f t="shared" si="71"/>
        <v>67.532467532467535</v>
      </c>
      <c r="W205" s="38">
        <f t="shared" si="72"/>
        <v>64.788732394366207</v>
      </c>
      <c r="X205" s="38">
        <f t="shared" si="73"/>
        <v>67.678800073166272</v>
      </c>
      <c r="Y205" s="38">
        <f t="shared" si="74"/>
        <v>71.443151663604823</v>
      </c>
      <c r="Z205" s="38">
        <f t="shared" si="75"/>
        <v>68.699416525503494</v>
      </c>
      <c r="AA205" s="38">
        <f t="shared" si="76"/>
        <v>-3.9106841311372733</v>
      </c>
      <c r="AB205" s="38">
        <f t="shared" si="77"/>
        <v>-3.9106841311372875</v>
      </c>
      <c r="AC205" s="38">
        <f t="shared" si="78"/>
        <v>-3.9106841311372875</v>
      </c>
      <c r="AD205" s="39"/>
      <c r="AE205" s="39"/>
      <c r="AF205">
        <v>1.66</v>
      </c>
      <c r="AG205">
        <v>2.2599999999999998</v>
      </c>
      <c r="AH205" s="45"/>
      <c r="AI205" s="39"/>
      <c r="AJ205" t="s">
        <v>322</v>
      </c>
      <c r="AK205" s="38"/>
      <c r="AL205" s="38"/>
    </row>
    <row r="206" spans="1:38" ht="15" x14ac:dyDescent="0.25">
      <c r="A206">
        <v>2.76</v>
      </c>
      <c r="B206">
        <v>3.08</v>
      </c>
      <c r="C206">
        <v>2.84</v>
      </c>
      <c r="D206" s="32">
        <f t="shared" si="79"/>
        <v>3.9106841311372875E-2</v>
      </c>
      <c r="E206" s="33">
        <f>IF(OR($A206="",$B206="",$C206=""),"",A206*'MPTO_working_3-way'!$I205)</f>
        <v>2.8679348820193891</v>
      </c>
      <c r="F206" s="34">
        <f>IF(OR($A206="",$B206="",$C206=""),"",B206*'MPTO_working_3-way'!$I205)</f>
        <v>3.2004490712390283</v>
      </c>
      <c r="G206" s="35">
        <f>IF(OR($A206="",$B206="",$C206=""),"",C206*'MPTO_working_3-way'!$I205)</f>
        <v>2.9510634293242988</v>
      </c>
      <c r="H206" s="33">
        <f>IF(OR($A206="",$B206="",$C206=""),"",'MPTO_working_3-way'!E205)</f>
        <v>2.8630060742828376</v>
      </c>
      <c r="I206" s="34">
        <f>IF(OR($A206="",$B206="",$C206=""),"",'MPTO_working_3-way'!F205)</f>
        <v>3.2088336787902674</v>
      </c>
      <c r="J206" s="35">
        <f>IF(OR($A206="",$B206="",$C206=""),"",'MPTO_working_3-way'!G205)</f>
        <v>2.9491820922905325</v>
      </c>
      <c r="K206" s="33">
        <f>IF(OR($A206="",$B206="",$C206=""),"",'OddsRatio_working_3-way'!H205)</f>
        <v>2.8654210000602496</v>
      </c>
      <c r="L206" s="34">
        <f>IF(OR($A206="",$B206="",$C206=""),"",'OddsRatio_working_3-way'!I205)</f>
        <v>3.2045884546166592</v>
      </c>
      <c r="M206" s="35">
        <f>IF(OR($A206="",$B206="",$C206=""),"",'OddsRatio_working_3-way'!J205)</f>
        <v>2.9502128636993521</v>
      </c>
      <c r="N206" s="36">
        <f t="shared" si="67"/>
        <v>34.868295171885961</v>
      </c>
      <c r="O206" s="37">
        <f t="shared" si="68"/>
        <v>31.245615154027679</v>
      </c>
      <c r="P206" s="37">
        <f t="shared" si="69"/>
        <v>33.886089674086364</v>
      </c>
      <c r="Q206" t="s">
        <v>285</v>
      </c>
      <c r="R206" t="s">
        <v>200</v>
      </c>
      <c r="S206" t="s">
        <v>473</v>
      </c>
      <c r="T206" s="38">
        <v>100</v>
      </c>
      <c r="U206" s="38">
        <f t="shared" si="70"/>
        <v>63.503649635036496</v>
      </c>
      <c r="V206" s="38">
        <f t="shared" si="71"/>
        <v>72.14484679665739</v>
      </c>
      <c r="W206" s="38">
        <f t="shared" si="72"/>
        <v>62.121212121212118</v>
      </c>
      <c r="X206" s="38">
        <f t="shared" si="73"/>
        <v>65.733941082130499</v>
      </c>
      <c r="Y206" s="38">
        <f t="shared" si="74"/>
        <v>74.37513824375138</v>
      </c>
      <c r="Z206" s="38">
        <f t="shared" si="75"/>
        <v>64.351503568306128</v>
      </c>
      <c r="AA206" s="38">
        <f t="shared" si="76"/>
        <v>-2.2302914470940038</v>
      </c>
      <c r="AB206" s="38">
        <f t="shared" si="77"/>
        <v>-2.2302914470939896</v>
      </c>
      <c r="AC206" s="38">
        <f t="shared" si="78"/>
        <v>-2.2302914470940109</v>
      </c>
      <c r="AD206" s="39"/>
      <c r="AE206" s="39"/>
      <c r="AF206">
        <v>2.0299999999999998</v>
      </c>
      <c r="AG206">
        <v>1.83</v>
      </c>
      <c r="AH206" s="45"/>
      <c r="AI206" s="39"/>
      <c r="AJ206" t="s">
        <v>322</v>
      </c>
      <c r="AK206" s="38"/>
      <c r="AL206" s="38"/>
    </row>
    <row r="207" spans="1:38" ht="15" x14ac:dyDescent="0.25">
      <c r="A207">
        <v>2.74</v>
      </c>
      <c r="B207">
        <v>3.59</v>
      </c>
      <c r="C207">
        <v>2.64</v>
      </c>
      <c r="D207" s="32">
        <f t="shared" si="79"/>
        <v>2.2302914470940127E-2</v>
      </c>
      <c r="E207" s="33">
        <f>IF(OR($A207="",$B207="",$C207=""),"",A207*'MPTO_working_3-way'!$I206)</f>
        <v>2.8011099856503763</v>
      </c>
      <c r="F207" s="34">
        <f>IF(OR($A207="",$B207="",$C207=""),"",B207*'MPTO_working_3-way'!$I206)</f>
        <v>3.6700674629506751</v>
      </c>
      <c r="G207" s="35">
        <f>IF(OR($A207="",$B207="",$C207=""),"",C207*'MPTO_working_3-way'!$I206)</f>
        <v>2.6988796942032822</v>
      </c>
      <c r="H207" s="33">
        <f>IF(OR($A207="",$B207="",$C207=""),"",'MPTO_working_3-way'!E206)</f>
        <v>2.7969743542168883</v>
      </c>
      <c r="I207" s="34">
        <f>IF(OR($A207="",$B207="",$C207=""),"",'MPTO_working_3-way'!F206)</f>
        <v>3.6884413812119754</v>
      </c>
      <c r="J207" s="35">
        <f>IF(OR($A207="",$B207="",$C207=""),"",'MPTO_working_3-way'!G206)</f>
        <v>2.692851422769174</v>
      </c>
      <c r="K207" s="33">
        <f>IF(OR($A207="",$B207="",$C207=""),"",'OddsRatio_working_3-way'!H206)</f>
        <v>2.7993924805848374</v>
      </c>
      <c r="L207" s="34">
        <f>IF(OR($A207="",$B207="",$C207=""),"",'OddsRatio_working_3-way'!I206)</f>
        <v>3.6784060486866252</v>
      </c>
      <c r="M207" s="35">
        <f>IF(OR($A207="",$B207="",$C207=""),"",'OddsRatio_working_3-way'!J206)</f>
        <v>2.6959791196316862</v>
      </c>
      <c r="N207" s="36">
        <f t="shared" si="67"/>
        <v>35.700133344382579</v>
      </c>
      <c r="O207" s="37">
        <f t="shared" si="68"/>
        <v>27.247455533038519</v>
      </c>
      <c r="P207" s="37">
        <f t="shared" si="69"/>
        <v>37.052411122578889</v>
      </c>
      <c r="Q207" t="s">
        <v>291</v>
      </c>
      <c r="R207" t="s">
        <v>187</v>
      </c>
      <c r="S207" t="s">
        <v>473</v>
      </c>
      <c r="T207" s="38">
        <v>100</v>
      </c>
      <c r="U207" s="38">
        <f t="shared" si="70"/>
        <v>39.393939393939398</v>
      </c>
      <c r="V207" s="38">
        <f t="shared" si="71"/>
        <v>77.678571428571431</v>
      </c>
      <c r="W207" s="38">
        <f t="shared" si="72"/>
        <v>80.620155038759677</v>
      </c>
      <c r="X207" s="38">
        <f t="shared" si="73"/>
        <v>41.701273532668878</v>
      </c>
      <c r="Y207" s="38">
        <f t="shared" si="74"/>
        <v>79.985905567300918</v>
      </c>
      <c r="Z207" s="38">
        <f t="shared" si="75"/>
        <v>82.927489177489178</v>
      </c>
      <c r="AA207" s="38">
        <f t="shared" si="76"/>
        <v>-2.3073341387294803</v>
      </c>
      <c r="AB207" s="38">
        <f t="shared" si="77"/>
        <v>-2.3073341387294874</v>
      </c>
      <c r="AC207" s="38">
        <f t="shared" si="78"/>
        <v>-2.3073341387295017</v>
      </c>
      <c r="AD207" s="39"/>
      <c r="AE207" s="39"/>
      <c r="AF207">
        <v>1.81</v>
      </c>
      <c r="AG207">
        <v>2.11</v>
      </c>
      <c r="AH207" s="45"/>
      <c r="AI207" s="39"/>
      <c r="AJ207" t="s">
        <v>182</v>
      </c>
      <c r="AK207" s="38"/>
      <c r="AL207" s="38"/>
    </row>
    <row r="208" spans="1:38" ht="15" x14ac:dyDescent="0.25">
      <c r="A208">
        <v>1.65</v>
      </c>
      <c r="B208">
        <v>4.4800000000000004</v>
      </c>
      <c r="C208">
        <v>5.16</v>
      </c>
      <c r="D208" s="32">
        <f t="shared" si="79"/>
        <v>2.3073341387294777E-2</v>
      </c>
      <c r="E208" s="33">
        <f>IF(OR($A208="",$B208="",$C208=""),"",A208*'MPTO_working_3-way'!$I207)</f>
        <v>1.6880710132890362</v>
      </c>
      <c r="F208" s="34">
        <f>IF(OR($A208="",$B208="",$C208=""),"",B208*'MPTO_working_3-way'!$I207)</f>
        <v>4.5833685694150814</v>
      </c>
      <c r="G208" s="35">
        <f>IF(OR($A208="",$B208="",$C208=""),"",C208*'MPTO_working_3-way'!$I207)</f>
        <v>5.2790584415584414</v>
      </c>
      <c r="H208" s="33">
        <f>IF(OR($A208="",$B208="",$C208=""),"",'MPTO_working_3-way'!E207)</f>
        <v>1.6712081964857179</v>
      </c>
      <c r="I208" s="34">
        <f>IF(OR($A208="",$B208="",$C208=""),"",'MPTO_working_3-way'!F207)</f>
        <v>4.6398723213764379</v>
      </c>
      <c r="J208" s="35">
        <f>IF(OR($A208="",$B208="",$C208=""),"",'MPTO_working_3-way'!G207)</f>
        <v>5.373243325482064</v>
      </c>
      <c r="K208" s="33">
        <f>IF(OR($A208="",$B208="",$C208=""),"",'OddsRatio_working_3-way'!H207)</f>
        <v>1.6770707053349099</v>
      </c>
      <c r="L208" s="34">
        <f>IF(OR($A208="",$B208="",$C208=""),"",'OddsRatio_working_3-way'!I207)</f>
        <v>4.6249323916392111</v>
      </c>
      <c r="M208" s="35">
        <f>IF(OR($A208="",$B208="",$C208=""),"",'OddsRatio_working_3-way'!J207)</f>
        <v>5.3332525141434255</v>
      </c>
      <c r="N208" s="36">
        <f t="shared" si="67"/>
        <v>59.239213997970431</v>
      </c>
      <c r="O208" s="37">
        <f t="shared" si="68"/>
        <v>21.818014084073926</v>
      </c>
      <c r="P208" s="37">
        <f t="shared" si="69"/>
        <v>18.94277191795566</v>
      </c>
      <c r="Q208" t="s">
        <v>205</v>
      </c>
      <c r="R208" t="s">
        <v>204</v>
      </c>
      <c r="S208" t="s">
        <v>473</v>
      </c>
      <c r="T208" s="38">
        <v>100</v>
      </c>
      <c r="U208" s="38">
        <f t="shared" si="70"/>
        <v>82.363315696649025</v>
      </c>
      <c r="V208" s="38">
        <f t="shared" si="71"/>
        <v>78.858350951374206</v>
      </c>
      <c r="W208" s="38">
        <f t="shared" si="72"/>
        <v>36.30573248407643</v>
      </c>
      <c r="X208" s="38">
        <f t="shared" si="73"/>
        <v>84.83591656454935</v>
      </c>
      <c r="Y208" s="38">
        <f t="shared" si="74"/>
        <v>81.330951819274532</v>
      </c>
      <c r="Z208" s="38">
        <f t="shared" si="75"/>
        <v>38.778333351976755</v>
      </c>
      <c r="AA208" s="38">
        <f t="shared" si="76"/>
        <v>-2.4726008679003257</v>
      </c>
      <c r="AB208" s="38">
        <f t="shared" si="77"/>
        <v>-2.4726008679003257</v>
      </c>
      <c r="AC208" s="38">
        <f t="shared" si="78"/>
        <v>-2.4726008679003257</v>
      </c>
      <c r="AD208" s="39"/>
      <c r="AE208" s="39"/>
      <c r="AF208">
        <v>1.58</v>
      </c>
      <c r="AG208">
        <v>2.5299999999999998</v>
      </c>
      <c r="AH208" s="45"/>
      <c r="AI208" s="39"/>
      <c r="AJ208" t="s">
        <v>182</v>
      </c>
      <c r="AK208" s="38"/>
      <c r="AL208" s="38"/>
    </row>
    <row r="209" spans="1:38" ht="15" x14ac:dyDescent="0.25">
      <c r="A209">
        <v>5.67</v>
      </c>
      <c r="B209">
        <v>4.7300000000000004</v>
      </c>
      <c r="C209">
        <v>1.57</v>
      </c>
      <c r="D209" s="32">
        <f t="shared" si="79"/>
        <v>2.4726008679003098E-2</v>
      </c>
      <c r="E209" s="33">
        <f>IF(OR($A209="",$B209="",$C209=""),"",A209*'MPTO_working_3-way'!$I208)</f>
        <v>5.8101964692099477</v>
      </c>
      <c r="F209" s="34">
        <f>IF(OR($A209="",$B209="",$C209=""),"",B209*'MPTO_working_3-way'!$I208)</f>
        <v>4.846954021051685</v>
      </c>
      <c r="G209" s="35">
        <f>IF(OR($A209="",$B209="",$C209=""),"",C209*'MPTO_working_3-way'!$I208)</f>
        <v>1.6088198336260349</v>
      </c>
      <c r="H209" s="33">
        <f>IF(OR($A209="",$B209="",$C209=""),"",'MPTO_working_3-way'!E208)</f>
        <v>5.9479610458767418</v>
      </c>
      <c r="I209" s="34">
        <f>IF(OR($A209="",$B209="",$C209=""),"",'MPTO_working_3-way'!F208)</f>
        <v>4.9218777999427763</v>
      </c>
      <c r="J209" s="35">
        <f>IF(OR($A209="",$B209="",$C209=""),"",'MPTO_working_3-way'!G208)</f>
        <v>1.5905820434315234</v>
      </c>
      <c r="K209" s="33">
        <f>IF(OR($A209="",$B209="",$C209=""),"",'OddsRatio_working_3-way'!H208)</f>
        <v>5.8886813945582395</v>
      </c>
      <c r="L209" s="34">
        <f>IF(OR($A209="",$B209="",$C209=""),"",'OddsRatio_working_3-way'!I208)</f>
        <v>4.9046641545400931</v>
      </c>
      <c r="M209" s="35">
        <f>IF(OR($A209="",$B209="",$C209=""),"",'OddsRatio_working_3-way'!J208)</f>
        <v>1.5966913051173868</v>
      </c>
      <c r="N209" s="36">
        <f t="shared" si="67"/>
        <v>17.211121952576189</v>
      </c>
      <c r="O209" s="37">
        <f t="shared" si="68"/>
        <v>20.631514053088161</v>
      </c>
      <c r="P209" s="37">
        <f t="shared" si="69"/>
        <v>62.157363994335668</v>
      </c>
      <c r="Q209" t="s">
        <v>290</v>
      </c>
      <c r="R209" t="s">
        <v>203</v>
      </c>
      <c r="S209" t="s">
        <v>473</v>
      </c>
      <c r="T209" s="38">
        <v>100</v>
      </c>
      <c r="U209" s="38">
        <f t="shared" si="70"/>
        <v>61.832061068702288</v>
      </c>
      <c r="V209" s="38">
        <f t="shared" si="71"/>
        <v>71.428571428571431</v>
      </c>
      <c r="W209" s="38">
        <f t="shared" si="72"/>
        <v>64.539007092198588</v>
      </c>
      <c r="X209" s="38">
        <f t="shared" si="73"/>
        <v>64.032421479229981</v>
      </c>
      <c r="Y209" s="38">
        <f t="shared" si="74"/>
        <v>73.628931839099138</v>
      </c>
      <c r="Z209" s="38">
        <f t="shared" si="75"/>
        <v>66.739367502726282</v>
      </c>
      <c r="AA209" s="38">
        <f t="shared" si="76"/>
        <v>-2.2003604105276935</v>
      </c>
      <c r="AB209" s="38">
        <f t="shared" si="77"/>
        <v>-2.2003604105277077</v>
      </c>
      <c r="AC209" s="38">
        <f t="shared" si="78"/>
        <v>-2.2003604105276935</v>
      </c>
      <c r="AD209" s="39"/>
      <c r="AE209" s="39"/>
      <c r="AF209">
        <v>1.5</v>
      </c>
      <c r="AG209">
        <v>2.72</v>
      </c>
      <c r="AH209" s="45"/>
      <c r="AI209" s="39"/>
      <c r="AJ209" t="s">
        <v>182</v>
      </c>
      <c r="AK209" s="38"/>
      <c r="AL209" s="38"/>
    </row>
    <row r="210" spans="1:38" ht="15" x14ac:dyDescent="0.25">
      <c r="A210">
        <v>2.62</v>
      </c>
      <c r="B210">
        <v>3.5</v>
      </c>
      <c r="C210">
        <v>2.82</v>
      </c>
      <c r="D210" s="32">
        <f t="shared" si="79"/>
        <v>2.2003604105276908E-2</v>
      </c>
      <c r="E210" s="33">
        <f>IF(OR($A210="",$B210="",$C210=""),"",A210*'MPTO_working_3-way'!$I209)</f>
        <v>2.6776494427558255</v>
      </c>
      <c r="F210" s="34">
        <f>IF(OR($A210="",$B210="",$C210=""),"",B210*'MPTO_working_3-way'!$I209)</f>
        <v>3.5770126143684693</v>
      </c>
      <c r="G210" s="35">
        <f>IF(OR($A210="",$B210="",$C210=""),"",C210*'MPTO_working_3-way'!$I209)</f>
        <v>2.8820501635768809</v>
      </c>
      <c r="H210" s="33">
        <f>IF(OR($A210="",$B210="",$C210=""),"",'MPTO_working_3-way'!E209)</f>
        <v>2.6713336317619913</v>
      </c>
      <c r="I210" s="34">
        <f>IF(OR($A210="",$B210="",$C210=""),"",'MPTO_working_3-way'!F209)</f>
        <v>3.5922152971356067</v>
      </c>
      <c r="J210" s="35">
        <f>IF(OR($A210="",$B210="",$C210=""),"",'MPTO_working_3-way'!G209)</f>
        <v>2.879559036412902</v>
      </c>
      <c r="K210" s="33">
        <f>IF(OR($A210="",$B210="",$C210=""),"",'OddsRatio_working_3-way'!H209)</f>
        <v>2.6744634120216508</v>
      </c>
      <c r="L210" s="34">
        <f>IF(OR($A210="",$B210="",$C210=""),"",'OddsRatio_working_3-way'!I209)</f>
        <v>3.5840484753420538</v>
      </c>
      <c r="M210" s="35">
        <f>IF(OR($A210="",$B210="",$C210=""),"",'OddsRatio_working_3-way'!J209)</f>
        <v>2.8811872900490147</v>
      </c>
      <c r="N210" s="36">
        <f t="shared" si="67"/>
        <v>37.346188191490974</v>
      </c>
      <c r="O210" s="37">
        <f t="shared" si="68"/>
        <v>27.956289446201815</v>
      </c>
      <c r="P210" s="37">
        <f t="shared" si="69"/>
        <v>34.697522362307218</v>
      </c>
      <c r="Q210" t="s">
        <v>179</v>
      </c>
      <c r="R210" t="s">
        <v>288</v>
      </c>
      <c r="S210" t="s">
        <v>473</v>
      </c>
      <c r="T210" s="38">
        <v>100</v>
      </c>
      <c r="U210" s="38">
        <f t="shared" si="70"/>
        <v>68.847352024922117</v>
      </c>
      <c r="V210" s="38">
        <f t="shared" si="71"/>
        <v>71.509971509971507</v>
      </c>
      <c r="W210" s="38">
        <f t="shared" si="72"/>
        <v>57.446808510638299</v>
      </c>
      <c r="X210" s="38">
        <f t="shared" si="73"/>
        <v>71.043219979390187</v>
      </c>
      <c r="Y210" s="38">
        <f t="shared" si="74"/>
        <v>73.705839464439578</v>
      </c>
      <c r="Z210" s="38">
        <f t="shared" si="75"/>
        <v>59.642676465106369</v>
      </c>
      <c r="AA210" s="38">
        <f t="shared" si="76"/>
        <v>-2.1958679544680706</v>
      </c>
      <c r="AB210" s="38">
        <f t="shared" si="77"/>
        <v>-2.1958679544680706</v>
      </c>
      <c r="AC210" s="38">
        <f t="shared" si="78"/>
        <v>-2.1958679544680706</v>
      </c>
      <c r="AD210" s="39"/>
      <c r="AE210" s="39"/>
      <c r="AF210">
        <v>2.02</v>
      </c>
      <c r="AG210">
        <v>1.89</v>
      </c>
      <c r="AH210" s="45"/>
      <c r="AI210" s="39"/>
      <c r="AJ210" t="s">
        <v>182</v>
      </c>
      <c r="AK210" s="38"/>
      <c r="AL210" s="38"/>
    </row>
    <row r="211" spans="1:38" ht="15" x14ac:dyDescent="0.25">
      <c r="A211">
        <v>3.21</v>
      </c>
      <c r="B211">
        <v>3.51</v>
      </c>
      <c r="C211">
        <v>2.35</v>
      </c>
      <c r="D211" s="32">
        <f t="shared" si="79"/>
        <v>2.195867954468067E-2</v>
      </c>
      <c r="E211" s="33">
        <f>IF(OR($A211="",$B211="",$C211=""),"",A211*'MPTO_working_3-way'!$I210)</f>
        <v>3.2804873613384249</v>
      </c>
      <c r="F211" s="34">
        <f>IF(OR($A211="",$B211="",$C211=""),"",B211*'MPTO_working_3-way'!$I210)</f>
        <v>3.587074965201829</v>
      </c>
      <c r="G211" s="35">
        <f>IF(OR($A211="",$B211="",$C211=""),"",C211*'MPTO_working_3-way'!$I210)</f>
        <v>2.4016028969299996</v>
      </c>
      <c r="H211" s="33">
        <f>IF(OR($A211="",$B211="",$C211=""),"",'MPTO_working_3-way'!E210)</f>
        <v>3.2872362019915089</v>
      </c>
      <c r="I211" s="34">
        <f>IF(OR($A211="",$B211="",$C211=""),"",'MPTO_working_3-way'!F210)</f>
        <v>3.6025556162534631</v>
      </c>
      <c r="J211" s="35">
        <f>IF(OR($A211="",$B211="",$C211=""),"",'MPTO_working_3-way'!G210)</f>
        <v>2.3911297405153569</v>
      </c>
      <c r="K211" s="33">
        <f>IF(OR($A211="",$B211="",$C211=""),"",'OddsRatio_working_3-way'!H210)</f>
        <v>3.284856101190897</v>
      </c>
      <c r="L211" s="34">
        <f>IF(OR($A211="",$B211="",$C211=""),"",'OddsRatio_working_3-way'!I210)</f>
        <v>3.5950175628910177</v>
      </c>
      <c r="M211" s="35">
        <f>IF(OR($A211="",$B211="",$C211=""),"",'OddsRatio_working_3-way'!J210)</f>
        <v>2.3957265776505472</v>
      </c>
      <c r="N211" s="36">
        <f t="shared" si="67"/>
        <v>30.48327549696775</v>
      </c>
      <c r="O211" s="37">
        <f t="shared" si="68"/>
        <v>27.877867334833756</v>
      </c>
      <c r="P211" s="37">
        <f t="shared" si="69"/>
        <v>41.638857168198498</v>
      </c>
      <c r="Q211" t="s">
        <v>206</v>
      </c>
      <c r="R211" t="s">
        <v>289</v>
      </c>
      <c r="S211" t="s">
        <v>473</v>
      </c>
      <c r="T211" s="38">
        <v>100</v>
      </c>
      <c r="U211" s="38">
        <f t="shared" si="70"/>
        <v>58.15899581589958</v>
      </c>
      <c r="V211" s="38">
        <f t="shared" si="71"/>
        <v>73.045822102425873</v>
      </c>
      <c r="W211" s="38">
        <f t="shared" si="72"/>
        <v>66.666666666666657</v>
      </c>
      <c r="X211" s="38">
        <f t="shared" si="73"/>
        <v>60.287511230907455</v>
      </c>
      <c r="Y211" s="38">
        <f t="shared" si="74"/>
        <v>75.174337517433742</v>
      </c>
      <c r="Z211" s="38">
        <f t="shared" si="75"/>
        <v>68.79518208167454</v>
      </c>
      <c r="AA211" s="38">
        <f t="shared" si="76"/>
        <v>-2.1285154150078753</v>
      </c>
      <c r="AB211" s="38">
        <f t="shared" si="77"/>
        <v>-2.1285154150078682</v>
      </c>
      <c r="AC211" s="38">
        <f t="shared" si="78"/>
        <v>-2.1285154150078824</v>
      </c>
      <c r="AD211" s="39"/>
      <c r="AE211" s="39"/>
      <c r="AF211">
        <v>1.89</v>
      </c>
      <c r="AG211">
        <v>2.0099999999999998</v>
      </c>
      <c r="AH211" s="45"/>
      <c r="AI211" s="39"/>
      <c r="AJ211" t="s">
        <v>182</v>
      </c>
      <c r="AK211" s="38"/>
      <c r="AL211" s="38"/>
    </row>
    <row r="212" spans="1:38" ht="15" x14ac:dyDescent="0.25">
      <c r="A212">
        <v>2.39</v>
      </c>
      <c r="B212">
        <v>3.71</v>
      </c>
      <c r="C212">
        <v>3</v>
      </c>
      <c r="D212" s="32">
        <f t="shared" si="79"/>
        <v>2.12851541500787E-2</v>
      </c>
      <c r="E212" s="33">
        <f>IF(OR($A212="",$B212="",$C212=""),"",A212*'MPTO_working_3-way'!$I211)</f>
        <v>2.4408715184186884</v>
      </c>
      <c r="F212" s="34">
        <f>IF(OR($A212="",$B212="",$C212=""),"",B212*'MPTO_working_3-way'!$I211)</f>
        <v>3.7889679218967918</v>
      </c>
      <c r="G212" s="35">
        <f>IF(OR($A212="",$B212="",$C212=""),"",C212*'MPTO_working_3-way'!$I211)</f>
        <v>3.0638554624502361</v>
      </c>
      <c r="H212" s="33">
        <f>IF(OR($A212="",$B212="",$C212=""),"",'MPTO_working_3-way'!E211)</f>
        <v>2.4312267318226408</v>
      </c>
      <c r="I212" s="34">
        <f>IF(OR($A212="",$B212="",$C212=""),"",'MPTO_working_3-way'!F211)</f>
        <v>3.8102970807589829</v>
      </c>
      <c r="J212" s="35">
        <f>IF(OR($A212="",$B212="",$C212=""),"",'MPTO_working_3-way'!G211)</f>
        <v>3.0652441952025193</v>
      </c>
      <c r="K212" s="33">
        <f>IF(OR($A212="",$B212="",$C212=""),"",'OddsRatio_working_3-way'!H211)</f>
        <v>2.4356207697011412</v>
      </c>
      <c r="L212" s="34">
        <f>IF(OR($A212="",$B212="",$C212=""),"",'OddsRatio_working_3-way'!I211)</f>
        <v>3.7989440905684124</v>
      </c>
      <c r="M212" s="35">
        <f>IF(OR($A212="",$B212="",$C212=""),"",'OddsRatio_working_3-way'!J211)</f>
        <v>3.0656413952534405</v>
      </c>
      <c r="N212" s="36">
        <f t="shared" si="67"/>
        <v>40.968973272622193</v>
      </c>
      <c r="O212" s="37">
        <f t="shared" si="68"/>
        <v>26.392411353522121</v>
      </c>
      <c r="P212" s="37">
        <f t="shared" si="69"/>
        <v>32.638615373855686</v>
      </c>
      <c r="Q212" t="s">
        <v>212</v>
      </c>
      <c r="R212" t="s">
        <v>208</v>
      </c>
      <c r="S212" t="s">
        <v>473</v>
      </c>
      <c r="T212" s="38">
        <v>100</v>
      </c>
      <c r="U212" s="38">
        <f t="shared" si="70"/>
        <v>54.128440366972484</v>
      </c>
      <c r="V212" s="38">
        <f t="shared" si="71"/>
        <v>71.671388101982998</v>
      </c>
      <c r="W212" s="38">
        <f t="shared" si="72"/>
        <v>71.428571428571431</v>
      </c>
      <c r="X212" s="38">
        <f t="shared" si="73"/>
        <v>56.900040469445571</v>
      </c>
      <c r="Y212" s="38">
        <f t="shared" si="74"/>
        <v>74.4429882044561</v>
      </c>
      <c r="Z212" s="38">
        <f t="shared" si="75"/>
        <v>74.200171531044518</v>
      </c>
      <c r="AA212" s="38">
        <f t="shared" si="76"/>
        <v>-2.7716001024730872</v>
      </c>
      <c r="AB212" s="38">
        <f t="shared" si="77"/>
        <v>-2.7716001024731014</v>
      </c>
      <c r="AC212" s="38">
        <f t="shared" si="78"/>
        <v>-2.7716001024730872</v>
      </c>
      <c r="AD212" s="39"/>
      <c r="AE212" s="39"/>
      <c r="AF212">
        <v>1.61</v>
      </c>
      <c r="AG212">
        <v>2.46</v>
      </c>
      <c r="AH212" s="45"/>
      <c r="AI212" s="39"/>
      <c r="AJ212" t="s">
        <v>182</v>
      </c>
      <c r="AK212" s="38"/>
      <c r="AL212" s="38"/>
    </row>
    <row r="213" spans="1:38" ht="15" x14ac:dyDescent="0.25">
      <c r="A213">
        <v>2.1800000000000002</v>
      </c>
      <c r="B213">
        <v>3.53</v>
      </c>
      <c r="C213">
        <v>3.5</v>
      </c>
      <c r="D213" s="32">
        <f t="shared" si="79"/>
        <v>2.7716001024730819E-2</v>
      </c>
      <c r="E213" s="33">
        <f>IF(OR($A213="",$B213="",$C213=""),"",A213*'MPTO_working_3-way'!$I212)</f>
        <v>2.2404208822339133</v>
      </c>
      <c r="F213" s="34">
        <f>IF(OR($A213="",$B213="",$C213=""),"",B213*'MPTO_working_3-way'!$I212)</f>
        <v>3.6278374836172995</v>
      </c>
      <c r="G213" s="35">
        <f>IF(OR($A213="",$B213="",$C213=""),"",C213*'MPTO_working_3-way'!$I212)</f>
        <v>3.5970060035865581</v>
      </c>
      <c r="H213" s="33">
        <f>IF(OR($A213="",$B213="",$C213=""),"",'MPTO_working_3-way'!E212)</f>
        <v>2.2248082932940516</v>
      </c>
      <c r="I213" s="34">
        <f>IF(OR($A213="",$B213="",$C213=""),"",'MPTO_working_3-way'!F212)</f>
        <v>3.6490030934585764</v>
      </c>
      <c r="J213" s="35">
        <f>IF(OR($A213="",$B213="",$C213=""),"",'MPTO_working_3-way'!G212)</f>
        <v>3.6169554649346232</v>
      </c>
      <c r="K213" s="33">
        <f>IF(OR($A213="",$B213="",$C213=""),"",'OddsRatio_working_3-way'!H212)</f>
        <v>2.2313082762982845</v>
      </c>
      <c r="L213" s="34">
        <f>IF(OR($A213="",$B213="",$C213=""),"",'OddsRatio_working_3-way'!I212)</f>
        <v>3.640008422910729</v>
      </c>
      <c r="M213" s="35">
        <f>IF(OR($A213="",$B213="",$C213=""),"",'OddsRatio_working_3-way'!J212)</f>
        <v>3.6087039752082295</v>
      </c>
      <c r="N213" s="36">
        <f t="shared" si="67"/>
        <v>44.634470600135842</v>
      </c>
      <c r="O213" s="37">
        <f t="shared" si="68"/>
        <v>27.564630568922421</v>
      </c>
      <c r="P213" s="37">
        <f t="shared" si="69"/>
        <v>27.800898830941751</v>
      </c>
      <c r="Q213" t="s">
        <v>374</v>
      </c>
      <c r="R213" t="s">
        <v>209</v>
      </c>
      <c r="S213" t="s">
        <v>473</v>
      </c>
      <c r="T213" s="38">
        <v>100</v>
      </c>
      <c r="U213" s="38">
        <f t="shared" si="70"/>
        <v>61.685823754789276</v>
      </c>
      <c r="V213" s="38">
        <f t="shared" si="71"/>
        <v>70.674486803519059</v>
      </c>
      <c r="W213" s="38">
        <f t="shared" si="72"/>
        <v>64.912280701754383</v>
      </c>
      <c r="X213" s="38">
        <f t="shared" si="73"/>
        <v>64.413232494726543</v>
      </c>
      <c r="Y213" s="38">
        <f t="shared" si="74"/>
        <v>73.401895543456348</v>
      </c>
      <c r="Z213" s="38">
        <f t="shared" si="75"/>
        <v>67.639689441691658</v>
      </c>
      <c r="AA213" s="38">
        <f t="shared" si="76"/>
        <v>-2.7274087399372675</v>
      </c>
      <c r="AB213" s="38">
        <f t="shared" si="77"/>
        <v>-2.7274087399372888</v>
      </c>
      <c r="AC213" s="38">
        <f t="shared" si="78"/>
        <v>-2.7274087399372746</v>
      </c>
      <c r="AD213" s="39"/>
      <c r="AE213" s="39"/>
      <c r="AF213">
        <v>1.74</v>
      </c>
      <c r="AG213">
        <v>2.19</v>
      </c>
      <c r="AH213" s="45"/>
      <c r="AI213" s="39"/>
      <c r="AJ213" t="s">
        <v>183</v>
      </c>
      <c r="AK213" s="38"/>
      <c r="AL213" s="38"/>
    </row>
    <row r="214" spans="1:38" ht="15" x14ac:dyDescent="0.25">
      <c r="A214">
        <v>2.61</v>
      </c>
      <c r="B214">
        <v>3.41</v>
      </c>
      <c r="C214">
        <v>2.85</v>
      </c>
      <c r="D214" s="32">
        <f t="shared" si="79"/>
        <v>2.7274087399372871E-2</v>
      </c>
      <c r="E214" s="33">
        <f>IF(OR($A214="",$B214="",$C214=""),"",A214*'MPTO_working_3-way'!$I213)</f>
        <v>2.681185368112363</v>
      </c>
      <c r="F214" s="34">
        <f>IF(OR($A214="",$B214="",$C214=""),"",B214*'MPTO_working_3-way'!$I213)</f>
        <v>3.5030046380318618</v>
      </c>
      <c r="G214" s="35">
        <f>IF(OR($A214="",$B214="",$C214=""),"",C214*'MPTO_working_3-way'!$I213)</f>
        <v>2.927731149088213</v>
      </c>
      <c r="H214" s="33">
        <f>IF(OR($A214="",$B214="",$C214=""),"",'MPTO_working_3-way'!E213)</f>
        <v>2.6734365209564399</v>
      </c>
      <c r="I214" s="34">
        <f>IF(OR($A214="",$B214="",$C214=""),"",'MPTO_working_3-way'!F213)</f>
        <v>3.5190974618803414</v>
      </c>
      <c r="J214" s="35">
        <f>IF(OR($A214="",$B214="",$C214=""),"",'MPTO_working_3-way'!G213)</f>
        <v>2.9258088273884471</v>
      </c>
      <c r="K214" s="33">
        <f>IF(OR($A214="",$B214="",$C214=""),"",'OddsRatio_working_3-way'!H213)</f>
        <v>2.6771955465316473</v>
      </c>
      <c r="L214" s="34">
        <f>IF(OR($A214="",$B214="",$C214=""),"",'OddsRatio_working_3-way'!I213)</f>
        <v>3.5105846379759447</v>
      </c>
      <c r="M214" s="35">
        <f>IF(OR($A214="",$B214="",$C214=""),"",'OddsRatio_working_3-way'!J213)</f>
        <v>2.9272122739649364</v>
      </c>
      <c r="N214" s="36">
        <f t="shared" si="67"/>
        <v>37.296936343645307</v>
      </c>
      <c r="O214" s="37">
        <f t="shared" si="68"/>
        <v>28.546921952174259</v>
      </c>
      <c r="P214" s="37">
        <f t="shared" si="69"/>
        <v>34.156141704180435</v>
      </c>
      <c r="Q214" t="s">
        <v>214</v>
      </c>
      <c r="R214" t="s">
        <v>292</v>
      </c>
      <c r="S214" t="s">
        <v>473</v>
      </c>
      <c r="T214" s="38">
        <v>100</v>
      </c>
      <c r="U214" s="38">
        <f t="shared" si="70"/>
        <v>65.986394557823132</v>
      </c>
      <c r="V214" s="38">
        <f t="shared" si="71"/>
        <v>70.501474926253692</v>
      </c>
      <c r="W214" s="38">
        <f t="shared" si="72"/>
        <v>60.784313725490193</v>
      </c>
      <c r="X214" s="38">
        <f t="shared" si="73"/>
        <v>68.714211348256129</v>
      </c>
      <c r="Y214" s="38">
        <f t="shared" si="74"/>
        <v>73.229291716686689</v>
      </c>
      <c r="Z214" s="38">
        <f t="shared" si="75"/>
        <v>63.512130515923182</v>
      </c>
      <c r="AA214" s="38">
        <f t="shared" si="76"/>
        <v>-2.7278167904329962</v>
      </c>
      <c r="AB214" s="38">
        <f t="shared" si="77"/>
        <v>-2.7278167904329962</v>
      </c>
      <c r="AC214" s="38">
        <f t="shared" si="78"/>
        <v>-2.7278167904329891</v>
      </c>
      <c r="AD214" s="39"/>
      <c r="AE214" s="39"/>
      <c r="AF214">
        <v>1.7</v>
      </c>
      <c r="AG214">
        <v>2.2400000000000002</v>
      </c>
      <c r="AH214" s="45"/>
      <c r="AI214" s="39"/>
      <c r="AJ214" t="s">
        <v>183</v>
      </c>
      <c r="AK214" s="38"/>
      <c r="AL214" s="38"/>
    </row>
    <row r="215" spans="1:38" ht="15" x14ac:dyDescent="0.25">
      <c r="A215">
        <v>2.94</v>
      </c>
      <c r="B215">
        <v>3.39</v>
      </c>
      <c r="C215">
        <v>2.5499999999999998</v>
      </c>
      <c r="D215" s="32">
        <f t="shared" si="79"/>
        <v>2.7278167904329909E-2</v>
      </c>
      <c r="E215" s="33">
        <f>IF(OR($A215="",$B215="",$C215=""),"",A215*'MPTO_working_3-way'!$I214)</f>
        <v>3.0201978136387297</v>
      </c>
      <c r="F215" s="34">
        <f>IF(OR($A215="",$B215="",$C215=""),"",B215*'MPTO_working_3-way'!$I214)</f>
        <v>3.4824729891956787</v>
      </c>
      <c r="G215" s="35">
        <f>IF(OR($A215="",$B215="",$C215=""),"",C215*'MPTO_working_3-way'!$I214)</f>
        <v>2.6195593281560412</v>
      </c>
      <c r="H215" s="33">
        <f>IF(OR($A215="",$B215="",$C215=""),"",'MPTO_working_3-way'!E214)</f>
        <v>3.0207525842672589</v>
      </c>
      <c r="I215" s="34">
        <f>IF(OR($A215="",$B215="",$C215=""),"",'MPTO_working_3-way'!F214)</f>
        <v>3.4978178920465575</v>
      </c>
      <c r="J215" s="35">
        <f>IF(OR($A215="",$B215="",$C215=""),"",'MPTO_working_3-way'!G214)</f>
        <v>2.6105288783022154</v>
      </c>
      <c r="K215" s="33">
        <f>IF(OR($A215="",$B215="",$C215=""),"",'OddsRatio_working_3-way'!H214)</f>
        <v>3.0210523969882344</v>
      </c>
      <c r="L215" s="34">
        <f>IF(OR($A215="",$B215="",$C215=""),"",'OddsRatio_working_3-way'!I214)</f>
        <v>3.4898532107226194</v>
      </c>
      <c r="M215" s="35">
        <f>IF(OR($A215="",$B215="",$C215=""),"",'OddsRatio_working_3-way'!J214)</f>
        <v>2.6147583584184346</v>
      </c>
      <c r="N215" s="36">
        <f t="shared" si="67"/>
        <v>33.110414009445343</v>
      </c>
      <c r="O215" s="37">
        <f t="shared" si="68"/>
        <v>28.715226309076492</v>
      </c>
      <c r="P215" s="37">
        <f t="shared" si="69"/>
        <v>38.174359681478158</v>
      </c>
      <c r="Q215" t="s">
        <v>216</v>
      </c>
      <c r="R215" t="s">
        <v>210</v>
      </c>
      <c r="S215" t="s">
        <v>473</v>
      </c>
      <c r="T215" s="38">
        <v>100</v>
      </c>
      <c r="U215" s="38">
        <f t="shared" si="70"/>
        <v>61.832061068702288</v>
      </c>
      <c r="V215" s="38">
        <f t="shared" si="71"/>
        <v>69.879518072289159</v>
      </c>
      <c r="W215" s="38">
        <f t="shared" si="72"/>
        <v>65.03496503496504</v>
      </c>
      <c r="X215" s="38">
        <f t="shared" si="73"/>
        <v>65.085516892745815</v>
      </c>
      <c r="Y215" s="38">
        <f t="shared" si="74"/>
        <v>73.132973896332672</v>
      </c>
      <c r="Z215" s="38">
        <f t="shared" si="75"/>
        <v>68.288420859008554</v>
      </c>
      <c r="AA215" s="38">
        <f t="shared" si="76"/>
        <v>-3.2534558240435274</v>
      </c>
      <c r="AB215" s="38">
        <f t="shared" si="77"/>
        <v>-3.2534558240435132</v>
      </c>
      <c r="AC215" s="38">
        <f t="shared" si="78"/>
        <v>-3.2534558240435132</v>
      </c>
      <c r="AD215" s="39"/>
      <c r="AE215" s="39"/>
      <c r="AF215">
        <v>1.81</v>
      </c>
      <c r="AG215">
        <v>2.0699999999999998</v>
      </c>
      <c r="AH215" s="45"/>
      <c r="AI215" s="39"/>
      <c r="AJ215" t="s">
        <v>183</v>
      </c>
      <c r="AK215" s="38"/>
      <c r="AL215" s="38"/>
    </row>
    <row r="216" spans="1:38" ht="15" x14ac:dyDescent="0.25">
      <c r="A216">
        <v>2.62</v>
      </c>
      <c r="B216">
        <v>3.32</v>
      </c>
      <c r="C216">
        <v>2.86</v>
      </c>
      <c r="D216" s="32">
        <f t="shared" si="79"/>
        <v>3.2534558240435274E-2</v>
      </c>
      <c r="E216" s="33">
        <f>IF(OR($A216="",$B216="",$C216=""),"",A216*'MPTO_working_3-way'!$I215)</f>
        <v>2.7052405425899404</v>
      </c>
      <c r="F216" s="34">
        <f>IF(OR($A216="",$B216="",$C216=""),"",B216*'MPTO_working_3-way'!$I215)</f>
        <v>3.4280147333582449</v>
      </c>
      <c r="G216" s="35">
        <f>IF(OR($A216="",$B216="",$C216=""),"",C216*'MPTO_working_3-way'!$I215)</f>
        <v>2.9530488365676448</v>
      </c>
      <c r="H216" s="33">
        <f>IF(OR($A216="",$B216="",$C216=""),"",'MPTO_working_3-way'!E215)</f>
        <v>2.6966204638320606</v>
      </c>
      <c r="I216" s="34">
        <f>IF(OR($A216="",$B216="",$C216=""),"",'MPTO_working_3-way'!F215)</f>
        <v>3.4440009480289637</v>
      </c>
      <c r="J216" s="35">
        <f>IF(OR($A216="",$B216="",$C216=""),"",'MPTO_working_3-way'!G215)</f>
        <v>2.9515459729530669</v>
      </c>
      <c r="K216" s="33">
        <f>IF(OR($A216="",$B216="",$C216=""),"",'OddsRatio_working_3-way'!H215)</f>
        <v>2.7007641686034587</v>
      </c>
      <c r="L216" s="34">
        <f>IF(OR($A216="",$B216="",$C216=""),"",'OddsRatio_working_3-way'!I215)</f>
        <v>3.4356622661481624</v>
      </c>
      <c r="M216" s="35">
        <f>IF(OR($A216="",$B216="",$C216=""),"",'OddsRatio_working_3-way'!J215)</f>
        <v>2.9527292306187851</v>
      </c>
      <c r="N216" s="36">
        <f t="shared" si="67"/>
        <v>36.965289565068439</v>
      </c>
      <c r="O216" s="37">
        <f t="shared" si="68"/>
        <v>29.171403210987744</v>
      </c>
      <c r="P216" s="37">
        <f t="shared" si="69"/>
        <v>33.863307223943814</v>
      </c>
      <c r="Q216" t="s">
        <v>381</v>
      </c>
      <c r="R216" t="s">
        <v>375</v>
      </c>
      <c r="S216" t="s">
        <v>473</v>
      </c>
      <c r="T216" s="38">
        <v>100</v>
      </c>
      <c r="U216" s="38">
        <f t="shared" si="70"/>
        <v>17.355371900826448</v>
      </c>
      <c r="V216" s="38">
        <f t="shared" si="71"/>
        <v>85.673352435530077</v>
      </c>
      <c r="W216" s="38">
        <f t="shared" si="72"/>
        <v>93.622448979591837</v>
      </c>
      <c r="X216" s="38">
        <f t="shared" si="73"/>
        <v>20.704198584878075</v>
      </c>
      <c r="Y216" s="38">
        <f t="shared" si="74"/>
        <v>89.022179119581722</v>
      </c>
      <c r="Z216" s="38">
        <f t="shared" si="75"/>
        <v>96.971275663643468</v>
      </c>
      <c r="AA216" s="38">
        <f t="shared" si="76"/>
        <v>-3.3488266840516268</v>
      </c>
      <c r="AB216" s="38">
        <f t="shared" si="77"/>
        <v>-3.3488266840516445</v>
      </c>
      <c r="AC216" s="38">
        <f t="shared" si="78"/>
        <v>-3.3488266840516303</v>
      </c>
      <c r="AD216" s="39"/>
      <c r="AE216" s="39"/>
      <c r="AF216">
        <v>1.97</v>
      </c>
      <c r="AG216">
        <v>1.89</v>
      </c>
      <c r="AH216" s="45"/>
      <c r="AI216" s="39"/>
      <c r="AJ216" t="s">
        <v>183</v>
      </c>
      <c r="AK216" s="38"/>
      <c r="AL216" s="38"/>
    </row>
    <row r="217" spans="1:38" ht="15" x14ac:dyDescent="0.25">
      <c r="A217">
        <v>1.21</v>
      </c>
      <c r="B217">
        <v>6.98</v>
      </c>
      <c r="C217">
        <v>15.68</v>
      </c>
      <c r="D217" s="32">
        <f t="shared" si="79"/>
        <v>3.3488266840516312E-2</v>
      </c>
      <c r="E217" s="33">
        <f>IF(OR($A217="",$B217="",$C217=""),"",A217*'MPTO_working_3-way'!$I216)</f>
        <v>1.2505208028770247</v>
      </c>
      <c r="F217" s="34">
        <f>IF(OR($A217="",$B217="",$C217=""),"",B217*'MPTO_working_3-way'!$I216)</f>
        <v>7.2137481025468047</v>
      </c>
      <c r="G217" s="35">
        <f>IF(OR($A217="",$B217="",$C217=""),"",C217*'MPTO_working_3-way'!$I216)</f>
        <v>16.205096024059294</v>
      </c>
      <c r="H217" s="33">
        <f>IF(OR($A217="",$B217="",$C217=""),"",'MPTO_working_3-way'!E216)</f>
        <v>1.2265671620631307</v>
      </c>
      <c r="I217" s="34">
        <f>IF(OR($A217="",$B217="",$C217=""),"",'MPTO_working_3-way'!F216)</f>
        <v>7.5698095387765738</v>
      </c>
      <c r="J217" s="35">
        <f>IF(OR($A217="",$B217="",$C217=""),"",'MPTO_working_3-way'!G216)</f>
        <v>19.006798024202222</v>
      </c>
      <c r="K217" s="33">
        <f>IF(OR($A217="",$B217="",$C217=""),"",'OddsRatio_working_3-way'!H216)</f>
        <v>1.2328919420273834</v>
      </c>
      <c r="L217" s="34">
        <f>IF(OR($A217="",$B217="",$C217=""),"",'OddsRatio_working_3-way'!I216)</f>
        <v>7.6318753015416831</v>
      </c>
      <c r="M217" s="35">
        <f>IF(OR($A217="",$B217="",$C217=""),"",'OddsRatio_working_3-way'!J216)</f>
        <v>17.280255756961857</v>
      </c>
      <c r="N217" s="36">
        <f t="shared" si="67"/>
        <v>79.9666824973514</v>
      </c>
      <c r="O217" s="37">
        <f t="shared" si="68"/>
        <v>13.862419172176962</v>
      </c>
      <c r="P217" s="37">
        <f t="shared" si="69"/>
        <v>6.1708983304716334</v>
      </c>
      <c r="Q217" t="s">
        <v>66</v>
      </c>
      <c r="R217" t="s">
        <v>64</v>
      </c>
      <c r="S217" t="s">
        <v>473</v>
      </c>
      <c r="T217" s="38">
        <v>100</v>
      </c>
      <c r="U217" s="38">
        <f t="shared" si="70"/>
        <v>45.355191256830594</v>
      </c>
      <c r="V217" s="38">
        <f t="shared" si="71"/>
        <v>74.937343358395992</v>
      </c>
      <c r="W217" s="38">
        <f t="shared" si="72"/>
        <v>77.27272727272728</v>
      </c>
      <c r="X217" s="38">
        <f t="shared" si="73"/>
        <v>47.789929368876741</v>
      </c>
      <c r="Y217" s="38">
        <f t="shared" si="74"/>
        <v>77.372081470442126</v>
      </c>
      <c r="Z217" s="38">
        <f t="shared" si="75"/>
        <v>79.7074653847734</v>
      </c>
      <c r="AA217" s="38">
        <f t="shared" si="76"/>
        <v>-2.4347381120461478</v>
      </c>
      <c r="AB217" s="38">
        <f t="shared" si="77"/>
        <v>-2.4347381120461336</v>
      </c>
      <c r="AC217" s="38">
        <f t="shared" si="78"/>
        <v>-2.4347381120461193</v>
      </c>
      <c r="AD217" s="39"/>
      <c r="AE217" s="39"/>
      <c r="AF217">
        <v>1.56</v>
      </c>
      <c r="AG217">
        <v>2.5499999999999998</v>
      </c>
      <c r="AH217" s="45"/>
      <c r="AI217" s="39"/>
      <c r="AJ217" t="s">
        <v>326</v>
      </c>
      <c r="AK217" s="38"/>
      <c r="AL217" s="38"/>
    </row>
    <row r="218" spans="1:38" ht="15" x14ac:dyDescent="0.25">
      <c r="A218">
        <v>1.83</v>
      </c>
      <c r="B218">
        <v>3.99</v>
      </c>
      <c r="C218">
        <v>4.4000000000000004</v>
      </c>
      <c r="D218" s="32">
        <f t="shared" si="79"/>
        <v>2.4347381120461309E-2</v>
      </c>
      <c r="E218" s="33">
        <f>IF(OR($A218="",$B218="",$C218=""),"",A218*'MPTO_working_3-way'!$I217)</f>
        <v>1.8745557074504442</v>
      </c>
      <c r="F218" s="34">
        <f>IF(OR($A218="",$B218="",$C218=""),"",B218*'MPTO_working_3-way'!$I217)</f>
        <v>4.0871460506706407</v>
      </c>
      <c r="G218" s="35">
        <f>IF(OR($A218="",$B218="",$C218=""),"",C218*'MPTO_working_3-way'!$I217)</f>
        <v>4.5071284769300304</v>
      </c>
      <c r="H218" s="33">
        <f>IF(OR($A218="",$B218="",$C218=""),"",'MPTO_working_3-way'!E217)</f>
        <v>1.8575887266222075</v>
      </c>
      <c r="I218" s="34">
        <f>IF(OR($A218="",$B218="",$C218=""),"",'MPTO_working_3-way'!F217)</f>
        <v>4.1235281584750085</v>
      </c>
      <c r="J218" s="35">
        <f>IF(OR($A218="",$B218="",$C218=""),"",'MPTO_working_3-way'!G217)</f>
        <v>4.56294028087079</v>
      </c>
      <c r="K218" s="33">
        <f>IF(OR($A218="",$B218="",$C218=""),"",'OddsRatio_working_3-way'!H217)</f>
        <v>1.8639174520708579</v>
      </c>
      <c r="L218" s="34">
        <f>IF(OR($A218="",$B218="",$C218=""),"",'OddsRatio_working_3-way'!I217)</f>
        <v>4.1121845562552597</v>
      </c>
      <c r="M218" s="35">
        <f>IF(OR($A218="",$B218="",$C218=""),"",'OddsRatio_working_3-way'!J217)</f>
        <v>4.5389389602902614</v>
      </c>
      <c r="N218" s="36">
        <f t="shared" si="67"/>
        <v>53.345973983354455</v>
      </c>
      <c r="O218" s="37">
        <f t="shared" si="68"/>
        <v>24.466950473568584</v>
      </c>
      <c r="P218" s="37">
        <f t="shared" si="69"/>
        <v>22.187075543076965</v>
      </c>
      <c r="Q218" t="s">
        <v>105</v>
      </c>
      <c r="R218" t="s">
        <v>60</v>
      </c>
      <c r="S218" t="s">
        <v>473</v>
      </c>
      <c r="T218" s="38">
        <v>100</v>
      </c>
      <c r="U218" s="38">
        <f t="shared" si="70"/>
        <v>62.264150943396231</v>
      </c>
      <c r="V218" s="38">
        <f t="shared" si="71"/>
        <v>69.512195121951223</v>
      </c>
      <c r="W218" s="38">
        <f t="shared" si="72"/>
        <v>66.101694915254228</v>
      </c>
      <c r="X218" s="38">
        <f t="shared" si="73"/>
        <v>64.386109962794549</v>
      </c>
      <c r="Y218" s="38">
        <f t="shared" si="74"/>
        <v>71.634154141349541</v>
      </c>
      <c r="Z218" s="38">
        <f t="shared" si="75"/>
        <v>68.223653934652546</v>
      </c>
      <c r="AA218" s="38">
        <f t="shared" si="76"/>
        <v>-2.121959019398318</v>
      </c>
      <c r="AB218" s="38">
        <f t="shared" si="77"/>
        <v>-2.121959019398318</v>
      </c>
      <c r="AC218" s="38">
        <f t="shared" si="78"/>
        <v>-2.121959019398318</v>
      </c>
      <c r="AD218" s="39"/>
      <c r="AE218" s="39"/>
      <c r="AF218">
        <v>1.78</v>
      </c>
      <c r="AG218">
        <v>2.15</v>
      </c>
      <c r="AH218" s="45"/>
      <c r="AI218" s="39"/>
      <c r="AJ218" t="s">
        <v>326</v>
      </c>
      <c r="AK218" s="38"/>
      <c r="AL218" s="38"/>
    </row>
    <row r="219" spans="1:38" ht="15" x14ac:dyDescent="0.25">
      <c r="A219">
        <v>2.65</v>
      </c>
      <c r="B219">
        <v>3.28</v>
      </c>
      <c r="C219">
        <v>2.95</v>
      </c>
      <c r="D219" s="32">
        <f t="shared" si="79"/>
        <v>2.1219590193983118E-2</v>
      </c>
      <c r="E219" s="33">
        <f>IF(OR($A219="",$B219="",$C219=""),"",A219*'MPTO_working_3-way'!$I218)</f>
        <v>2.7062319140140554</v>
      </c>
      <c r="F219" s="34">
        <f>IF(OR($A219="",$B219="",$C219=""),"",B219*'MPTO_working_3-way'!$I218)</f>
        <v>3.3496002558362643</v>
      </c>
      <c r="G219" s="35">
        <f>IF(OR($A219="",$B219="",$C219=""),"",C219*'MPTO_working_3-way'!$I218)</f>
        <v>3.0125977910722503</v>
      </c>
      <c r="H219" s="33">
        <f>IF(OR($A219="",$B219="",$C219=""),"",'MPTO_working_3-way'!E218)</f>
        <v>2.7006203504435837</v>
      </c>
      <c r="I219" s="34">
        <f>IF(OR($A219="",$B219="",$C219=""),"",'MPTO_working_3-way'!F218)</f>
        <v>3.3579036510624918</v>
      </c>
      <c r="J219" s="35">
        <f>IF(OR($A219="",$B219="",$C219=""),"",'MPTO_working_3-way'!G218)</f>
        <v>3.0128662575053173</v>
      </c>
      <c r="K219" s="33">
        <f>IF(OR($A219="",$B219="",$C219=""),"",'OddsRatio_working_3-way'!H218)</f>
        <v>2.7032919642452242</v>
      </c>
      <c r="L219" s="34">
        <f>IF(OR($A219="",$B219="",$C219=""),"",'OddsRatio_working_3-way'!I218)</f>
        <v>3.3536398051388563</v>
      </c>
      <c r="M219" s="35">
        <f>IF(OR($A219="",$B219="",$C219=""),"",'OddsRatio_working_3-way'!J218)</f>
        <v>3.0129814122898115</v>
      </c>
      <c r="N219" s="36">
        <f t="shared" si="67"/>
        <v>36.9517481048672</v>
      </c>
      <c r="O219" s="37">
        <f t="shared" si="68"/>
        <v>29.854308682286003</v>
      </c>
      <c r="P219" s="37">
        <f t="shared" si="69"/>
        <v>33.193943212846804</v>
      </c>
      <c r="Q219" t="s">
        <v>34</v>
      </c>
      <c r="R219" t="s">
        <v>41</v>
      </c>
      <c r="S219" t="s">
        <v>473</v>
      </c>
      <c r="T219" s="38">
        <v>100</v>
      </c>
      <c r="U219" s="38">
        <f t="shared" si="70"/>
        <v>58.15899581589958</v>
      </c>
      <c r="V219" s="38">
        <f t="shared" si="71"/>
        <v>71.509971509971507</v>
      </c>
      <c r="W219" s="38">
        <f t="shared" si="72"/>
        <v>68.152866242038215</v>
      </c>
      <c r="X219" s="38">
        <f t="shared" si="73"/>
        <v>60.337162247990271</v>
      </c>
      <c r="Y219" s="38">
        <f t="shared" si="74"/>
        <v>73.688137942062198</v>
      </c>
      <c r="Z219" s="38">
        <f t="shared" si="75"/>
        <v>70.331032674128906</v>
      </c>
      <c r="AA219" s="38">
        <f t="shared" si="76"/>
        <v>-2.1781664320906913</v>
      </c>
      <c r="AB219" s="38">
        <f t="shared" si="77"/>
        <v>-2.1781664320906913</v>
      </c>
      <c r="AC219" s="38">
        <f t="shared" si="78"/>
        <v>-2.1781664320906913</v>
      </c>
      <c r="AD219" s="39"/>
      <c r="AE219" s="39"/>
      <c r="AF219">
        <v>2.39</v>
      </c>
      <c r="AG219">
        <v>1.64</v>
      </c>
      <c r="AH219" s="45"/>
      <c r="AI219" s="39"/>
      <c r="AJ219" t="s">
        <v>326</v>
      </c>
      <c r="AK219" s="38"/>
      <c r="AL219" s="38"/>
    </row>
    <row r="220" spans="1:38" ht="15" x14ac:dyDescent="0.25">
      <c r="A220">
        <v>2.39</v>
      </c>
      <c r="B220">
        <v>3.51</v>
      </c>
      <c r="C220">
        <v>3.14</v>
      </c>
      <c r="D220" s="32">
        <f t="shared" si="79"/>
        <v>2.178166432090678E-2</v>
      </c>
      <c r="E220" s="33">
        <f>IF(OR($A220="",$B220="",$C220=""),"",A220*'MPTO_working_3-way'!$I219)</f>
        <v>2.4420581777269672</v>
      </c>
      <c r="F220" s="34">
        <f>IF(OR($A220="",$B220="",$C220=""),"",B220*'MPTO_working_3-way'!$I219)</f>
        <v>3.5864536417663824</v>
      </c>
      <c r="G220" s="35">
        <f>IF(OR($A220="",$B220="",$C220=""),"",C220*'MPTO_working_3-way'!$I219)</f>
        <v>3.2083944259676476</v>
      </c>
      <c r="H220" s="33">
        <f>IF(OR($A220="",$B220="",$C220=""),"",'MPTO_working_3-way'!E219)</f>
        <v>2.4322053935486139</v>
      </c>
      <c r="I220" s="34">
        <f>IF(OR($A220="",$B220="",$C220=""),"",'MPTO_working_3-way'!F219)</f>
        <v>3.6017899871312928</v>
      </c>
      <c r="J220" s="35">
        <f>IF(OR($A220="",$B220="",$C220=""),"",'MPTO_working_3-way'!G219)</f>
        <v>3.2132562727539837</v>
      </c>
      <c r="K220" s="33">
        <f>IF(OR($A220="",$B220="",$C220=""),"",'OddsRatio_working_3-way'!H219)</f>
        <v>2.436589760956489</v>
      </c>
      <c r="L220" s="34">
        <f>IF(OR($A220="",$B220="",$C220=""),"",'OddsRatio_working_3-way'!I219)</f>
        <v>3.5941297122307829</v>
      </c>
      <c r="M220" s="35">
        <f>IF(OR($A220="",$B220="",$C220=""),"",'OddsRatio_working_3-way'!J219)</f>
        <v>3.2117281211848101</v>
      </c>
      <c r="N220" s="36">
        <f t="shared" si="67"/>
        <v>40.949065387573427</v>
      </c>
      <c r="O220" s="37">
        <f t="shared" si="68"/>
        <v>27.88269694481496</v>
      </c>
      <c r="P220" s="37">
        <f t="shared" si="69"/>
        <v>31.168237667611621</v>
      </c>
      <c r="Q220" t="s">
        <v>107</v>
      </c>
      <c r="R220" t="s">
        <v>103</v>
      </c>
      <c r="S220" t="s">
        <v>473</v>
      </c>
      <c r="T220" s="38">
        <v>100</v>
      </c>
      <c r="U220" s="38">
        <f t="shared" si="70"/>
        <v>9.9099099099099224</v>
      </c>
      <c r="V220" s="38">
        <f t="shared" si="71"/>
        <v>91.134751773049643</v>
      </c>
      <c r="W220" s="38">
        <f t="shared" si="72"/>
        <v>96.18320610687023</v>
      </c>
      <c r="X220" s="38">
        <f t="shared" si="73"/>
        <v>12.682042120080125</v>
      </c>
      <c r="Y220" s="38">
        <f t="shared" si="74"/>
        <v>93.906883983219842</v>
      </c>
      <c r="Z220" s="38">
        <f t="shared" si="75"/>
        <v>98.955338317040429</v>
      </c>
      <c r="AA220" s="38">
        <f t="shared" si="76"/>
        <v>-2.7721322101702022</v>
      </c>
      <c r="AB220" s="38">
        <f t="shared" si="77"/>
        <v>-2.7721322101701986</v>
      </c>
      <c r="AC220" s="38">
        <f t="shared" si="78"/>
        <v>-2.7721322101701986</v>
      </c>
      <c r="AD220" s="39"/>
      <c r="AE220" s="39"/>
      <c r="AF220">
        <v>1.75</v>
      </c>
      <c r="AG220">
        <v>2.1800000000000002</v>
      </c>
      <c r="AH220" s="45"/>
      <c r="AI220" s="39"/>
      <c r="AJ220" t="s">
        <v>326</v>
      </c>
      <c r="AK220" s="38"/>
      <c r="AL220" s="38"/>
    </row>
    <row r="221" spans="1:38" ht="15" x14ac:dyDescent="0.25">
      <c r="A221">
        <v>1.1100000000000001</v>
      </c>
      <c r="B221">
        <v>11.28</v>
      </c>
      <c r="C221">
        <v>26.2</v>
      </c>
      <c r="D221" s="32">
        <f t="shared" si="79"/>
        <v>2.7721322101702084E-2</v>
      </c>
      <c r="E221" s="33">
        <f>IF(OR($A221="",$B221="",$C221=""),"",A221*'MPTO_working_3-way'!$I220)</f>
        <v>1.1407706675328895</v>
      </c>
      <c r="F221" s="34">
        <f>IF(OR($A221="",$B221="",$C221=""),"",B221*'MPTO_working_3-way'!$I220)</f>
        <v>11.5926965133072</v>
      </c>
      <c r="G221" s="35">
        <f>IF(OR($A221="",$B221="",$C221=""),"",C221*'MPTO_working_3-way'!$I220)</f>
        <v>26.926298639064594</v>
      </c>
      <c r="H221" s="33">
        <f>IF(OR($A221="",$B221="",$C221=""),"",'MPTO_working_3-way'!E220)</f>
        <v>1.1215031333511474</v>
      </c>
      <c r="I221" s="34">
        <f>IF(OR($A221="",$B221="",$C221=""),"",'MPTO_working_3-way'!F220)</f>
        <v>12.592548689633141</v>
      </c>
      <c r="J221" s="35">
        <f>IF(OR($A221="",$B221="",$C221=""),"",'MPTO_working_3-way'!G220)</f>
        <v>34.569183688953679</v>
      </c>
      <c r="K221" s="33">
        <f>IF(OR($A221="",$B221="",$C221=""),"",'OddsRatio_working_3-way'!H220)</f>
        <v>1.1259130108728921</v>
      </c>
      <c r="L221" s="34">
        <f>IF(OR($A221="",$B221="",$C221=""),"",'OddsRatio_working_3-way'!I220)</f>
        <v>12.767143197939388</v>
      </c>
      <c r="M221" s="35">
        <f>IF(OR($A221="",$B221="",$C221=""),"",'OddsRatio_working_3-way'!J220)</f>
        <v>29.845526127244412</v>
      </c>
      <c r="N221" s="36">
        <f t="shared" si="67"/>
        <v>87.660037942829476</v>
      </c>
      <c r="O221" s="37">
        <f t="shared" si="68"/>
        <v>8.6261207550124759</v>
      </c>
      <c r="P221" s="37">
        <f t="shared" si="69"/>
        <v>3.7138413021580434</v>
      </c>
      <c r="Q221" t="s">
        <v>59</v>
      </c>
      <c r="R221" t="s">
        <v>37</v>
      </c>
      <c r="S221" t="s">
        <v>473</v>
      </c>
      <c r="T221" s="38">
        <v>100</v>
      </c>
      <c r="U221" s="38">
        <f t="shared" si="70"/>
        <v>42.857142857142854</v>
      </c>
      <c r="V221" s="38">
        <f t="shared" si="71"/>
        <v>71.83098591549296</v>
      </c>
      <c r="W221" s="38">
        <f t="shared" si="72"/>
        <v>82.758620689655174</v>
      </c>
      <c r="X221" s="38">
        <f t="shared" si="73"/>
        <v>45.410393394851873</v>
      </c>
      <c r="Y221" s="38">
        <f t="shared" si="74"/>
        <v>74.384236453201964</v>
      </c>
      <c r="Z221" s="38">
        <f t="shared" si="75"/>
        <v>85.311871227364193</v>
      </c>
      <c r="AA221" s="38">
        <f t="shared" si="76"/>
        <v>-2.5532505377090189</v>
      </c>
      <c r="AB221" s="38">
        <f t="shared" si="77"/>
        <v>-2.5532505377090047</v>
      </c>
      <c r="AC221" s="38">
        <f t="shared" si="78"/>
        <v>-2.5532505377090189</v>
      </c>
      <c r="AD221" s="39"/>
      <c r="AE221" s="39"/>
      <c r="AF221">
        <v>1.35</v>
      </c>
      <c r="AG221">
        <v>3.38</v>
      </c>
      <c r="AH221" s="45"/>
      <c r="AI221" s="39"/>
      <c r="AJ221" t="s">
        <v>326</v>
      </c>
      <c r="AK221" s="38"/>
      <c r="AL221" s="38"/>
    </row>
    <row r="222" spans="1:38" ht="15" x14ac:dyDescent="0.25">
      <c r="A222">
        <v>1.75</v>
      </c>
      <c r="B222">
        <v>3.55</v>
      </c>
      <c r="C222">
        <v>5.8</v>
      </c>
      <c r="D222" s="32">
        <f t="shared" si="79"/>
        <v>2.5532505377090065E-2</v>
      </c>
      <c r="E222" s="33">
        <f>IF(OR($A222="",$B222="",$C222=""),"",A222*'MPTO_working_3-way'!$I221)</f>
        <v>1.7946818844099077</v>
      </c>
      <c r="F222" s="34">
        <f>IF(OR($A222="",$B222="",$C222=""),"",B222*'MPTO_working_3-way'!$I221)</f>
        <v>3.6406403940886696</v>
      </c>
      <c r="G222" s="35">
        <f>IF(OR($A222="",$B222="",$C222=""),"",C222*'MPTO_working_3-way'!$I221)</f>
        <v>5.9480885311871221</v>
      </c>
      <c r="H222" s="33">
        <f>IF(OR($A222="",$B222="",$C222=""),"",'MPTO_working_3-way'!E221)</f>
        <v>1.7764585045193098</v>
      </c>
      <c r="I222" s="34">
        <f>IF(OR($A222="",$B222="",$C222=""),"",'MPTO_working_3-way'!F221)</f>
        <v>3.6605993904503888</v>
      </c>
      <c r="J222" s="35">
        <f>IF(OR($A222="",$B222="",$C222=""),"",'MPTO_working_3-way'!G221)</f>
        <v>6.1011711584591488</v>
      </c>
      <c r="K222" s="33">
        <f>IF(OR($A222="",$B222="",$C222=""),"",'OddsRatio_working_3-way'!H221)</f>
        <v>1.7833604738150004</v>
      </c>
      <c r="L222" s="34">
        <f>IF(OR($A222="",$B222="",$C222=""),"",'OddsRatio_working_3-way'!I221)</f>
        <v>3.6634256109710002</v>
      </c>
      <c r="M222" s="35">
        <f>IF(OR($A222="",$B222="",$C222=""),"",'OddsRatio_working_3-way'!J221)</f>
        <v>6.0135070324159994</v>
      </c>
      <c r="N222" s="36">
        <f t="shared" si="67"/>
        <v>55.720181313848862</v>
      </c>
      <c r="O222" s="37">
        <f t="shared" si="68"/>
        <v>27.467695013869157</v>
      </c>
      <c r="P222" s="37">
        <f t="shared" si="69"/>
        <v>16.812123672281988</v>
      </c>
      <c r="Q222" t="s">
        <v>65</v>
      </c>
      <c r="R222" t="s">
        <v>36</v>
      </c>
      <c r="S222" t="s">
        <v>473</v>
      </c>
      <c r="T222" s="38">
        <v>100</v>
      </c>
      <c r="U222" s="38">
        <f t="shared" si="70"/>
        <v>52.38095238095238</v>
      </c>
      <c r="V222" s="38">
        <f t="shared" si="71"/>
        <v>71.83098591549296</v>
      </c>
      <c r="W222" s="38">
        <f t="shared" si="72"/>
        <v>72.899728997289984</v>
      </c>
      <c r="X222" s="38">
        <f t="shared" si="73"/>
        <v>55.269285087217071</v>
      </c>
      <c r="Y222" s="38">
        <f t="shared" si="74"/>
        <v>74.719318621757651</v>
      </c>
      <c r="Z222" s="38">
        <f t="shared" si="75"/>
        <v>75.788061703554661</v>
      </c>
      <c r="AA222" s="38">
        <f t="shared" si="76"/>
        <v>-2.8883327062646913</v>
      </c>
      <c r="AB222" s="38">
        <f t="shared" si="77"/>
        <v>-2.8883327062646913</v>
      </c>
      <c r="AC222" s="38">
        <f t="shared" si="78"/>
        <v>-2.8883327062646771</v>
      </c>
      <c r="AD222" s="39"/>
      <c r="AE222" s="39"/>
      <c r="AF222">
        <v>2.29</v>
      </c>
      <c r="AG222">
        <v>1.69</v>
      </c>
      <c r="AH222" s="45"/>
      <c r="AI222" s="39"/>
      <c r="AJ222" t="s">
        <v>326</v>
      </c>
      <c r="AK222" s="38"/>
      <c r="AL222" s="38"/>
    </row>
    <row r="223" spans="1:38" ht="15" x14ac:dyDescent="0.25">
      <c r="A223">
        <v>2.1</v>
      </c>
      <c r="B223">
        <v>3.55</v>
      </c>
      <c r="C223">
        <v>3.69</v>
      </c>
      <c r="D223" s="32">
        <f t="shared" si="79"/>
        <v>2.8883327062646735E-2</v>
      </c>
      <c r="E223" s="33">
        <f>IF(OR($A223="",$B223="",$C223=""),"",A223*'MPTO_working_3-way'!$I222)</f>
        <v>2.1606549868315583</v>
      </c>
      <c r="F223" s="34">
        <f>IF(OR($A223="",$B223="",$C223=""),"",B223*'MPTO_working_3-way'!$I222)</f>
        <v>3.6525358110723958</v>
      </c>
      <c r="G223" s="35">
        <f>IF(OR($A223="",$B223="",$C223=""),"",C223*'MPTO_working_3-way'!$I222)</f>
        <v>3.7965794768611665</v>
      </c>
      <c r="H223" s="33">
        <f>IF(OR($A223="",$B223="",$C223=""),"",'MPTO_working_3-way'!E222)</f>
        <v>2.1433346448870831</v>
      </c>
      <c r="I223" s="34">
        <f>IF(OR($A223="",$B223="",$C223=""),"",'MPTO_working_3-way'!F222)</f>
        <v>3.6756278268073181</v>
      </c>
      <c r="J223" s="35">
        <f>IF(OR($A223="",$B223="",$C223=""),"",'MPTO_working_3-way'!G222)</f>
        <v>3.8259215732634222</v>
      </c>
      <c r="K223" s="33">
        <f>IF(OR($A223="",$B223="",$C223=""),"",'OddsRatio_working_3-way'!H222)</f>
        <v>2.1503781694409372</v>
      </c>
      <c r="L223" s="34">
        <f>IF(OR($A223="",$B223="",$C223=""),"",'OddsRatio_working_3-way'!I222)</f>
        <v>3.666785756431262</v>
      </c>
      <c r="M223" s="35">
        <f>IF(OR($A223="",$B223="",$C223=""),"",'OddsRatio_working_3-way'!J222)</f>
        <v>3.8131975234510178</v>
      </c>
      <c r="N223" s="36">
        <f t="shared" si="67"/>
        <v>46.282261911071068</v>
      </c>
      <c r="O223" s="37">
        <f t="shared" si="68"/>
        <v>27.378239440351905</v>
      </c>
      <c r="P223" s="37">
        <f t="shared" si="69"/>
        <v>26.339498648577038</v>
      </c>
      <c r="Q223" t="s">
        <v>76</v>
      </c>
      <c r="R223" t="s">
        <v>44</v>
      </c>
      <c r="S223" t="s">
        <v>473</v>
      </c>
      <c r="T223" s="38">
        <v>100</v>
      </c>
      <c r="U223" s="38">
        <f t="shared" si="70"/>
        <v>74.747474747474755</v>
      </c>
      <c r="V223" s="38">
        <f t="shared" si="71"/>
        <v>71.264367816091948</v>
      </c>
      <c r="W223" s="38">
        <f t="shared" si="72"/>
        <v>50.495049504950494</v>
      </c>
      <c r="X223" s="38">
        <f t="shared" si="73"/>
        <v>78.240582678957551</v>
      </c>
      <c r="Y223" s="38">
        <f t="shared" si="74"/>
        <v>74.757475747574759</v>
      </c>
      <c r="Z223" s="38">
        <f t="shared" si="75"/>
        <v>53.988157436433305</v>
      </c>
      <c r="AA223" s="38">
        <f t="shared" si="76"/>
        <v>-3.4931079314827969</v>
      </c>
      <c r="AB223" s="38">
        <f t="shared" si="77"/>
        <v>-3.4931079314828111</v>
      </c>
      <c r="AC223" s="38">
        <f t="shared" si="78"/>
        <v>-3.4931079314828111</v>
      </c>
      <c r="AD223" s="39"/>
      <c r="AE223" s="39"/>
      <c r="AF223">
        <v>2.0699999999999998</v>
      </c>
      <c r="AG223">
        <v>1.82</v>
      </c>
      <c r="AH223" s="45"/>
      <c r="AI223" s="39"/>
      <c r="AJ223" t="s">
        <v>318</v>
      </c>
      <c r="AK223" s="38"/>
      <c r="AL223" s="38"/>
    </row>
    <row r="224" spans="1:38" ht="15" x14ac:dyDescent="0.25">
      <c r="A224">
        <v>3.96</v>
      </c>
      <c r="B224">
        <v>3.48</v>
      </c>
      <c r="C224">
        <v>2.02</v>
      </c>
      <c r="D224" s="32">
        <f t="shared" si="79"/>
        <v>3.4931079314828084E-2</v>
      </c>
      <c r="E224" s="33">
        <f>IF(OR($A224="",$B224="",$C224=""),"",A224*'MPTO_working_3-way'!$I223)</f>
        <v>4.0983270740867193</v>
      </c>
      <c r="F224" s="34">
        <f>IF(OR($A224="",$B224="",$C224=""),"",B224*'MPTO_working_3-way'!$I223)</f>
        <v>3.6015601560156019</v>
      </c>
      <c r="G224" s="35">
        <f>IF(OR($A224="",$B224="",$C224=""),"",C224*'MPTO_working_3-way'!$I223)</f>
        <v>2.0905607802159527</v>
      </c>
      <c r="H224" s="33">
        <f>IF(OR($A224="",$B224="",$C224=""),"",'MPTO_working_3-way'!E223)</f>
        <v>4.1514178271119464</v>
      </c>
      <c r="I224" s="34">
        <f>IF(OR($A224="",$B224="",$C224=""),"",'MPTO_working_3-way'!F223)</f>
        <v>3.6269648024148831</v>
      </c>
      <c r="J224" s="35">
        <f>IF(OR($A224="",$B224="",$C224=""),"",'MPTO_working_3-way'!G223)</f>
        <v>2.0686553109119403</v>
      </c>
      <c r="K224" s="33">
        <f>IF(OR($A224="",$B224="",$C224=""),"",'OddsRatio_working_3-way'!H223)</f>
        <v>4.1264709279741769</v>
      </c>
      <c r="L224" s="34">
        <f>IF(OR($A224="",$B224="",$C224=""),"",'OddsRatio_working_3-way'!I223)</f>
        <v>3.6194756423567438</v>
      </c>
      <c r="M224" s="35">
        <f>IF(OR($A224="",$B224="",$C224=""),"",'OddsRatio_working_3-way'!J223)</f>
        <v>2.0773649819370479</v>
      </c>
      <c r="N224" s="36">
        <f t="shared" si="67"/>
        <v>24.400199933355545</v>
      </c>
      <c r="O224" s="37">
        <f t="shared" si="68"/>
        <v>27.765744751749416</v>
      </c>
      <c r="P224" s="37">
        <f t="shared" si="69"/>
        <v>47.834055314895032</v>
      </c>
      <c r="Q224" t="s">
        <v>48</v>
      </c>
      <c r="R224" t="s">
        <v>69</v>
      </c>
      <c r="S224" t="s">
        <v>473</v>
      </c>
      <c r="T224" s="38">
        <v>100</v>
      </c>
      <c r="U224" s="38">
        <f t="shared" si="70"/>
        <v>40.476190476190474</v>
      </c>
      <c r="V224" s="38">
        <f t="shared" si="71"/>
        <v>73.68421052631578</v>
      </c>
      <c r="W224" s="38">
        <f t="shared" si="72"/>
        <v>82.269503546099287</v>
      </c>
      <c r="X224" s="38">
        <f t="shared" si="73"/>
        <v>44.046285927584918</v>
      </c>
      <c r="Y224" s="38">
        <f t="shared" si="74"/>
        <v>77.254305977710231</v>
      </c>
      <c r="Z224" s="38">
        <f t="shared" si="75"/>
        <v>85.839598997493738</v>
      </c>
      <c r="AA224" s="38">
        <f t="shared" si="76"/>
        <v>-3.5700954513944438</v>
      </c>
      <c r="AB224" s="38">
        <f t="shared" si="77"/>
        <v>-3.5700954513944509</v>
      </c>
      <c r="AC224" s="38">
        <f t="shared" si="78"/>
        <v>-3.5700954513944509</v>
      </c>
      <c r="AD224" s="39"/>
      <c r="AE224" s="39"/>
      <c r="AF224">
        <v>2.08</v>
      </c>
      <c r="AG224">
        <v>1.79</v>
      </c>
      <c r="AH224" s="45"/>
      <c r="AI224" s="39"/>
      <c r="AJ224" t="s">
        <v>318</v>
      </c>
      <c r="AK224" s="38"/>
      <c r="AL224" s="38"/>
    </row>
    <row r="225" spans="1:38" ht="15" x14ac:dyDescent="0.25">
      <c r="A225">
        <v>1.68</v>
      </c>
      <c r="B225">
        <v>3.8</v>
      </c>
      <c r="C225">
        <v>5.64</v>
      </c>
      <c r="D225" s="32">
        <f t="shared" si="79"/>
        <v>3.5700954513944394E-2</v>
      </c>
      <c r="E225" s="33">
        <f>IF(OR($A225="",$B225="",$C225=""),"",A225*'MPTO_working_3-way'!$I224)</f>
        <v>1.7399776035834265</v>
      </c>
      <c r="F225" s="34">
        <f>IF(OR($A225="",$B225="",$C225=""),"",B225*'MPTO_working_3-way'!$I224)</f>
        <v>3.9356636271529886</v>
      </c>
      <c r="G225" s="35">
        <f>IF(OR($A225="",$B225="",$C225=""),"",C225*'MPTO_working_3-way'!$I224)</f>
        <v>5.841353383458646</v>
      </c>
      <c r="H225" s="33">
        <f>IF(OR($A225="",$B225="",$C225=""),"",'MPTO_working_3-way'!E224)</f>
        <v>1.7142726552501677</v>
      </c>
      <c r="I225" s="34">
        <f>IF(OR($A225="",$B225="",$C225=""),"",'MPTO_working_3-way'!F224)</f>
        <v>3.9799794842771736</v>
      </c>
      <c r="J225" s="35">
        <f>IF(OR($A225="",$B225="",$C225=""),"",'MPTO_working_3-way'!G224)</f>
        <v>6.045779377787329</v>
      </c>
      <c r="K225" s="33">
        <f>IF(OR($A225="",$B225="",$C225=""),"",'OddsRatio_working_3-way'!H224)</f>
        <v>1.7234581434625285</v>
      </c>
      <c r="L225" s="34">
        <f>IF(OR($A225="",$B225="",$C225=""),"",'OddsRatio_working_3-way'!I224)</f>
        <v>3.9789452966104104</v>
      </c>
      <c r="M225" s="35">
        <f>IF(OR($A225="",$B225="",$C225=""),"",'OddsRatio_working_3-way'!J224)</f>
        <v>5.9365379200972512</v>
      </c>
      <c r="N225" s="36">
        <f t="shared" si="67"/>
        <v>57.47200411893423</v>
      </c>
      <c r="O225" s="37">
        <f t="shared" si="68"/>
        <v>25.408675505213029</v>
      </c>
      <c r="P225" s="37">
        <f t="shared" si="69"/>
        <v>17.119320375852752</v>
      </c>
      <c r="Q225" t="s">
        <v>101</v>
      </c>
      <c r="R225" t="s">
        <v>330</v>
      </c>
      <c r="S225" t="s">
        <v>473</v>
      </c>
      <c r="T225" s="38">
        <v>100</v>
      </c>
      <c r="U225" s="38">
        <f t="shared" si="70"/>
        <v>56.521739130434774</v>
      </c>
      <c r="V225" s="38">
        <f t="shared" si="71"/>
        <v>67.426710097719877</v>
      </c>
      <c r="W225" s="38">
        <f t="shared" si="72"/>
        <v>72.752043596730246</v>
      </c>
      <c r="X225" s="38">
        <f t="shared" si="73"/>
        <v>59.821246305549892</v>
      </c>
      <c r="Y225" s="38">
        <f t="shared" si="74"/>
        <v>70.726217272834973</v>
      </c>
      <c r="Z225" s="38">
        <f t="shared" si="75"/>
        <v>76.051550771845356</v>
      </c>
      <c r="AA225" s="38">
        <f t="shared" si="76"/>
        <v>-3.2995071751151173</v>
      </c>
      <c r="AB225" s="38">
        <f t="shared" si="77"/>
        <v>-3.2995071751150959</v>
      </c>
      <c r="AC225" s="38">
        <f t="shared" si="78"/>
        <v>-3.2995071751151102</v>
      </c>
      <c r="AD225" s="39"/>
      <c r="AE225" s="39"/>
      <c r="AF225">
        <v>2.06</v>
      </c>
      <c r="AG225">
        <v>1.82</v>
      </c>
      <c r="AH225" s="45"/>
      <c r="AI225" s="39"/>
      <c r="AJ225" t="s">
        <v>318</v>
      </c>
      <c r="AK225" s="38"/>
      <c r="AL225" s="38"/>
    </row>
    <row r="226" spans="1:38" ht="15" x14ac:dyDescent="0.25">
      <c r="A226">
        <v>2.2999999999999998</v>
      </c>
      <c r="B226">
        <v>3.07</v>
      </c>
      <c r="C226">
        <v>3.67</v>
      </c>
      <c r="D226" s="32">
        <f t="shared" si="79"/>
        <v>3.2995071751151128E-2</v>
      </c>
      <c r="E226" s="33">
        <f>IF(OR($A226="",$B226="",$C226=""),"",A226*'MPTO_working_3-way'!$I225)</f>
        <v>2.3758886650276474</v>
      </c>
      <c r="F226" s="34">
        <f>IF(OR($A226="",$B226="",$C226=""),"",B226*'MPTO_working_3-way'!$I225)</f>
        <v>3.171294870276034</v>
      </c>
      <c r="G226" s="35">
        <f>IF(OR($A226="",$B226="",$C226=""),"",C226*'MPTO_working_3-way'!$I225)</f>
        <v>3.7910919133267247</v>
      </c>
      <c r="H226" s="33">
        <f>IF(OR($A226="",$B226="",$C226=""),"",'MPTO_working_3-way'!E225)</f>
        <v>2.3596912735421682</v>
      </c>
      <c r="I226" s="34">
        <f>IF(OR($A226="",$B226="",$C226=""),"",'MPTO_working_3-way'!F225)</f>
        <v>3.1772807470337754</v>
      </c>
      <c r="J226" s="35">
        <f>IF(OR($A226="",$B226="",$C226=""),"",'MPTO_working_3-way'!G225)</f>
        <v>3.8243666239176863</v>
      </c>
      <c r="K226" s="33">
        <f>IF(OR($A226="",$B226="",$C226=""),"",'OddsRatio_working_3-way'!H225)</f>
        <v>2.3667937416647198</v>
      </c>
      <c r="L226" s="34">
        <f>IF(OR($A226="",$B226="",$C226=""),"",'OddsRatio_working_3-way'!I225)</f>
        <v>3.1763561886507468</v>
      </c>
      <c r="M226" s="35">
        <f>IF(OR($A226="",$B226="",$C226=""),"",'OddsRatio_working_3-way'!J225)</f>
        <v>3.8071840694190775</v>
      </c>
      <c r="N226" s="36">
        <f t="shared" si="67"/>
        <v>42.089514324458605</v>
      </c>
      <c r="O226" s="37">
        <f t="shared" si="68"/>
        <v>31.532860894545532</v>
      </c>
      <c r="P226" s="37">
        <f t="shared" si="69"/>
        <v>26.377624780995856</v>
      </c>
      <c r="Q226" t="s">
        <v>47</v>
      </c>
      <c r="R226" t="s">
        <v>67</v>
      </c>
      <c r="S226" t="s">
        <v>473</v>
      </c>
      <c r="T226" s="38">
        <v>100</v>
      </c>
      <c r="U226" s="38">
        <f t="shared" si="70"/>
        <v>52.38095238095238</v>
      </c>
      <c r="V226" s="38">
        <f t="shared" si="71"/>
        <v>70.501474926253692</v>
      </c>
      <c r="W226" s="38">
        <f t="shared" si="72"/>
        <v>73.821989528795811</v>
      </c>
      <c r="X226" s="38">
        <f t="shared" si="73"/>
        <v>55.676535544950504</v>
      </c>
      <c r="Y226" s="38">
        <f t="shared" si="74"/>
        <v>73.797058090251809</v>
      </c>
      <c r="Z226" s="38">
        <f t="shared" si="75"/>
        <v>77.117572692793928</v>
      </c>
      <c r="AA226" s="38">
        <f t="shared" si="76"/>
        <v>-3.2955831639981241</v>
      </c>
      <c r="AB226" s="38">
        <f t="shared" si="77"/>
        <v>-3.295583163998117</v>
      </c>
      <c r="AC226" s="38">
        <f t="shared" si="78"/>
        <v>-3.295583163998117</v>
      </c>
      <c r="AD226" s="39"/>
      <c r="AE226" s="39"/>
      <c r="AF226">
        <v>2.4700000000000002</v>
      </c>
      <c r="AG226">
        <v>1.58</v>
      </c>
      <c r="AH226" s="45"/>
      <c r="AI226" s="39"/>
      <c r="AJ226" t="s">
        <v>318</v>
      </c>
      <c r="AK226" s="38"/>
      <c r="AL226" s="38"/>
    </row>
    <row r="227" spans="1:38" ht="15" x14ac:dyDescent="0.25">
      <c r="A227">
        <v>2.1</v>
      </c>
      <c r="B227">
        <v>3.39</v>
      </c>
      <c r="C227">
        <v>3.82</v>
      </c>
      <c r="D227" s="32">
        <f t="shared" si="79"/>
        <v>3.295583163998117E-2</v>
      </c>
      <c r="E227" s="33">
        <f>IF(OR($A227="",$B227="",$C227=""),"",A227*'MPTO_working_3-way'!$I226)</f>
        <v>2.1692072464439605</v>
      </c>
      <c r="F227" s="34">
        <f>IF(OR($A227="",$B227="",$C227=""),"",B227*'MPTO_working_3-way'!$I226)</f>
        <v>3.5017202692595362</v>
      </c>
      <c r="G227" s="35">
        <f>IF(OR($A227="",$B227="",$C227=""),"",C227*'MPTO_working_3-way'!$I226)</f>
        <v>3.9458912768647281</v>
      </c>
      <c r="H227" s="33">
        <f>IF(OR($A227="",$B227="",$C227=""),"",'MPTO_working_3-way'!E226)</f>
        <v>2.1495890462933542</v>
      </c>
      <c r="I227" s="34">
        <f>IF(OR($A227="",$B227="",$C227=""),"",'MPTO_working_3-way'!F226)</f>
        <v>3.5211270888200059</v>
      </c>
      <c r="J227" s="35">
        <f>IF(OR($A227="",$B227="",$C227=""),"",'MPTO_working_3-way'!G226)</f>
        <v>3.987323063930114</v>
      </c>
      <c r="K227" s="33">
        <f>IF(OR($A227="",$B227="",$C227=""),"",'OddsRatio_working_3-way'!H226)</f>
        <v>2.157596877671172</v>
      </c>
      <c r="L227" s="34">
        <f>IF(OR($A227="",$B227="",$C227=""),"",'OddsRatio_working_3-way'!I226)</f>
        <v>3.5151423069400916</v>
      </c>
      <c r="M227" s="35">
        <f>IF(OR($A227="",$B227="",$C227=""),"",'OddsRatio_working_3-way'!J226)</f>
        <v>3.9676574500297317</v>
      </c>
      <c r="N227" s="36">
        <f t="shared" si="67"/>
        <v>46.099790678798755</v>
      </c>
      <c r="O227" s="37">
        <f t="shared" si="68"/>
        <v>28.557392455893034</v>
      </c>
      <c r="P227" s="37">
        <f t="shared" si="69"/>
        <v>25.342816865308215</v>
      </c>
      <c r="Q227" t="s">
        <v>162</v>
      </c>
      <c r="R227" t="s">
        <v>45</v>
      </c>
      <c r="S227" t="s">
        <v>473</v>
      </c>
      <c r="T227" s="38">
        <v>100</v>
      </c>
      <c r="U227" s="38">
        <f t="shared" si="70"/>
        <v>67.845659163987136</v>
      </c>
      <c r="V227" s="38">
        <f t="shared" si="71"/>
        <v>68.944099378881987</v>
      </c>
      <c r="W227" s="38">
        <f t="shared" si="72"/>
        <v>60</v>
      </c>
      <c r="X227" s="38">
        <f t="shared" si="73"/>
        <v>71.055900621118013</v>
      </c>
      <c r="Y227" s="38">
        <f t="shared" si="74"/>
        <v>72.154340836012864</v>
      </c>
      <c r="Z227" s="38">
        <f t="shared" si="75"/>
        <v>63.210241457130877</v>
      </c>
      <c r="AA227" s="38">
        <f t="shared" si="76"/>
        <v>-3.2102414571308771</v>
      </c>
      <c r="AB227" s="38">
        <f t="shared" si="77"/>
        <v>-3.2102414571308771</v>
      </c>
      <c r="AC227" s="38">
        <f t="shared" si="78"/>
        <v>-3.2102414571308771</v>
      </c>
      <c r="AD227" s="39"/>
      <c r="AE227" s="39"/>
      <c r="AF227">
        <v>2.2200000000000002</v>
      </c>
      <c r="AG227">
        <v>1.7</v>
      </c>
      <c r="AH227" s="45"/>
      <c r="AI227" s="39"/>
      <c r="AJ227" t="s">
        <v>318</v>
      </c>
      <c r="AK227" s="38"/>
      <c r="AL227" s="38"/>
    </row>
    <row r="228" spans="1:38" ht="15" x14ac:dyDescent="0.25">
      <c r="A228">
        <v>3.11</v>
      </c>
      <c r="B228">
        <v>3.22</v>
      </c>
      <c r="C228">
        <v>2.5</v>
      </c>
      <c r="D228" s="32">
        <f t="shared" si="79"/>
        <v>3.2102414571308913E-2</v>
      </c>
      <c r="E228" s="33">
        <f>IF(OR($A228="",$B228="",$C228=""),"",A228*'MPTO_working_3-way'!$I227)</f>
        <v>3.2098385093167705</v>
      </c>
      <c r="F228" s="34">
        <f>IF(OR($A228="",$B228="",$C228=""),"",B228*'MPTO_working_3-way'!$I227)</f>
        <v>3.3233697749196147</v>
      </c>
      <c r="G228" s="35">
        <f>IF(OR($A228="",$B228="",$C228=""),"",C228*'MPTO_working_3-way'!$I227)</f>
        <v>2.5802560364282723</v>
      </c>
      <c r="H228" s="33">
        <f>IF(OR($A228="",$B228="",$C228=""),"",'MPTO_working_3-way'!E227)</f>
        <v>3.2170622325593352</v>
      </c>
      <c r="I228" s="34">
        <f>IF(OR($A228="",$B228="",$C228=""),"",'MPTO_working_3-way'!F227)</f>
        <v>3.3349096188941139</v>
      </c>
      <c r="J228" s="35">
        <f>IF(OR($A228="",$B228="",$C228=""),"",'MPTO_working_3-way'!G227)</f>
        <v>2.5687183854385771</v>
      </c>
      <c r="K228" s="33">
        <f>IF(OR($A228="",$B228="",$C228=""),"",'OddsRatio_working_3-way'!H227)</f>
        <v>3.2140054264146167</v>
      </c>
      <c r="L228" s="34">
        <f>IF(OR($A228="",$B228="",$C228=""),"",'OddsRatio_working_3-way'!I227)</f>
        <v>3.3294275102561373</v>
      </c>
      <c r="M228" s="35">
        <f>IF(OR($A228="",$B228="",$C228=""),"",'OddsRatio_working_3-way'!J227)</f>
        <v>2.573937506929822</v>
      </c>
      <c r="N228" s="36">
        <f t="shared" si="67"/>
        <v>31.154215300783306</v>
      </c>
      <c r="O228" s="37">
        <f t="shared" si="68"/>
        <v>30.089940865042259</v>
      </c>
      <c r="P228" s="37">
        <f t="shared" si="69"/>
        <v>38.755843834174428</v>
      </c>
      <c r="Q228" t="s">
        <v>70</v>
      </c>
      <c r="R228" t="s">
        <v>68</v>
      </c>
      <c r="S228" t="s">
        <v>473</v>
      </c>
      <c r="T228" s="38">
        <v>100</v>
      </c>
      <c r="U228" s="38">
        <f t="shared" si="70"/>
        <v>29.577464788732396</v>
      </c>
      <c r="V228" s="38">
        <f t="shared" si="71"/>
        <v>79.123173277661792</v>
      </c>
      <c r="W228" s="38">
        <f t="shared" si="72"/>
        <v>87.546699875466999</v>
      </c>
      <c r="X228" s="38">
        <f t="shared" si="73"/>
        <v>33.330126846871202</v>
      </c>
      <c r="Y228" s="38">
        <f t="shared" si="74"/>
        <v>82.875835335800616</v>
      </c>
      <c r="Z228" s="38">
        <f t="shared" si="75"/>
        <v>91.299361933605809</v>
      </c>
      <c r="AA228" s="38">
        <f t="shared" si="76"/>
        <v>-3.7526620581388066</v>
      </c>
      <c r="AB228" s="38">
        <f t="shared" si="77"/>
        <v>-3.7526620581388244</v>
      </c>
      <c r="AC228" s="38">
        <f t="shared" si="78"/>
        <v>-3.7526620581388102</v>
      </c>
      <c r="AD228" s="39"/>
      <c r="AE228" s="39"/>
      <c r="AF228">
        <v>2.33</v>
      </c>
      <c r="AG228">
        <v>1.64</v>
      </c>
      <c r="AH228" s="45"/>
      <c r="AI228" s="39"/>
      <c r="AJ228" t="s">
        <v>318</v>
      </c>
      <c r="AK228" s="38"/>
      <c r="AL228" s="38"/>
    </row>
    <row r="229" spans="1:38" ht="15" x14ac:dyDescent="0.25">
      <c r="A229">
        <v>1.42</v>
      </c>
      <c r="B229">
        <v>4.79</v>
      </c>
      <c r="C229">
        <v>8.0299999999999994</v>
      </c>
      <c r="D229" s="32">
        <f t="shared" si="79"/>
        <v>3.7526620581388226E-2</v>
      </c>
      <c r="E229" s="33">
        <f>IF(OR($A229="",$B229="",$C229=""),"",A229*'MPTO_working_3-way'!$I228)</f>
        <v>1.4732878012255712</v>
      </c>
      <c r="F229" s="34">
        <f>IF(OR($A229="",$B229="",$C229=""),"",B229*'MPTO_working_3-way'!$I228)</f>
        <v>4.9697525125848498</v>
      </c>
      <c r="G229" s="35">
        <f>IF(OR($A229="",$B229="",$C229=""),"",C229*'MPTO_working_3-way'!$I228)</f>
        <v>8.3313387632685476</v>
      </c>
      <c r="H229" s="33">
        <f>IF(OR($A229="",$B229="",$C229=""),"",'MPTO_working_3-way'!E228)</f>
        <v>1.4456790187286639</v>
      </c>
      <c r="I229" s="34">
        <f>IF(OR($A229="",$B229="",$C229=""),"",'MPTO_working_3-way'!F228)</f>
        <v>5.0952975099254783</v>
      </c>
      <c r="J229" s="35">
        <f>IF(OR($A229="",$B229="",$C229=""),"",'MPTO_working_3-way'!G228)</f>
        <v>8.9266483959198855</v>
      </c>
      <c r="K229" s="33">
        <f>IF(OR($A229="",$B229="",$C229=""),"",'OddsRatio_working_3-way'!H228)</f>
        <v>1.4542392796198738</v>
      </c>
      <c r="L229" s="34">
        <f>IF(OR($A229="",$B229="",$C229=""),"",'OddsRatio_working_3-way'!I228)</f>
        <v>5.0989687375221981</v>
      </c>
      <c r="M229" s="35">
        <f>IF(OR($A229="",$B229="",$C229=""),"",'OddsRatio_working_3-way'!J228)</f>
        <v>8.6031003231612253</v>
      </c>
      <c r="N229" s="36">
        <f t="shared" si="67"/>
        <v>67.875400798685675</v>
      </c>
      <c r="O229" s="37">
        <f t="shared" si="68"/>
        <v>20.121726332804521</v>
      </c>
      <c r="P229" s="37">
        <f t="shared" si="69"/>
        <v>12.002872868509796</v>
      </c>
      <c r="Q229" t="s">
        <v>40</v>
      </c>
      <c r="R229" t="s">
        <v>74</v>
      </c>
      <c r="S229" t="s">
        <v>473</v>
      </c>
      <c r="T229" s="38">
        <v>100</v>
      </c>
      <c r="U229" s="38">
        <f t="shared" si="70"/>
        <v>51.92307692307692</v>
      </c>
      <c r="V229" s="38">
        <f t="shared" si="71"/>
        <v>71.181556195965413</v>
      </c>
      <c r="W229" s="38">
        <f t="shared" si="72"/>
        <v>73.474801061007966</v>
      </c>
      <c r="X229" s="38">
        <f t="shared" si="73"/>
        <v>55.343642743026635</v>
      </c>
      <c r="Y229" s="38">
        <f t="shared" si="74"/>
        <v>74.602122015915114</v>
      </c>
      <c r="Z229" s="38">
        <f t="shared" si="75"/>
        <v>76.895366880957667</v>
      </c>
      <c r="AA229" s="38">
        <f t="shared" si="76"/>
        <v>-3.4205658199497151</v>
      </c>
      <c r="AB229" s="38">
        <f t="shared" si="77"/>
        <v>-3.4205658199497009</v>
      </c>
      <c r="AC229" s="38">
        <f t="shared" si="78"/>
        <v>-3.4205658199497009</v>
      </c>
      <c r="AD229" s="39"/>
      <c r="AE229" s="39"/>
      <c r="AF229">
        <v>1.82</v>
      </c>
      <c r="AG229">
        <v>2.0499999999999998</v>
      </c>
      <c r="AH229" s="45"/>
      <c r="AI229" s="39"/>
      <c r="AJ229" t="s">
        <v>318</v>
      </c>
      <c r="AK229" s="38"/>
      <c r="AL229" s="38"/>
    </row>
    <row r="230" spans="1:38" ht="15" x14ac:dyDescent="0.25">
      <c r="A230">
        <v>2.08</v>
      </c>
      <c r="B230">
        <v>3.47</v>
      </c>
      <c r="C230">
        <v>3.77</v>
      </c>
      <c r="D230" s="32">
        <f t="shared" si="79"/>
        <v>3.4205658199497169E-2</v>
      </c>
      <c r="E230" s="33">
        <f>IF(OR($A230="",$B230="",$C230=""),"",A230*'MPTO_working_3-way'!$I229)</f>
        <v>2.1511477690549543</v>
      </c>
      <c r="F230" s="34">
        <f>IF(OR($A230="",$B230="",$C230=""),"",B230*'MPTO_working_3-way'!$I229)</f>
        <v>3.5886936339522553</v>
      </c>
      <c r="G230" s="35">
        <f>IF(OR($A230="",$B230="",$C230=""),"",C230*'MPTO_working_3-way'!$I229)</f>
        <v>3.8989553314121044</v>
      </c>
      <c r="H230" s="33">
        <f>IF(OR($A230="",$B230="",$C230=""),"",'MPTO_working_3-way'!E229)</f>
        <v>2.1305274243851335</v>
      </c>
      <c r="I230" s="34">
        <f>IF(OR($A230="",$B230="",$C230=""),"",'MPTO_working_3-way'!F229)</f>
        <v>3.6129445041553421</v>
      </c>
      <c r="J230" s="35">
        <f>IF(OR($A230="",$B230="",$C230=""),"",'MPTO_working_3-way'!G229)</f>
        <v>3.9393326491025125</v>
      </c>
      <c r="K230" s="33">
        <f>IF(OR($A230="",$B230="",$C230=""),"",'OddsRatio_working_3-way'!H229)</f>
        <v>2.1388603157405655</v>
      </c>
      <c r="L230" s="34">
        <f>IF(OR($A230="",$B230="",$C230=""),"",'OddsRatio_working_3-way'!I229)</f>
        <v>3.6046157221103652</v>
      </c>
      <c r="M230" s="35">
        <f>IF(OR($A230="",$B230="",$C230=""),"",'OddsRatio_working_3-way'!J229)</f>
        <v>3.9209658098160767</v>
      </c>
      <c r="N230" s="36">
        <f t="shared" si="67"/>
        <v>46.486811105464945</v>
      </c>
      <c r="O230" s="37">
        <f t="shared" si="68"/>
        <v>27.865293112209539</v>
      </c>
      <c r="P230" s="37">
        <f t="shared" si="69"/>
        <v>25.647895782325492</v>
      </c>
      <c r="Q230" t="s">
        <v>43</v>
      </c>
      <c r="R230" t="s">
        <v>71</v>
      </c>
      <c r="S230" t="s">
        <v>473</v>
      </c>
      <c r="T230" s="38">
        <v>100</v>
      </c>
      <c r="U230" s="38">
        <f t="shared" si="70"/>
        <v>56.140350877192972</v>
      </c>
      <c r="V230" s="38">
        <f t="shared" si="71"/>
        <v>68.847352024922117</v>
      </c>
      <c r="W230" s="38">
        <f t="shared" si="72"/>
        <v>71.671388101982998</v>
      </c>
      <c r="X230" s="38">
        <f t="shared" si="73"/>
        <v>59.481259873094871</v>
      </c>
      <c r="Y230" s="38">
        <f t="shared" si="74"/>
        <v>72.188261020824015</v>
      </c>
      <c r="Z230" s="38">
        <f t="shared" si="75"/>
        <v>75.012297097884911</v>
      </c>
      <c r="AA230" s="38">
        <f t="shared" si="76"/>
        <v>-3.3409089959018985</v>
      </c>
      <c r="AB230" s="38">
        <f t="shared" si="77"/>
        <v>-3.3409089959018985</v>
      </c>
      <c r="AC230" s="38">
        <f t="shared" si="78"/>
        <v>-3.3409089959019127</v>
      </c>
      <c r="AD230" s="39"/>
      <c r="AE230" s="39"/>
      <c r="AF230">
        <v>2.2200000000000002</v>
      </c>
      <c r="AG230">
        <v>1.7</v>
      </c>
      <c r="AH230" s="45"/>
      <c r="AI230" s="39"/>
      <c r="AJ230" t="s">
        <v>318</v>
      </c>
      <c r="AK230" s="38"/>
      <c r="AL230" s="38"/>
    </row>
    <row r="231" spans="1:38" ht="15" x14ac:dyDescent="0.25">
      <c r="A231">
        <v>2.2799999999999998</v>
      </c>
      <c r="B231">
        <v>3.21</v>
      </c>
      <c r="C231">
        <v>3.53</v>
      </c>
      <c r="D231" s="32">
        <f t="shared" si="79"/>
        <v>3.3409089959019145E-2</v>
      </c>
      <c r="E231" s="33">
        <f>IF(OR($A231="",$B231="",$C231=""),"",A231*'MPTO_working_3-way'!$I230)</f>
        <v>2.3561727251065636</v>
      </c>
      <c r="F231" s="34">
        <f>IF(OR($A231="",$B231="",$C231=""),"",B231*'MPTO_working_3-way'!$I230)</f>
        <v>3.3172431787684515</v>
      </c>
      <c r="G231" s="35">
        <f>IF(OR($A231="",$B231="",$C231=""),"",C231*'MPTO_working_3-way'!$I230)</f>
        <v>3.6479340875553374</v>
      </c>
      <c r="H231" s="33">
        <f>IF(OR($A231="",$B231="",$C231=""),"",'MPTO_working_3-way'!E230)</f>
        <v>2.3393994777784179</v>
      </c>
      <c r="I231" s="34">
        <f>IF(OR($A231="",$B231="",$C231=""),"",'MPTO_working_3-way'!F230)</f>
        <v>3.3290043356980727</v>
      </c>
      <c r="J231" s="35">
        <f>IF(OR($A231="",$B231="",$C231=""),"",'MPTO_working_3-way'!G230)</f>
        <v>3.6744475392713056</v>
      </c>
      <c r="K231" s="33">
        <f>IF(OR($A231="",$B231="",$C231=""),"",'OddsRatio_working_3-way'!H230)</f>
        <v>2.3466063466579654</v>
      </c>
      <c r="L231" s="34">
        <f>IF(OR($A231="",$B231="",$C231=""),"",'OddsRatio_working_3-way'!I230)</f>
        <v>3.3250000204016432</v>
      </c>
      <c r="M231" s="35">
        <f>IF(OR($A231="",$B231="",$C231=""),"",'OddsRatio_working_3-way'!J230)</f>
        <v>3.6616516070661351</v>
      </c>
      <c r="N231" s="36">
        <f t="shared" si="67"/>
        <v>42.441710208438671</v>
      </c>
      <c r="O231" s="37">
        <f t="shared" si="68"/>
        <v>30.145513792909707</v>
      </c>
      <c r="P231" s="37">
        <f t="shared" si="69"/>
        <v>27.412775998651608</v>
      </c>
      <c r="Q231" t="s">
        <v>78</v>
      </c>
      <c r="R231" t="s">
        <v>236</v>
      </c>
      <c r="S231" t="s">
        <v>473</v>
      </c>
      <c r="T231" s="38">
        <v>100</v>
      </c>
      <c r="U231" s="38">
        <f t="shared" si="70"/>
        <v>39.759036144578317</v>
      </c>
      <c r="V231" s="38">
        <f t="shared" si="71"/>
        <v>74.226804123711347</v>
      </c>
      <c r="W231" s="38">
        <f t="shared" si="72"/>
        <v>82.269503546099287</v>
      </c>
      <c r="X231" s="38">
        <f t="shared" si="73"/>
        <v>43.503692330189367</v>
      </c>
      <c r="Y231" s="38">
        <f t="shared" si="74"/>
        <v>77.97146030932241</v>
      </c>
      <c r="Z231" s="38">
        <f t="shared" si="75"/>
        <v>86.014159731710365</v>
      </c>
      <c r="AA231" s="38">
        <f t="shared" si="76"/>
        <v>-3.7446561856110492</v>
      </c>
      <c r="AB231" s="38">
        <f t="shared" si="77"/>
        <v>-3.7446561856110634</v>
      </c>
      <c r="AC231" s="38">
        <f t="shared" si="78"/>
        <v>-3.7446561856110776</v>
      </c>
      <c r="AD231" s="39"/>
      <c r="AE231" s="39"/>
      <c r="AF231">
        <v>2.2400000000000002</v>
      </c>
      <c r="AG231">
        <v>1.69</v>
      </c>
      <c r="AH231" s="45"/>
      <c r="AI231" s="39"/>
      <c r="AJ231" t="s">
        <v>318</v>
      </c>
      <c r="AK231" s="38"/>
      <c r="AL231" s="38"/>
    </row>
    <row r="232" spans="1:38" ht="15" x14ac:dyDescent="0.25">
      <c r="A232">
        <v>1.66</v>
      </c>
      <c r="B232">
        <v>3.88</v>
      </c>
      <c r="C232">
        <v>5.64</v>
      </c>
      <c r="D232" s="32">
        <f t="shared" si="79"/>
        <v>3.7446561856110616E-2</v>
      </c>
      <c r="E232" s="33">
        <f>IF(OR($A232="",$B232="",$C232=""),"",A232*'MPTO_working_3-way'!$I231)</f>
        <v>1.7221612926811436</v>
      </c>
      <c r="F232" s="34">
        <f>IF(OR($A232="",$B232="",$C232=""),"",B232*'MPTO_working_3-way'!$I231)</f>
        <v>4.0252926600017087</v>
      </c>
      <c r="G232" s="35">
        <f>IF(OR($A232="",$B232="",$C232=""),"",C232*'MPTO_working_3-way'!$I231)</f>
        <v>5.8511986088684633</v>
      </c>
      <c r="H232" s="33">
        <f>IF(OR($A232="",$B232="",$C232=""),"",'MPTO_working_3-way'!E231)</f>
        <v>1.6951236933442371</v>
      </c>
      <c r="I232" s="34">
        <f>IF(OR($A232="",$B232="",$C232=""),"",'MPTO_working_3-way'!F231)</f>
        <v>4.0774757667477637</v>
      </c>
      <c r="J232" s="35">
        <f>IF(OR($A232="",$B232="",$C232=""),"",'MPTO_working_3-way'!G231)</f>
        <v>6.0671226189882344</v>
      </c>
      <c r="K232" s="33">
        <f>IF(OR($A232="",$B232="",$C232=""),"",'OddsRatio_working_3-way'!H231)</f>
        <v>1.7046454874099839</v>
      </c>
      <c r="L232" s="34">
        <f>IF(OR($A232="",$B232="",$C232=""),"",'OddsRatio_working_3-way'!I231)</f>
        <v>4.0748166723344763</v>
      </c>
      <c r="M232" s="35">
        <f>IF(OR($A232="",$B232="",$C232=""),"",'OddsRatio_working_3-way'!J231)</f>
        <v>5.9538713054277679</v>
      </c>
      <c r="N232" s="36">
        <f t="shared" si="67"/>
        <v>58.06657043389658</v>
      </c>
      <c r="O232" s="37">
        <f t="shared" si="68"/>
        <v>24.842914154708332</v>
      </c>
      <c r="P232" s="37">
        <f t="shared" si="69"/>
        <v>17.090515411395092</v>
      </c>
      <c r="Q232" t="s">
        <v>61</v>
      </c>
      <c r="R232" t="s">
        <v>46</v>
      </c>
      <c r="S232" t="s">
        <v>473</v>
      </c>
      <c r="T232" s="38">
        <v>100</v>
      </c>
      <c r="U232" s="38">
        <f t="shared" si="70"/>
        <v>47.089947089947096</v>
      </c>
      <c r="V232" s="38">
        <f t="shared" si="71"/>
        <v>70.760233918128648</v>
      </c>
      <c r="W232" s="38">
        <f t="shared" si="72"/>
        <v>78.632478632478637</v>
      </c>
      <c r="X232" s="38">
        <f t="shared" si="73"/>
        <v>50.607287449392715</v>
      </c>
      <c r="Y232" s="38">
        <f t="shared" si="74"/>
        <v>74.277574277574288</v>
      </c>
      <c r="Z232" s="38">
        <f t="shared" si="75"/>
        <v>82.149818991924263</v>
      </c>
      <c r="AA232" s="38">
        <f t="shared" si="76"/>
        <v>-3.517340359445619</v>
      </c>
      <c r="AB232" s="38">
        <f t="shared" si="77"/>
        <v>-3.5173403594456403</v>
      </c>
      <c r="AC232" s="38">
        <f t="shared" si="78"/>
        <v>-3.5173403594456261</v>
      </c>
      <c r="AD232" s="39"/>
      <c r="AE232" s="39"/>
      <c r="AF232">
        <v>2.13</v>
      </c>
      <c r="AG232">
        <v>1.76</v>
      </c>
      <c r="AH232" s="45"/>
      <c r="AI232" s="39"/>
      <c r="AJ232" t="s">
        <v>318</v>
      </c>
      <c r="AK232" s="38"/>
      <c r="AL232" s="38"/>
    </row>
    <row r="233" spans="1:38" ht="15" x14ac:dyDescent="0.25">
      <c r="A233">
        <v>1.89</v>
      </c>
      <c r="B233">
        <v>3.42</v>
      </c>
      <c r="C233">
        <v>4.68</v>
      </c>
      <c r="D233" s="32">
        <f t="shared" si="79"/>
        <v>3.5173403594456421E-2</v>
      </c>
      <c r="E233" s="33">
        <f>IF(OR($A233="",$B233="",$C233=""),"",A233*'MPTO_working_3-way'!$I232)</f>
        <v>1.9564777327935226</v>
      </c>
      <c r="F233" s="34">
        <f>IF(OR($A233="",$B233="",$C233=""),"",B233*'MPTO_working_3-way'!$I232)</f>
        <v>3.540293040293041</v>
      </c>
      <c r="G233" s="35">
        <f>IF(OR($A233="",$B233="",$C233=""),"",C233*'MPTO_working_3-way'!$I232)</f>
        <v>4.8446115288220559</v>
      </c>
      <c r="H233" s="33">
        <f>IF(OR($A233="",$B233="",$C233=""),"",'MPTO_working_3-way'!E232)</f>
        <v>1.9328300532722407</v>
      </c>
      <c r="I233" s="34">
        <f>IF(OR($A233="",$B233="",$C233=""),"",'MPTO_working_3-way'!F232)</f>
        <v>3.5628625216240977</v>
      </c>
      <c r="J233" s="35">
        <f>IF(OR($A233="",$B233="",$C233=""),"",'MPTO_working_3-way'!G232)</f>
        <v>4.9517024360923543</v>
      </c>
      <c r="K233" s="33">
        <f>IF(OR($A233="",$B233="",$C233=""),"",'OddsRatio_working_3-way'!H232)</f>
        <v>1.9420178919443776</v>
      </c>
      <c r="L233" s="34">
        <f>IF(OR($A233="",$B233="",$C233=""),"",'OddsRatio_working_3-way'!I232)</f>
        <v>3.5614419084330269</v>
      </c>
      <c r="M233" s="35">
        <f>IF(OR($A233="",$B233="",$C233=""),"",'OddsRatio_working_3-way'!J232)</f>
        <v>4.895085216129563</v>
      </c>
      <c r="N233" s="36">
        <f t="shared" si="67"/>
        <v>51.112260734609407</v>
      </c>
      <c r="O233" s="37">
        <f t="shared" si="68"/>
        <v>28.246249353336779</v>
      </c>
      <c r="P233" s="37">
        <f t="shared" si="69"/>
        <v>20.6414899120538</v>
      </c>
      <c r="Q233" t="s">
        <v>108</v>
      </c>
      <c r="R233" t="s">
        <v>219</v>
      </c>
      <c r="S233" t="s">
        <v>473</v>
      </c>
      <c r="T233" s="38">
        <v>100</v>
      </c>
      <c r="U233" s="38">
        <f t="shared" si="70"/>
        <v>55.156950672645742</v>
      </c>
      <c r="V233" s="38">
        <f t="shared" si="71"/>
        <v>69.135802469135797</v>
      </c>
      <c r="W233" s="38">
        <f t="shared" si="72"/>
        <v>71.83098591549296</v>
      </c>
      <c r="X233" s="38">
        <f t="shared" si="73"/>
        <v>59.033211615371236</v>
      </c>
      <c r="Y233" s="38">
        <f t="shared" si="74"/>
        <v>73.012063411861305</v>
      </c>
      <c r="Z233" s="38">
        <f t="shared" si="75"/>
        <v>75.707246858218454</v>
      </c>
      <c r="AA233" s="38">
        <f t="shared" si="76"/>
        <v>-3.8762609427254944</v>
      </c>
      <c r="AB233" s="38">
        <f t="shared" si="77"/>
        <v>-3.8762609427255086</v>
      </c>
      <c r="AC233" s="38">
        <f t="shared" si="78"/>
        <v>-3.8762609427254944</v>
      </c>
      <c r="AD233" s="39"/>
      <c r="AE233" s="39"/>
      <c r="AF233">
        <v>2.37</v>
      </c>
      <c r="AG233">
        <v>1.63</v>
      </c>
      <c r="AH233" s="45"/>
      <c r="AI233" s="39"/>
      <c r="AJ233" t="s">
        <v>318</v>
      </c>
      <c r="AK233" s="38"/>
      <c r="AL233" s="38"/>
    </row>
    <row r="234" spans="1:38" ht="15" x14ac:dyDescent="0.25">
      <c r="A234">
        <v>2.23</v>
      </c>
      <c r="B234">
        <v>3.24</v>
      </c>
      <c r="C234">
        <v>3.55</v>
      </c>
      <c r="D234" s="32">
        <f t="shared" si="79"/>
        <v>3.8762609427255068E-2</v>
      </c>
      <c r="E234" s="33">
        <f>IF(OR($A234="",$B234="",$C234=""),"",A234*'MPTO_working_3-way'!$I233)</f>
        <v>2.3164406190227789</v>
      </c>
      <c r="F234" s="34">
        <f>IF(OR($A234="",$B234="",$C234=""),"",B234*'MPTO_working_3-way'!$I233)</f>
        <v>3.3655908545443065</v>
      </c>
      <c r="G234" s="35">
        <f>IF(OR($A234="",$B234="",$C234=""),"",C234*'MPTO_working_3-way'!$I233)</f>
        <v>3.6876072634667554</v>
      </c>
      <c r="H234" s="33">
        <f>IF(OR($A234="",$B234="",$C234=""),"",'MPTO_working_3-way'!E233)</f>
        <v>2.2961605120113058</v>
      </c>
      <c r="I234" s="34">
        <f>IF(OR($A234="",$B234="",$C234=""),"",'MPTO_working_3-way'!F233)</f>
        <v>3.3815645261798815</v>
      </c>
      <c r="J234" s="35">
        <f>IF(OR($A234="",$B234="",$C234=""),"",'MPTO_working_3-way'!G233)</f>
        <v>3.7206634379944066</v>
      </c>
      <c r="K234" s="33">
        <f>IF(OR($A234="",$B234="",$C234=""),"",'OddsRatio_working_3-way'!H233)</f>
        <v>2.3047327893288703</v>
      </c>
      <c r="L234" s="34">
        <f>IF(OR($A234="",$B234="",$C234=""),"",'OddsRatio_working_3-way'!I233)</f>
        <v>3.3760987382899765</v>
      </c>
      <c r="M234" s="35">
        <f>IF(OR($A234="",$B234="",$C234=""),"",'OddsRatio_working_3-way'!J233)</f>
        <v>3.7049338315354641</v>
      </c>
      <c r="N234" s="36">
        <f t="shared" si="67"/>
        <v>43.169679886802506</v>
      </c>
      <c r="O234" s="37">
        <f t="shared" si="68"/>
        <v>29.712464860360981</v>
      </c>
      <c r="P234" s="37">
        <f t="shared" si="69"/>
        <v>27.117855252836502</v>
      </c>
      <c r="Q234" t="s">
        <v>220</v>
      </c>
      <c r="R234" t="s">
        <v>77</v>
      </c>
      <c r="S234" t="s">
        <v>473</v>
      </c>
      <c r="T234" s="38">
        <v>100</v>
      </c>
      <c r="U234" s="38">
        <f t="shared" si="70"/>
        <v>62.686567164179095</v>
      </c>
      <c r="V234" s="38">
        <f t="shared" si="71"/>
        <v>72.602739726027394</v>
      </c>
      <c r="W234" s="38">
        <f t="shared" si="72"/>
        <v>60.9375</v>
      </c>
      <c r="X234" s="38">
        <f t="shared" si="73"/>
        <v>66.459760273972606</v>
      </c>
      <c r="Y234" s="38">
        <f t="shared" si="74"/>
        <v>76.37593283582089</v>
      </c>
      <c r="Z234" s="38">
        <f t="shared" si="75"/>
        <v>64.710693109793496</v>
      </c>
      <c r="AA234" s="38">
        <f t="shared" si="76"/>
        <v>-3.7731931097935103</v>
      </c>
      <c r="AB234" s="38">
        <f t="shared" si="77"/>
        <v>-3.7731931097934961</v>
      </c>
      <c r="AC234" s="38">
        <f t="shared" si="78"/>
        <v>-3.7731931097934961</v>
      </c>
      <c r="AD234" s="39"/>
      <c r="AE234" s="39"/>
      <c r="AF234">
        <v>2.44</v>
      </c>
      <c r="AG234">
        <v>1.58</v>
      </c>
      <c r="AH234" s="45"/>
      <c r="AI234" s="39"/>
      <c r="AJ234" t="s">
        <v>327</v>
      </c>
      <c r="AK234" s="38"/>
      <c r="AL234" s="38"/>
    </row>
    <row r="235" spans="1:38" ht="15" x14ac:dyDescent="0.25">
      <c r="A235">
        <v>2.68</v>
      </c>
      <c r="B235">
        <v>3.65</v>
      </c>
      <c r="C235">
        <v>2.56</v>
      </c>
      <c r="D235" s="32">
        <f t="shared" si="79"/>
        <v>3.7731931097934934E-2</v>
      </c>
      <c r="E235" s="33">
        <f>IF(OR($A235="",$B235="",$C235=""),"",A235*'MPTO_working_3-way'!$I234)</f>
        <v>2.7811215753424658</v>
      </c>
      <c r="F235" s="34">
        <f>IF(OR($A235="",$B235="",$C235=""),"",B235*'MPTO_working_3-way'!$I234)</f>
        <v>3.7877215485074625</v>
      </c>
      <c r="G235" s="35">
        <f>IF(OR($A235="",$B235="",$C235=""),"",C235*'MPTO_working_3-way'!$I234)</f>
        <v>2.6565937436107134</v>
      </c>
      <c r="H235" s="33">
        <f>IF(OR($A235="",$B235="",$C235=""),"",'MPTO_working_3-way'!E234)</f>
        <v>2.7734864393113776</v>
      </c>
      <c r="I235" s="34">
        <f>IF(OR($A235="",$B235="",$C235=""),"",'MPTO_working_3-way'!F234)</f>
        <v>3.82562360216565</v>
      </c>
      <c r="J235" s="35">
        <f>IF(OR($A235="",$B235="",$C235=""),"",'MPTO_working_3-way'!G234)</f>
        <v>2.6451689229157158</v>
      </c>
      <c r="K235" s="33">
        <f>IF(OR($A235="",$B235="",$C235=""),"",'OddsRatio_working_3-way'!H234)</f>
        <v>2.7780761292780478</v>
      </c>
      <c r="L235" s="34">
        <f>IF(OR($A235="",$B235="",$C235=""),"",'OddsRatio_working_3-way'!I234)</f>
        <v>3.8047034182064436</v>
      </c>
      <c r="M235" s="35">
        <f>IF(OR($A235="",$B235="",$C235=""),"",'OddsRatio_working_3-way'!J234)</f>
        <v>2.6510706914724729</v>
      </c>
      <c r="N235" s="36">
        <f t="shared" si="67"/>
        <v>35.956716486831773</v>
      </c>
      <c r="O235" s="37">
        <f t="shared" si="68"/>
        <v>26.401095941016212</v>
      </c>
      <c r="P235" s="37">
        <f t="shared" si="69"/>
        <v>37.642187572152018</v>
      </c>
      <c r="Q235" t="s">
        <v>237</v>
      </c>
      <c r="R235" t="s">
        <v>339</v>
      </c>
      <c r="S235" t="s">
        <v>473</v>
      </c>
      <c r="T235" s="38">
        <v>100</v>
      </c>
      <c r="U235" s="38">
        <f t="shared" si="70"/>
        <v>67.845659163987136</v>
      </c>
      <c r="V235" s="38">
        <f t="shared" si="71"/>
        <v>70.326409495548958</v>
      </c>
      <c r="W235" s="38">
        <f t="shared" si="72"/>
        <v>57.983193277310924</v>
      </c>
      <c r="X235" s="38">
        <f t="shared" si="73"/>
        <v>71.69039722714011</v>
      </c>
      <c r="Y235" s="38">
        <f t="shared" si="74"/>
        <v>74.171147558701932</v>
      </c>
      <c r="Z235" s="38">
        <f t="shared" si="75"/>
        <v>61.827931340463891</v>
      </c>
      <c r="AA235" s="38">
        <f t="shared" si="76"/>
        <v>-3.844738063152974</v>
      </c>
      <c r="AB235" s="38">
        <f t="shared" si="77"/>
        <v>-3.844738063152974</v>
      </c>
      <c r="AC235" s="38">
        <f t="shared" si="78"/>
        <v>-3.8447380631529668</v>
      </c>
      <c r="AD235" s="39"/>
      <c r="AE235" s="39"/>
      <c r="AF235">
        <v>1.9</v>
      </c>
      <c r="AG235">
        <v>1.95</v>
      </c>
      <c r="AH235" s="45"/>
      <c r="AI235" s="39"/>
      <c r="AJ235" t="s">
        <v>327</v>
      </c>
      <c r="AK235" s="38"/>
      <c r="AL235" s="38"/>
    </row>
    <row r="236" spans="1:38" ht="15" x14ac:dyDescent="0.25">
      <c r="A236">
        <v>3.11</v>
      </c>
      <c r="B236">
        <v>3.37</v>
      </c>
      <c r="C236">
        <v>2.38</v>
      </c>
      <c r="D236" s="32">
        <f t="shared" si="79"/>
        <v>3.8447380631529748E-2</v>
      </c>
      <c r="E236" s="33">
        <f>IF(OR($A236="",$B236="",$C236=""),"",A236*'MPTO_working_3-way'!$I235)</f>
        <v>3.2295713537640576</v>
      </c>
      <c r="F236" s="34">
        <f>IF(OR($A236="",$B236="",$C236=""),"",B236*'MPTO_working_3-way'!$I235)</f>
        <v>3.4995676727282552</v>
      </c>
      <c r="G236" s="35">
        <f>IF(OR($A236="",$B236="",$C236=""),"",C236*'MPTO_working_3-way'!$I235)</f>
        <v>2.4715047659030409</v>
      </c>
      <c r="H236" s="33">
        <f>IF(OR($A236="",$B236="",$C236=""),"",'MPTO_working_3-way'!E235)</f>
        <v>3.2391012400852781</v>
      </c>
      <c r="I236" s="34">
        <f>IF(OR($A236="",$B236="",$C236=""),"",'MPTO_working_3-way'!F235)</f>
        <v>3.5221175235332005</v>
      </c>
      <c r="J236" s="35">
        <f>IF(OR($A236="",$B236="",$C236=""),"",'MPTO_working_3-way'!G235)</f>
        <v>2.4548776688014255</v>
      </c>
      <c r="K236" s="33">
        <f>IF(OR($A236="",$B236="",$C236=""),"",'OddsRatio_working_3-way'!H235)</f>
        <v>3.2356827204128153</v>
      </c>
      <c r="L236" s="34">
        <f>IF(OR($A236="",$B236="",$C236=""),"",'OddsRatio_working_3-way'!I235)</f>
        <v>3.5111696907006515</v>
      </c>
      <c r="M236" s="35">
        <f>IF(OR($A236="",$B236="",$C236=""),"",'OddsRatio_working_3-way'!J235)</f>
        <v>2.4622000730662017</v>
      </c>
      <c r="N236" s="36">
        <f t="shared" si="67"/>
        <v>30.963861468318466</v>
      </c>
      <c r="O236" s="37">
        <f t="shared" si="68"/>
        <v>28.574958209635142</v>
      </c>
      <c r="P236" s="37">
        <f t="shared" si="69"/>
        <v>40.461180322046395</v>
      </c>
      <c r="Q236" t="s">
        <v>239</v>
      </c>
      <c r="R236" t="s">
        <v>331</v>
      </c>
      <c r="S236" t="s">
        <v>473</v>
      </c>
      <c r="T236" s="38">
        <v>100</v>
      </c>
      <c r="U236" s="38">
        <f t="shared" si="70"/>
        <v>57.446808510638299</v>
      </c>
      <c r="V236" s="38">
        <f t="shared" si="71"/>
        <v>70.760233918128648</v>
      </c>
      <c r="W236" s="38">
        <f t="shared" si="72"/>
        <v>67.948717948717942</v>
      </c>
      <c r="X236" s="38">
        <f t="shared" si="73"/>
        <v>61.291048133153389</v>
      </c>
      <c r="Y236" s="38">
        <f t="shared" si="74"/>
        <v>74.604473540643738</v>
      </c>
      <c r="Z236" s="38">
        <f t="shared" si="75"/>
        <v>71.792957571233046</v>
      </c>
      <c r="AA236" s="38">
        <f t="shared" si="76"/>
        <v>-3.8442396225150901</v>
      </c>
      <c r="AB236" s="38">
        <f t="shared" si="77"/>
        <v>-3.8442396225150901</v>
      </c>
      <c r="AC236" s="38">
        <f t="shared" si="78"/>
        <v>-3.8442396225151043</v>
      </c>
      <c r="AD236" s="39"/>
      <c r="AE236" s="39"/>
      <c r="AF236">
        <v>2.06</v>
      </c>
      <c r="AG236">
        <v>1.79</v>
      </c>
      <c r="AH236" s="45"/>
      <c r="AI236" s="39"/>
      <c r="AJ236" t="s">
        <v>327</v>
      </c>
      <c r="AK236" s="38"/>
      <c r="AL236" s="38"/>
    </row>
    <row r="237" spans="1:38" ht="15" x14ac:dyDescent="0.25">
      <c r="A237">
        <v>2.35</v>
      </c>
      <c r="B237">
        <v>3.42</v>
      </c>
      <c r="C237">
        <v>3.12</v>
      </c>
      <c r="D237" s="32">
        <f t="shared" si="79"/>
        <v>3.8442396225150999E-2</v>
      </c>
      <c r="E237" s="33">
        <f>IF(OR($A237="",$B237="",$C237=""),"",A237*'MPTO_working_3-way'!$I236)</f>
        <v>2.4403396311291048</v>
      </c>
      <c r="F237" s="34">
        <f>IF(OR($A237="",$B237="",$C237=""),"",B237*'MPTO_working_3-way'!$I236)</f>
        <v>3.5514729950900161</v>
      </c>
      <c r="G237" s="35">
        <f>IF(OR($A237="",$B237="",$C237=""),"",C237*'MPTO_working_3-way'!$I236)</f>
        <v>3.2399402762224714</v>
      </c>
      <c r="H237" s="33">
        <f>IF(OR($A237="",$B237="",$C237=""),"",'MPTO_working_3-way'!E236)</f>
        <v>2.4229632005936761</v>
      </c>
      <c r="I237" s="34">
        <f>IF(OR($A237="",$B237="",$C237=""),"",'MPTO_working_3-way'!F236)</f>
        <v>3.5767486178230925</v>
      </c>
      <c r="J237" s="35">
        <f>IF(OR($A237="",$B237="",$C237=""),"",'MPTO_working_3-way'!G236)</f>
        <v>3.2499326047736559</v>
      </c>
      <c r="K237" s="33">
        <f>IF(OR($A237="",$B237="",$C237=""),"",'OddsRatio_working_3-way'!H236)</f>
        <v>2.430564850092888</v>
      </c>
      <c r="L237" s="34">
        <f>IF(OR($A237="",$B237="",$C237=""),"",'OddsRatio_working_3-way'!I236)</f>
        <v>3.564419953499844</v>
      </c>
      <c r="M237" s="35">
        <f>IF(OR($A237="",$B237="",$C237=""),"",'OddsRatio_working_3-way'!J236)</f>
        <v>3.246516653479202</v>
      </c>
      <c r="N237" s="36">
        <f t="shared" si="67"/>
        <v>40.977902716652459</v>
      </c>
      <c r="O237" s="37">
        <f t="shared" si="68"/>
        <v>28.157330814074061</v>
      </c>
      <c r="P237" s="37">
        <f t="shared" si="69"/>
        <v>30.86476646927348</v>
      </c>
      <c r="Q237" t="s">
        <v>42</v>
      </c>
      <c r="R237" t="s">
        <v>75</v>
      </c>
      <c r="S237" t="s">
        <v>473</v>
      </c>
      <c r="T237" s="38">
        <v>100</v>
      </c>
      <c r="U237" s="38">
        <f t="shared" si="70"/>
        <v>64.02877697841727</v>
      </c>
      <c r="V237" s="38">
        <f t="shared" si="71"/>
        <v>71.671388101982998</v>
      </c>
      <c r="W237" s="38">
        <f t="shared" si="72"/>
        <v>60.474308300395251</v>
      </c>
      <c r="X237" s="38">
        <f t="shared" si="73"/>
        <v>67.854303597621751</v>
      </c>
      <c r="Y237" s="38">
        <f t="shared" si="74"/>
        <v>75.496914721187494</v>
      </c>
      <c r="Z237" s="38">
        <f t="shared" si="75"/>
        <v>64.299834919599746</v>
      </c>
      <c r="AA237" s="38">
        <f t="shared" si="76"/>
        <v>-3.8255266192044814</v>
      </c>
      <c r="AB237" s="38">
        <f t="shared" si="77"/>
        <v>-3.8255266192044957</v>
      </c>
      <c r="AC237" s="38">
        <f t="shared" si="78"/>
        <v>-3.8255266192044957</v>
      </c>
      <c r="AD237" s="39"/>
      <c r="AE237" s="39"/>
      <c r="AF237">
        <v>2.0299999999999998</v>
      </c>
      <c r="AG237">
        <v>1.83</v>
      </c>
      <c r="AH237" s="45"/>
      <c r="AI237" s="39"/>
      <c r="AJ237" t="s">
        <v>327</v>
      </c>
      <c r="AK237" s="38"/>
      <c r="AL237" s="38"/>
    </row>
    <row r="238" spans="1:38" ht="15" x14ac:dyDescent="0.25">
      <c r="A238">
        <v>2.78</v>
      </c>
      <c r="B238">
        <v>3.53</v>
      </c>
      <c r="C238">
        <v>2.5299999999999998</v>
      </c>
      <c r="D238" s="32">
        <f t="shared" si="79"/>
        <v>3.8255266192044779E-2</v>
      </c>
      <c r="E238" s="33">
        <f>IF(OR($A238="",$B238="",$C238=""),"",A238*'MPTO_working_3-way'!$I237)</f>
        <v>2.8863496400138842</v>
      </c>
      <c r="F238" s="34">
        <f>IF(OR($A238="",$B238="",$C238=""),"",B238*'MPTO_working_3-way'!$I237)</f>
        <v>3.665041089657918</v>
      </c>
      <c r="G238" s="35">
        <f>IF(OR($A238="",$B238="",$C238=""),"",C238*'MPTO_working_3-way'!$I237)</f>
        <v>2.6267858234658732</v>
      </c>
      <c r="H238" s="33">
        <f>IF(OR($A238="",$B238="",$C238=""),"",'MPTO_working_3-way'!E237)</f>
        <v>2.8821726754990595</v>
      </c>
      <c r="I238" s="34">
        <f>IF(OR($A238="",$B238="",$C238=""),"",'MPTO_working_3-way'!F237)</f>
        <v>3.6963880919100278</v>
      </c>
      <c r="J238" s="35">
        <f>IF(OR($A238="",$B238="",$C238=""),"",'MPTO_working_3-way'!G237)</f>
        <v>2.6143438060298343</v>
      </c>
      <c r="K238" s="33">
        <f>IF(OR($A238="",$B238="",$C238=""),"",'OddsRatio_working_3-way'!H237)</f>
        <v>2.8851660213460764</v>
      </c>
      <c r="L238" s="34">
        <f>IF(OR($A238="",$B238="",$C238=""),"",'OddsRatio_working_3-way'!I237)</f>
        <v>3.6794775471941428</v>
      </c>
      <c r="M238" s="35">
        <f>IF(OR($A238="",$B238="",$C238=""),"",'OddsRatio_working_3-way'!J237)</f>
        <v>2.6203955127300547</v>
      </c>
      <c r="N238" s="36">
        <f t="shared" si="67"/>
        <v>34.6458372934746</v>
      </c>
      <c r="O238" s="37">
        <f t="shared" si="68"/>
        <v>27.284823704209455</v>
      </c>
      <c r="P238" s="37">
        <f t="shared" si="69"/>
        <v>38.069339002315957</v>
      </c>
      <c r="Q238" t="s">
        <v>340</v>
      </c>
      <c r="R238" t="s">
        <v>234</v>
      </c>
      <c r="S238" t="s">
        <v>473</v>
      </c>
      <c r="T238" s="38">
        <v>100</v>
      </c>
      <c r="U238" s="38">
        <f t="shared" si="70"/>
        <v>70.930232558139537</v>
      </c>
      <c r="V238" s="38">
        <f t="shared" si="71"/>
        <v>70.414201183431956</v>
      </c>
      <c r="W238" s="38">
        <f t="shared" si="72"/>
        <v>54.751131221719454</v>
      </c>
      <c r="X238" s="38">
        <f t="shared" si="73"/>
        <v>74.834667594848597</v>
      </c>
      <c r="Y238" s="38">
        <f t="shared" si="74"/>
        <v>74.318636220141016</v>
      </c>
      <c r="Z238" s="38">
        <f t="shared" si="75"/>
        <v>58.655566258428514</v>
      </c>
      <c r="AA238" s="38">
        <f t="shared" si="76"/>
        <v>-3.9044350367090601</v>
      </c>
      <c r="AB238" s="38">
        <f t="shared" si="77"/>
        <v>-3.9044350367090601</v>
      </c>
      <c r="AC238" s="38">
        <f t="shared" si="78"/>
        <v>-3.9044350367090601</v>
      </c>
      <c r="AD238" s="39"/>
      <c r="AE238" s="39"/>
      <c r="AF238">
        <v>1.94</v>
      </c>
      <c r="AG238">
        <v>1.9</v>
      </c>
      <c r="AH238" s="45"/>
      <c r="AI238" s="39"/>
      <c r="AJ238" t="s">
        <v>327</v>
      </c>
      <c r="AK238" s="38"/>
      <c r="AL238" s="38"/>
    </row>
    <row r="239" spans="1:38" ht="15" x14ac:dyDescent="0.25">
      <c r="A239">
        <v>3.44</v>
      </c>
      <c r="B239">
        <v>3.38</v>
      </c>
      <c r="C239">
        <v>2.21</v>
      </c>
      <c r="D239" s="32">
        <f t="shared" si="79"/>
        <v>3.904435036709053E-2</v>
      </c>
      <c r="E239" s="33">
        <f>IF(OR($A239="",$B239="",$C239=""),"",A239*'MPTO_working_3-way'!$I238)</f>
        <v>3.5743125652627912</v>
      </c>
      <c r="F239" s="34">
        <f>IF(OR($A239="",$B239="",$C239=""),"",B239*'MPTO_working_3-way'!$I238)</f>
        <v>3.5119699042407659</v>
      </c>
      <c r="G239" s="35">
        <f>IF(OR($A239="",$B239="",$C239=""),"",C239*'MPTO_working_3-way'!$I238)</f>
        <v>2.2962880143112701</v>
      </c>
      <c r="H239" s="33">
        <f>IF(OR($A239="",$B239="",$C239=""),"",'MPTO_working_3-way'!E238)</f>
        <v>3.6012301533319078</v>
      </c>
      <c r="I239" s="34">
        <f>IF(OR($A239="",$B239="",$C239=""),"",'MPTO_working_3-way'!F238)</f>
        <v>3.535527753001388</v>
      </c>
      <c r="J239" s="35">
        <f>IF(OR($A239="",$B239="",$C239=""),"",'MPTO_working_3-way'!G238)</f>
        <v>2.2754479621062584</v>
      </c>
      <c r="K239" s="33">
        <f>IF(OR($A239="",$B239="",$C239=""),"",'OddsRatio_working_3-way'!H238)</f>
        <v>3.5895559482191599</v>
      </c>
      <c r="L239" s="34">
        <f>IF(OR($A239="",$B239="",$C239=""),"",'OddsRatio_working_3-way'!I238)</f>
        <v>3.5258783429350817</v>
      </c>
      <c r="M239" s="35">
        <f>IF(OR($A239="",$B239="",$C239=""),"",'OddsRatio_working_3-way'!J238)</f>
        <v>2.2841650398955671</v>
      </c>
      <c r="N239" s="36">
        <f t="shared" si="67"/>
        <v>27.977407732008963</v>
      </c>
      <c r="O239" s="37">
        <f t="shared" si="68"/>
        <v>28.474048105949944</v>
      </c>
      <c r="P239" s="37">
        <f t="shared" si="69"/>
        <v>43.548544162041097</v>
      </c>
      <c r="Q239" t="s">
        <v>230</v>
      </c>
      <c r="R239" t="s">
        <v>334</v>
      </c>
      <c r="S239" t="s">
        <v>473</v>
      </c>
      <c r="T239" s="38">
        <v>100</v>
      </c>
      <c r="U239" s="38">
        <f t="shared" si="70"/>
        <v>58.50622406639004</v>
      </c>
      <c r="V239" s="38">
        <f t="shared" si="71"/>
        <v>68.152866242038215</v>
      </c>
      <c r="W239" s="38">
        <f t="shared" si="72"/>
        <v>69.418960244648318</v>
      </c>
      <c r="X239" s="38">
        <f t="shared" si="73"/>
        <v>62.428173513313467</v>
      </c>
      <c r="Y239" s="38">
        <f t="shared" si="74"/>
        <v>72.074815688961635</v>
      </c>
      <c r="Z239" s="38">
        <f t="shared" si="75"/>
        <v>73.340909691571738</v>
      </c>
      <c r="AA239" s="38">
        <f t="shared" si="76"/>
        <v>-3.9219494469234277</v>
      </c>
      <c r="AB239" s="38">
        <f t="shared" si="77"/>
        <v>-3.9219494469234206</v>
      </c>
      <c r="AC239" s="38">
        <f t="shared" si="78"/>
        <v>-3.9219494469234206</v>
      </c>
      <c r="AD239" s="39"/>
      <c r="AE239" s="39"/>
      <c r="AF239">
        <v>2.1</v>
      </c>
      <c r="AG239">
        <v>1.77</v>
      </c>
      <c r="AH239" s="45"/>
      <c r="AI239" s="39"/>
      <c r="AJ239" t="s">
        <v>327</v>
      </c>
      <c r="AK239" s="38"/>
      <c r="AL239" s="38"/>
    </row>
    <row r="240" spans="1:38" ht="15" x14ac:dyDescent="0.25">
      <c r="A240">
        <v>2.41</v>
      </c>
      <c r="B240">
        <v>3.14</v>
      </c>
      <c r="C240">
        <v>3.27</v>
      </c>
      <c r="D240" s="32">
        <f t="shared" si="79"/>
        <v>3.9219494469234117E-2</v>
      </c>
      <c r="E240" s="33">
        <f>IF(OR($A240="",$B240="",$C240=""),"",A240*'MPTO_working_3-way'!$I239)</f>
        <v>2.5045189816708544</v>
      </c>
      <c r="F240" s="34">
        <f>IF(OR($A240="",$B240="",$C240=""),"",B240*'MPTO_working_3-way'!$I239)</f>
        <v>3.2631492126333952</v>
      </c>
      <c r="G240" s="35">
        <f>IF(OR($A240="",$B240="",$C240=""),"",C240*'MPTO_working_3-way'!$I239)</f>
        <v>3.3982477469143957</v>
      </c>
      <c r="H240" s="33">
        <f>IF(OR($A240="",$B240="",$C240=""),"",'MPTO_working_3-way'!E239)</f>
        <v>2.4884003558755841</v>
      </c>
      <c r="I240" s="34">
        <f>IF(OR($A240="",$B240="",$C240=""),"",'MPTO_working_3-way'!F239)</f>
        <v>3.2744138282621273</v>
      </c>
      <c r="J240" s="35">
        <f>IF(OR($A240="",$B240="",$C240=""),"",'MPTO_working_3-way'!G239)</f>
        <v>3.4160328382991514</v>
      </c>
      <c r="K240" s="33">
        <f>IF(OR($A240="",$B240="",$C240=""),"",'OddsRatio_working_3-way'!H239)</f>
        <v>2.4955250348283733</v>
      </c>
      <c r="L240" s="34">
        <f>IF(OR($A240="",$B240="",$C240=""),"",'OddsRatio_working_3-way'!I239)</f>
        <v>3.2698039535693044</v>
      </c>
      <c r="M240" s="35">
        <f>IF(OR($A240="",$B240="",$C240=""),"",'OddsRatio_working_3-way'!J239)</f>
        <v>3.407689240468375</v>
      </c>
      <c r="N240" s="36">
        <f t="shared" si="67"/>
        <v>39.92782675309828</v>
      </c>
      <c r="O240" s="37">
        <f t="shared" si="68"/>
        <v>30.645242826422564</v>
      </c>
      <c r="P240" s="37">
        <f t="shared" si="69"/>
        <v>29.426930420479163</v>
      </c>
      <c r="Q240" t="s">
        <v>232</v>
      </c>
      <c r="R240" t="s">
        <v>240</v>
      </c>
      <c r="S240" t="s">
        <v>473</v>
      </c>
      <c r="T240" s="38">
        <v>100</v>
      </c>
      <c r="U240" s="38">
        <f t="shared" si="70"/>
        <v>54.337899543379002</v>
      </c>
      <c r="V240" s="38">
        <f t="shared" si="71"/>
        <v>69.969969969969966</v>
      </c>
      <c r="W240" s="38">
        <f t="shared" si="72"/>
        <v>71.671388101982998</v>
      </c>
      <c r="X240" s="38">
        <f t="shared" si="73"/>
        <v>58.358641928047028</v>
      </c>
      <c r="Y240" s="38">
        <f t="shared" si="74"/>
        <v>73.990712354638006</v>
      </c>
      <c r="Z240" s="38">
        <f t="shared" si="75"/>
        <v>75.692130486651038</v>
      </c>
      <c r="AA240" s="38">
        <f t="shared" si="76"/>
        <v>-4.0207423846680257</v>
      </c>
      <c r="AB240" s="38">
        <f t="shared" si="77"/>
        <v>-4.0207423846680399</v>
      </c>
      <c r="AC240" s="38">
        <f t="shared" si="78"/>
        <v>-4.0207423846680399</v>
      </c>
      <c r="AD240" s="39"/>
      <c r="AE240" s="39"/>
      <c r="AF240">
        <v>2.42</v>
      </c>
      <c r="AG240">
        <v>1.58</v>
      </c>
      <c r="AH240" s="45"/>
      <c r="AI240" s="39"/>
      <c r="AJ240" t="s">
        <v>327</v>
      </c>
      <c r="AK240" s="38"/>
      <c r="AL240" s="38"/>
    </row>
    <row r="241" spans="1:38" ht="15" x14ac:dyDescent="0.25">
      <c r="A241">
        <v>2.19</v>
      </c>
      <c r="B241">
        <v>3.33</v>
      </c>
      <c r="C241">
        <v>3.53</v>
      </c>
      <c r="D241" s="32">
        <f t="shared" si="79"/>
        <v>4.0207423846680523E-2</v>
      </c>
      <c r="E241" s="33">
        <f>IF(OR($A241="",$B241="",$C241=""),"",A241*'MPTO_working_3-way'!$I240)</f>
        <v>2.2780542582242305</v>
      </c>
      <c r="F241" s="34">
        <f>IF(OR($A241="",$B241="",$C241=""),"",B241*'MPTO_working_3-way'!$I240)</f>
        <v>3.4638907214094461</v>
      </c>
      <c r="G241" s="35">
        <f>IF(OR($A241="",$B241="",$C241=""),"",C241*'MPTO_working_3-way'!$I240)</f>
        <v>3.671932206178782</v>
      </c>
      <c r="H241" s="33">
        <f>IF(OR($A241="",$B241="",$C241=""),"",'MPTO_working_3-way'!E240)</f>
        <v>2.2562233580607405</v>
      </c>
      <c r="I241" s="34">
        <f>IF(OR($A241="",$B241="",$C241=""),"",'MPTO_working_3-way'!F240)</f>
        <v>3.4855614454842807</v>
      </c>
      <c r="J241" s="35">
        <f>IF(OR($A241="",$B241="",$C241=""),"",'MPTO_working_3-way'!G240)</f>
        <v>3.7053004910850067</v>
      </c>
      <c r="K241" s="33">
        <f>IF(OR($A241="",$B241="",$C241=""),"",'OddsRatio_working_3-way'!H240)</f>
        <v>2.2653132639253619</v>
      </c>
      <c r="L241" s="34">
        <f>IF(OR($A241="",$B241="",$C241=""),"",'OddsRatio_working_3-way'!I240)</f>
        <v>3.4774621049967172</v>
      </c>
      <c r="M241" s="35">
        <f>IF(OR($A241="",$B241="",$C241=""),"",'OddsRatio_working_3-way'!J240)</f>
        <v>3.6901197964127443</v>
      </c>
      <c r="N241" s="36">
        <f t="shared" si="67"/>
        <v>43.897110720247348</v>
      </c>
      <c r="O241" s="37">
        <f t="shared" si="68"/>
        <v>28.869271014216729</v>
      </c>
      <c r="P241" s="37">
        <f t="shared" si="69"/>
        <v>27.233618265535895</v>
      </c>
      <c r="Q241" t="s">
        <v>222</v>
      </c>
      <c r="R241" t="s">
        <v>242</v>
      </c>
      <c r="S241" t="s">
        <v>473</v>
      </c>
      <c r="T241" s="38">
        <v>100</v>
      </c>
      <c r="U241" s="38">
        <f t="shared" si="70"/>
        <v>56.709956709956707</v>
      </c>
      <c r="V241" s="38">
        <f t="shared" si="71"/>
        <v>70.149253731343279</v>
      </c>
      <c r="W241" s="38">
        <f t="shared" si="72"/>
        <v>69.230769230769241</v>
      </c>
      <c r="X241" s="38">
        <f t="shared" si="73"/>
        <v>60.619977037887487</v>
      </c>
      <c r="Y241" s="38">
        <f t="shared" si="74"/>
        <v>74.05927405927406</v>
      </c>
      <c r="Z241" s="38">
        <f t="shared" si="75"/>
        <v>73.140789558700007</v>
      </c>
      <c r="AA241" s="38">
        <f t="shared" si="76"/>
        <v>-3.9100203279307806</v>
      </c>
      <c r="AB241" s="38">
        <f t="shared" si="77"/>
        <v>-3.9100203279307806</v>
      </c>
      <c r="AC241" s="38">
        <f t="shared" si="78"/>
        <v>-3.9100203279307664</v>
      </c>
      <c r="AD241" s="39"/>
      <c r="AE241" s="39"/>
      <c r="AF241">
        <v>2.0699999999999998</v>
      </c>
      <c r="AG241">
        <v>1.79</v>
      </c>
      <c r="AH241" s="45"/>
      <c r="AI241" s="39"/>
      <c r="AJ241" t="s">
        <v>327</v>
      </c>
      <c r="AK241" s="38"/>
      <c r="AL241" s="38"/>
    </row>
    <row r="242" spans="1:38" ht="15" x14ac:dyDescent="0.25">
      <c r="A242">
        <v>2.31</v>
      </c>
      <c r="B242">
        <v>3.35</v>
      </c>
      <c r="C242">
        <v>3.25</v>
      </c>
      <c r="D242" s="32">
        <f t="shared" si="79"/>
        <v>3.9100203279307744E-2</v>
      </c>
      <c r="E242" s="33">
        <f>IF(OR($A242="",$B242="",$C242=""),"",A242*'MPTO_working_3-way'!$I241)</f>
        <v>2.4003214695752009</v>
      </c>
      <c r="F242" s="34">
        <f>IF(OR($A242="",$B242="",$C242=""),"",B242*'MPTO_working_3-way'!$I241)</f>
        <v>3.4809856809856812</v>
      </c>
      <c r="G242" s="35">
        <f>IF(OR($A242="",$B242="",$C242=""),"",C242*'MPTO_working_3-way'!$I241)</f>
        <v>3.3770756606577503</v>
      </c>
      <c r="H242" s="33">
        <f>IF(OR($A242="",$B242="",$C242=""),"",'MPTO_working_3-way'!E241)</f>
        <v>2.38170640761069</v>
      </c>
      <c r="I242" s="34">
        <f>IF(OR($A242="",$B242="",$C242=""),"",'MPTO_working_3-way'!F241)</f>
        <v>3.5029452217766508</v>
      </c>
      <c r="J242" s="35">
        <f>IF(OR($A242="",$B242="",$C242=""),"",'MPTO_working_3-way'!G241)</f>
        <v>3.3937545331361711</v>
      </c>
      <c r="K242" s="33">
        <f>IF(OR($A242="",$B242="",$C242=""),"",'OddsRatio_working_3-way'!H241)</f>
        <v>2.3897165249015537</v>
      </c>
      <c r="L242" s="34">
        <f>IF(OR($A242="",$B242="",$C242=""),"",'OddsRatio_working_3-way'!I241)</f>
        <v>3.4930029263501163</v>
      </c>
      <c r="M242" s="35">
        <f>IF(OR($A242="",$B242="",$C242=""),"",'OddsRatio_working_3-way'!J241)</f>
        <v>3.3869176954416007</v>
      </c>
      <c r="N242" s="36">
        <f t="shared" si="67"/>
        <v>41.661086345112594</v>
      </c>
      <c r="O242" s="37">
        <f t="shared" si="68"/>
        <v>28.727495360361221</v>
      </c>
      <c r="P242" s="37">
        <f t="shared" si="69"/>
        <v>29.611418294526182</v>
      </c>
      <c r="Q242" t="s">
        <v>227</v>
      </c>
      <c r="R242" t="s">
        <v>224</v>
      </c>
      <c r="S242" t="s">
        <v>473</v>
      </c>
      <c r="T242" s="38">
        <v>100</v>
      </c>
      <c r="U242" s="38">
        <f t="shared" si="70"/>
        <v>59.839357429718881</v>
      </c>
      <c r="V242" s="38">
        <f t="shared" si="71"/>
        <v>69.879518072289159</v>
      </c>
      <c r="W242" s="38">
        <f t="shared" si="72"/>
        <v>66.442953020134226</v>
      </c>
      <c r="X242" s="38">
        <f t="shared" si="73"/>
        <v>63.677528907576622</v>
      </c>
      <c r="Y242" s="38">
        <f t="shared" si="74"/>
        <v>73.717689550146886</v>
      </c>
      <c r="Z242" s="38">
        <f t="shared" si="75"/>
        <v>70.281124497991968</v>
      </c>
      <c r="AA242" s="38">
        <f t="shared" si="76"/>
        <v>-3.8381714778577418</v>
      </c>
      <c r="AB242" s="38">
        <f t="shared" si="77"/>
        <v>-3.8381714778577276</v>
      </c>
      <c r="AC242" s="38">
        <f t="shared" si="78"/>
        <v>-3.8381714778577418</v>
      </c>
      <c r="AD242" s="39"/>
      <c r="AE242" s="39"/>
      <c r="AF242">
        <v>1.93</v>
      </c>
      <c r="AG242">
        <v>1.93</v>
      </c>
      <c r="AH242" s="45"/>
      <c r="AI242" s="39"/>
      <c r="AJ242" t="s">
        <v>327</v>
      </c>
      <c r="AK242" s="38"/>
      <c r="AL242" s="38"/>
    </row>
    <row r="243" spans="1:38" ht="15" x14ac:dyDescent="0.25">
      <c r="A243">
        <v>2.4900000000000002</v>
      </c>
      <c r="B243">
        <v>3.32</v>
      </c>
      <c r="C243">
        <v>2.98</v>
      </c>
      <c r="D243" s="32">
        <f t="shared" si="79"/>
        <v>3.8381714778577436E-2</v>
      </c>
      <c r="E243" s="33">
        <f>IF(OR($A243="",$B243="",$C243=""),"",A243*'MPTO_working_3-way'!$I242)</f>
        <v>2.5855704697986579</v>
      </c>
      <c r="F243" s="34">
        <f>IF(OR($A243="",$B243="",$C243=""),"",B243*'MPTO_working_3-way'!$I242)</f>
        <v>3.4474272930648771</v>
      </c>
      <c r="G243" s="35">
        <f>IF(OR($A243="",$B243="",$C243=""),"",C243*'MPTO_working_3-way'!$I242)</f>
        <v>3.0943775100401609</v>
      </c>
      <c r="H243" s="33">
        <f>IF(OR($A243="",$B243="",$C243=""),"",'MPTO_working_3-way'!E242)</f>
        <v>2.5719336352712823</v>
      </c>
      <c r="I243" s="34">
        <f>IF(OR($A243="",$B243="",$C243=""),"",'MPTO_working_3-way'!F242)</f>
        <v>3.4672751627675149</v>
      </c>
      <c r="J243" s="35">
        <f>IF(OR($A243="",$B243="",$C243=""),"",'MPTO_working_3-way'!G242)</f>
        <v>3.0981183543951456</v>
      </c>
      <c r="K243" s="33">
        <f>IF(OR($A243="",$B243="",$C243=""),"",'OddsRatio_working_3-way'!H242)</f>
        <v>2.5781514084711996</v>
      </c>
      <c r="L243" s="34">
        <f>IF(OR($A243="",$B243="",$C243=""),"",'OddsRatio_working_3-way'!I242)</f>
        <v>3.4572558843309951</v>
      </c>
      <c r="M243" s="35">
        <f>IF(OR($A243="",$B243="",$C243=""),"",'OddsRatio_working_3-way'!J242)</f>
        <v>3.0971407978342116</v>
      </c>
      <c r="N243" s="36">
        <f t="shared" si="67"/>
        <v>38.676184295911739</v>
      </c>
      <c r="O243" s="37">
        <f t="shared" si="68"/>
        <v>29.007138221933808</v>
      </c>
      <c r="P243" s="37">
        <f t="shared" si="69"/>
        <v>32.316677482154446</v>
      </c>
      <c r="Q243" t="s">
        <v>235</v>
      </c>
      <c r="R243" t="s">
        <v>233</v>
      </c>
      <c r="S243" t="s">
        <v>473</v>
      </c>
      <c r="T243" s="38">
        <v>100</v>
      </c>
      <c r="U243" s="38">
        <f t="shared" si="70"/>
        <v>41.520467836257311</v>
      </c>
      <c r="V243" s="38">
        <f t="shared" si="71"/>
        <v>72.375690607734811</v>
      </c>
      <c r="W243" s="38">
        <f t="shared" si="72"/>
        <v>81.851179673321241</v>
      </c>
      <c r="X243" s="38">
        <f t="shared" si="73"/>
        <v>45.773129718943963</v>
      </c>
      <c r="Y243" s="38">
        <f t="shared" si="74"/>
        <v>76.628352490421463</v>
      </c>
      <c r="Z243" s="38">
        <f t="shared" si="75"/>
        <v>86.103841556007879</v>
      </c>
      <c r="AA243" s="38">
        <f t="shared" si="76"/>
        <v>-4.2526618826866525</v>
      </c>
      <c r="AB243" s="38">
        <f t="shared" si="77"/>
        <v>-4.2526618826866525</v>
      </c>
      <c r="AC243" s="38">
        <f t="shared" si="78"/>
        <v>-4.2526618826866383</v>
      </c>
      <c r="AD243" s="39"/>
      <c r="AE243" s="39"/>
      <c r="AF243">
        <v>2.19</v>
      </c>
      <c r="AG243">
        <v>1.7</v>
      </c>
      <c r="AH243" s="45"/>
      <c r="AI243" s="39"/>
      <c r="AJ243" t="s">
        <v>327</v>
      </c>
      <c r="AK243" s="38"/>
      <c r="AL243" s="38"/>
    </row>
    <row r="244" spans="1:38" ht="15" x14ac:dyDescent="0.25">
      <c r="A244">
        <v>1.71</v>
      </c>
      <c r="B244">
        <v>3.62</v>
      </c>
      <c r="C244">
        <v>5.51</v>
      </c>
      <c r="D244" s="32">
        <f t="shared" si="79"/>
        <v>4.252661882686648E-2</v>
      </c>
      <c r="E244" s="33">
        <f>IF(OR($A244="",$B244="",$C244=""),"",A244*'MPTO_working_3-way'!$I243)</f>
        <v>1.7827205181939416</v>
      </c>
      <c r="F244" s="34">
        <f>IF(OR($A244="",$B244="",$C244=""),"",B244*'MPTO_working_3-way'!$I243)</f>
        <v>3.7739463601532566</v>
      </c>
      <c r="G244" s="35">
        <f>IF(OR($A244="",$B244="",$C244=""),"",C244*'MPTO_working_3-way'!$I243)</f>
        <v>5.744321669736034</v>
      </c>
      <c r="H244" s="33">
        <f>IF(OR($A244="",$B244="",$C244=""),"",'MPTO_working_3-way'!E243)</f>
        <v>1.7524804282899966</v>
      </c>
      <c r="I244" s="34">
        <f>IF(OR($A244="",$B244="",$C244=""),"",'MPTO_working_3-way'!F243)</f>
        <v>3.8158100212702939</v>
      </c>
      <c r="J244" s="35">
        <f>IF(OR($A244="",$B244="",$C244=""),"",'MPTO_working_3-way'!G243)</f>
        <v>5.9768338997045696</v>
      </c>
      <c r="K244" s="33">
        <f>IF(OR($A244="",$B244="",$C244=""),"",'OddsRatio_working_3-way'!H243)</f>
        <v>1.7634420227482235</v>
      </c>
      <c r="L244" s="34">
        <f>IF(OR($A244="",$B244="",$C244=""),"",'OddsRatio_working_3-way'!I243)</f>
        <v>3.8172085909864006</v>
      </c>
      <c r="M244" s="35">
        <f>IF(OR($A244="",$B244="",$C244=""),"",'OddsRatio_working_3-way'!J243)</f>
        <v>5.8494697501330801</v>
      </c>
      <c r="N244" s="36">
        <f t="shared" si="67"/>
        <v>56.094042212129317</v>
      </c>
      <c r="O244" s="37">
        <f t="shared" si="68"/>
        <v>26.497461928934012</v>
      </c>
      <c r="P244" s="37">
        <f t="shared" si="69"/>
        <v>17.408495858936682</v>
      </c>
      <c r="Q244" t="s">
        <v>221</v>
      </c>
      <c r="R244" t="s">
        <v>223</v>
      </c>
      <c r="S244" t="s">
        <v>473</v>
      </c>
      <c r="T244" s="38">
        <v>100</v>
      </c>
      <c r="U244" s="38">
        <f t="shared" si="70"/>
        <v>59.183673469387763</v>
      </c>
      <c r="V244" s="38">
        <f t="shared" si="71"/>
        <v>70.414201183431956</v>
      </c>
      <c r="W244" s="38">
        <f t="shared" si="72"/>
        <v>66.442953020134226</v>
      </c>
      <c r="X244" s="38">
        <f t="shared" si="73"/>
        <v>63.142845796433825</v>
      </c>
      <c r="Y244" s="38">
        <f t="shared" si="74"/>
        <v>74.373373510478018</v>
      </c>
      <c r="Z244" s="38">
        <f t="shared" si="75"/>
        <v>70.402125347180288</v>
      </c>
      <c r="AA244" s="38">
        <f t="shared" si="76"/>
        <v>-3.9591723270460619</v>
      </c>
      <c r="AB244" s="38">
        <f t="shared" si="77"/>
        <v>-3.9591723270460619</v>
      </c>
      <c r="AC244" s="38">
        <f t="shared" si="78"/>
        <v>-3.9591723270460619</v>
      </c>
      <c r="AD244" s="39"/>
      <c r="AE244" s="39"/>
      <c r="AF244">
        <v>1.83</v>
      </c>
      <c r="AG244">
        <v>2.0299999999999998</v>
      </c>
      <c r="AH244" s="45"/>
      <c r="AI244" s="39"/>
      <c r="AJ244" t="s">
        <v>327</v>
      </c>
      <c r="AK244" s="38"/>
      <c r="AL244" s="38"/>
    </row>
    <row r="245" spans="1:38" ht="15" x14ac:dyDescent="0.25">
      <c r="A245">
        <v>2.4500000000000002</v>
      </c>
      <c r="B245">
        <v>3.38</v>
      </c>
      <c r="C245">
        <v>2.98</v>
      </c>
      <c r="D245" s="32">
        <f t="shared" si="79"/>
        <v>3.9591723270460566E-2</v>
      </c>
      <c r="E245" s="33">
        <f>IF(OR($A245="",$B245="",$C245=""),"",A245*'MPTO_working_3-way'!$I244)</f>
        <v>2.5469997220126284</v>
      </c>
      <c r="F245" s="34">
        <f>IF(OR($A245="",$B245="",$C245=""),"",B245*'MPTO_working_3-way'!$I244)</f>
        <v>3.5138200246541564</v>
      </c>
      <c r="G245" s="35">
        <f>IF(OR($A245="",$B245="",$C245=""),"",C245*'MPTO_working_3-way'!$I244)</f>
        <v>3.0979833353459725</v>
      </c>
      <c r="H245" s="33">
        <f>IF(OR($A245="",$B245="",$C245=""),"",'MPTO_working_3-way'!E244)</f>
        <v>2.5318633469424605</v>
      </c>
      <c r="I245" s="34">
        <f>IF(OR($A245="",$B245="",$C245=""),"",'MPTO_working_3-way'!F244)</f>
        <v>3.5378099376946741</v>
      </c>
      <c r="J245" s="35">
        <f>IF(OR($A245="",$B245="",$C245=""),"",'MPTO_working_3-way'!G244)</f>
        <v>3.1019945545919332</v>
      </c>
      <c r="K245" s="33">
        <f>IF(OR($A245="",$B245="",$C245=""),"",'OddsRatio_working_3-way'!H244)</f>
        <v>2.5387159145240763</v>
      </c>
      <c r="L245" s="34">
        <f>IF(OR($A245="",$B245="",$C245=""),"",'OddsRatio_working_3-way'!I244)</f>
        <v>3.5256164665981378</v>
      </c>
      <c r="M245" s="35">
        <f>IF(OR($A245="",$B245="",$C245=""),"",'OddsRatio_working_3-way'!J244)</f>
        <v>3.1011431108673579</v>
      </c>
      <c r="N245" s="36">
        <f t="shared" si="67"/>
        <v>39.261881002868911</v>
      </c>
      <c r="O245" s="37">
        <f t="shared" si="68"/>
        <v>28.459055756517404</v>
      </c>
      <c r="P245" s="37">
        <f t="shared" si="69"/>
        <v>32.279063240613695</v>
      </c>
      <c r="Q245" t="s">
        <v>218</v>
      </c>
      <c r="R245" t="s">
        <v>229</v>
      </c>
      <c r="S245" t="s">
        <v>473</v>
      </c>
      <c r="T245" s="38">
        <v>100</v>
      </c>
      <c r="U245" s="38">
        <f t="shared" si="70"/>
        <v>55.156950672645742</v>
      </c>
      <c r="V245" s="38">
        <f t="shared" si="71"/>
        <v>69.418960244648318</v>
      </c>
      <c r="W245" s="38">
        <f t="shared" si="72"/>
        <v>71.428571428571431</v>
      </c>
      <c r="X245" s="38">
        <f t="shared" si="73"/>
        <v>59.152468326780252</v>
      </c>
      <c r="Y245" s="38">
        <f t="shared" si="74"/>
        <v>73.414477898782835</v>
      </c>
      <c r="Z245" s="38">
        <f t="shared" si="75"/>
        <v>75.424089082705947</v>
      </c>
      <c r="AA245" s="38">
        <f t="shared" si="76"/>
        <v>-3.9955176541345097</v>
      </c>
      <c r="AB245" s="38">
        <f t="shared" si="77"/>
        <v>-3.9955176541345168</v>
      </c>
      <c r="AC245" s="38">
        <f t="shared" si="78"/>
        <v>-3.9955176541345168</v>
      </c>
      <c r="AD245" s="39"/>
      <c r="AE245" s="39"/>
      <c r="AF245">
        <v>1.98</v>
      </c>
      <c r="AG245">
        <v>1.88</v>
      </c>
      <c r="AH245" s="45"/>
      <c r="AI245" s="39"/>
      <c r="AJ245" t="s">
        <v>327</v>
      </c>
      <c r="AK245" s="38"/>
      <c r="AL245" s="38"/>
    </row>
    <row r="246" spans="1:38" ht="15" x14ac:dyDescent="0.25">
      <c r="A246">
        <v>2.23</v>
      </c>
      <c r="B246">
        <v>3.27</v>
      </c>
      <c r="C246">
        <v>3.5</v>
      </c>
      <c r="D246" s="32">
        <f t="shared" si="79"/>
        <v>3.9955176541345061E-2</v>
      </c>
      <c r="E246" s="33">
        <f>IF(OR($A246="",$B246="",$C246=""),"",A246*'MPTO_working_3-way'!$I245)</f>
        <v>2.3191000436871994</v>
      </c>
      <c r="F246" s="34">
        <f>IF(OR($A246="",$B246="",$C246=""),"",B246*'MPTO_working_3-way'!$I245)</f>
        <v>3.4006534272901985</v>
      </c>
      <c r="G246" s="35">
        <f>IF(OR($A246="",$B246="",$C246=""),"",C246*'MPTO_working_3-way'!$I245)</f>
        <v>3.6398431178947077</v>
      </c>
      <c r="H246" s="33">
        <f>IF(OR($A246="",$B246="",$C246=""),"",'MPTO_working_3-way'!E245)</f>
        <v>2.298258305130533</v>
      </c>
      <c r="I246" s="34">
        <f>IF(OR($A246="",$B246="",$C246=""),"",'MPTO_working_3-way'!F245)</f>
        <v>3.4188968642904189</v>
      </c>
      <c r="J246" s="35">
        <f>IF(OR($A246="",$B246="",$C246=""),"",'MPTO_working_3-way'!G245)</f>
        <v>3.6711272957416252</v>
      </c>
      <c r="K246" s="33">
        <f>IF(OR($A246="",$B246="",$C246=""),"",'OddsRatio_working_3-way'!H245)</f>
        <v>2.3070457433163138</v>
      </c>
      <c r="L246" s="34">
        <f>IF(OR($A246="",$B246="",$C246=""),"",'OddsRatio_working_3-way'!I245)</f>
        <v>3.4121901116488074</v>
      </c>
      <c r="M246" s="35">
        <f>IF(OR($A246="",$B246="",$C246=""),"",'OddsRatio_working_3-way'!J245)</f>
        <v>3.6565970392608005</v>
      </c>
      <c r="N246" s="36">
        <f t="shared" si="67"/>
        <v>43.120175118020057</v>
      </c>
      <c r="O246" s="37">
        <f t="shared" si="68"/>
        <v>29.406113306784317</v>
      </c>
      <c r="P246" s="37">
        <f t="shared" si="69"/>
        <v>27.473711575195637</v>
      </c>
      <c r="Q246" t="s">
        <v>335</v>
      </c>
      <c r="R246" t="s">
        <v>341</v>
      </c>
      <c r="S246" t="s">
        <v>473</v>
      </c>
      <c r="T246" s="38">
        <v>100</v>
      </c>
      <c r="U246" s="38">
        <f t="shared" si="70"/>
        <v>57.446808510638299</v>
      </c>
      <c r="V246" s="38">
        <f t="shared" si="71"/>
        <v>68.75</v>
      </c>
      <c r="W246" s="38">
        <f t="shared" si="72"/>
        <v>69.969969969969966</v>
      </c>
      <c r="X246" s="38">
        <f t="shared" si="73"/>
        <v>61.280030030030034</v>
      </c>
      <c r="Y246" s="38">
        <f t="shared" si="74"/>
        <v>72.583221519391742</v>
      </c>
      <c r="Z246" s="38">
        <f t="shared" si="75"/>
        <v>73.803191489361694</v>
      </c>
      <c r="AA246" s="38">
        <f t="shared" si="76"/>
        <v>-3.8332215193917349</v>
      </c>
      <c r="AB246" s="38">
        <f t="shared" si="77"/>
        <v>-3.833221519391742</v>
      </c>
      <c r="AC246" s="38">
        <f t="shared" si="78"/>
        <v>-3.8332215193917278</v>
      </c>
      <c r="AD246" s="39"/>
      <c r="AE246" s="39"/>
      <c r="AF246">
        <v>2.06</v>
      </c>
      <c r="AG246">
        <v>1.79</v>
      </c>
      <c r="AH246" s="45"/>
      <c r="AI246" s="39"/>
      <c r="AJ246" t="s">
        <v>323</v>
      </c>
      <c r="AK246" s="38"/>
      <c r="AL246" s="38"/>
    </row>
    <row r="247" spans="1:38" ht="15" x14ac:dyDescent="0.25">
      <c r="A247">
        <v>2.35</v>
      </c>
      <c r="B247">
        <v>3.2</v>
      </c>
      <c r="C247">
        <v>3.33</v>
      </c>
      <c r="D247" s="32">
        <f t="shared" si="79"/>
        <v>3.8332215193917385E-2</v>
      </c>
      <c r="E247" s="33">
        <f>IF(OR($A247="",$B247="",$C247=""),"",A247*'MPTO_working_3-way'!$I246)</f>
        <v>2.4400807057057059</v>
      </c>
      <c r="F247" s="34">
        <f>IF(OR($A247="",$B247="",$C247=""),"",B247*'MPTO_working_3-way'!$I246)</f>
        <v>3.3226630886205357</v>
      </c>
      <c r="G247" s="35">
        <f>IF(OR($A247="",$B247="",$C247=""),"",C247*'MPTO_working_3-way'!$I246)</f>
        <v>3.457646276595745</v>
      </c>
      <c r="H247" s="33">
        <f>IF(OR($A247="",$B247="",$C247=""),"",'MPTO_working_3-way'!E246)</f>
        <v>2.422747604658138</v>
      </c>
      <c r="I247" s="34">
        <f>IF(OR($A247="",$B247="",$C247=""),"",'MPTO_working_3-way'!F246)</f>
        <v>3.3364184645994519</v>
      </c>
      <c r="J247" s="35">
        <f>IF(OR($A247="",$B247="",$C247=""),"",'MPTO_working_3-way'!G246)</f>
        <v>3.4779838982226936</v>
      </c>
      <c r="K247" s="33">
        <f>IF(OR($A247="",$B247="",$C247=""),"",'OddsRatio_working_3-way'!H246)</f>
        <v>2.4302915140145802</v>
      </c>
      <c r="L247" s="34">
        <f>IF(OR($A247="",$B247="",$C247=""),"",'OddsRatio_working_3-way'!I246)</f>
        <v>3.3308454302459829</v>
      </c>
      <c r="M247" s="35">
        <f>IF(OR($A247="",$B247="",$C247=""),"",'OddsRatio_working_3-way'!J246)</f>
        <v>3.4685772056696087</v>
      </c>
      <c r="N247" s="36">
        <f t="shared" si="67"/>
        <v>40.98225102397938</v>
      </c>
      <c r="O247" s="37">
        <f t="shared" si="68"/>
        <v>30.096340595734862</v>
      </c>
      <c r="P247" s="37">
        <f t="shared" si="69"/>
        <v>28.921408380285751</v>
      </c>
      <c r="Q247" t="s">
        <v>337</v>
      </c>
      <c r="R247" t="s">
        <v>225</v>
      </c>
      <c r="S247" t="s">
        <v>473</v>
      </c>
      <c r="T247" s="38">
        <v>100</v>
      </c>
      <c r="U247" s="38">
        <f t="shared" si="70"/>
        <v>44.751381215469614</v>
      </c>
      <c r="V247" s="38">
        <f t="shared" si="71"/>
        <v>70.674486803519059</v>
      </c>
      <c r="W247" s="38">
        <f t="shared" si="72"/>
        <v>80.237154150197625</v>
      </c>
      <c r="X247" s="38">
        <f t="shared" si="73"/>
        <v>49.088359046283308</v>
      </c>
      <c r="Y247" s="38">
        <f t="shared" si="74"/>
        <v>75.011464634332768</v>
      </c>
      <c r="Z247" s="38">
        <f t="shared" si="75"/>
        <v>84.57413198101132</v>
      </c>
      <c r="AA247" s="38">
        <f t="shared" si="76"/>
        <v>-4.3369778308136944</v>
      </c>
      <c r="AB247" s="38">
        <f t="shared" si="77"/>
        <v>-4.3369778308137086</v>
      </c>
      <c r="AC247" s="38">
        <f t="shared" si="78"/>
        <v>-4.3369778308136944</v>
      </c>
      <c r="AD247" s="39"/>
      <c r="AE247" s="39"/>
      <c r="AF247">
        <v>2.0699999999999998</v>
      </c>
      <c r="AG247">
        <v>1.79</v>
      </c>
      <c r="AH247" s="45"/>
      <c r="AI247" s="39"/>
      <c r="AJ247" t="s">
        <v>323</v>
      </c>
      <c r="AK247" s="38"/>
      <c r="AL247" s="38"/>
    </row>
    <row r="248" spans="1:38" ht="15" x14ac:dyDescent="0.25">
      <c r="A248">
        <v>1.81</v>
      </c>
      <c r="B248">
        <v>3.41</v>
      </c>
      <c r="C248">
        <v>5.0599999999999996</v>
      </c>
      <c r="D248" s="32">
        <f t="shared" si="79"/>
        <v>4.3369778308137041E-2</v>
      </c>
      <c r="E248" s="33">
        <f>IF(OR($A248="",$B248="",$C248=""),"",A248*'MPTO_working_3-way'!$I247)</f>
        <v>1.888499298737728</v>
      </c>
      <c r="F248" s="34">
        <f>IF(OR($A248="",$B248="",$C248=""),"",B248*'MPTO_working_3-way'!$I247)</f>
        <v>3.5578909440307473</v>
      </c>
      <c r="G248" s="35">
        <f>IF(OR($A248="",$B248="",$C248=""),"",C248*'MPTO_working_3-way'!$I247)</f>
        <v>5.2794510782391733</v>
      </c>
      <c r="H248" s="33">
        <f>IF(OR($A248="",$B248="",$C248=""),"",'MPTO_working_3-way'!E247)</f>
        <v>1.8586338170837675</v>
      </c>
      <c r="I248" s="34">
        <f>IF(OR($A248="",$B248="",$C248=""),"",'MPTO_working_3-way'!F247)</f>
        <v>3.5868193674394635</v>
      </c>
      <c r="J248" s="35">
        <f>IF(OR($A248="",$B248="",$C248=""),"",'MPTO_working_3-way'!G247)</f>
        <v>5.4593536841592512</v>
      </c>
      <c r="K248" s="33">
        <f>IF(OR($A248="",$B248="",$C248=""),"",'OddsRatio_working_3-way'!H247)</f>
        <v>1.8699526679312355</v>
      </c>
      <c r="L248" s="34">
        <f>IF(OR($A248="",$B248="",$C248=""),"",'OddsRatio_working_3-way'!I247)</f>
        <v>3.5883776910052805</v>
      </c>
      <c r="M248" s="35">
        <f>IF(OR($A248="",$B248="",$C248=""),"",'OddsRatio_working_3-way'!J247)</f>
        <v>5.3605034960503888</v>
      </c>
      <c r="N248" s="36">
        <f t="shared" si="67"/>
        <v>52.952098031934646</v>
      </c>
      <c r="O248" s="37">
        <f t="shared" si="68"/>
        <v>28.106538838065013</v>
      </c>
      <c r="P248" s="37">
        <f t="shared" si="69"/>
        <v>18.941363130000337</v>
      </c>
      <c r="Q248" t="s">
        <v>332</v>
      </c>
      <c r="R248" t="s">
        <v>390</v>
      </c>
      <c r="S248" t="s">
        <v>473</v>
      </c>
      <c r="T248" s="38">
        <v>100</v>
      </c>
      <c r="U248" s="38">
        <f t="shared" si="70"/>
        <v>53.917050691244242</v>
      </c>
      <c r="V248" s="38">
        <f t="shared" si="71"/>
        <v>70.930232558139537</v>
      </c>
      <c r="W248" s="38">
        <f t="shared" si="72"/>
        <v>69.135802469135797</v>
      </c>
      <c r="X248" s="38">
        <f t="shared" si="73"/>
        <v>59.93396497272466</v>
      </c>
      <c r="Y248" s="38">
        <f t="shared" si="74"/>
        <v>76.947146839619961</v>
      </c>
      <c r="Z248" s="38">
        <f t="shared" si="75"/>
        <v>75.152716750616236</v>
      </c>
      <c r="AA248" s="38">
        <f t="shared" si="76"/>
        <v>-6.0169142814804175</v>
      </c>
      <c r="AB248" s="38">
        <f t="shared" si="77"/>
        <v>-6.0169142814804246</v>
      </c>
      <c r="AC248" s="38">
        <f t="shared" si="78"/>
        <v>-6.0169142814804388</v>
      </c>
      <c r="AD248" s="39"/>
      <c r="AE248" s="39"/>
      <c r="AF248">
        <v>1.83</v>
      </c>
      <c r="AG248">
        <v>2.04</v>
      </c>
      <c r="AH248" s="45"/>
      <c r="AI248" s="39"/>
      <c r="AJ248" t="s">
        <v>323</v>
      </c>
      <c r="AK248" s="38"/>
      <c r="AL248" s="38"/>
    </row>
    <row r="249" spans="1:38" ht="15" x14ac:dyDescent="0.25">
      <c r="A249">
        <v>2.17</v>
      </c>
      <c r="B249">
        <v>3.44</v>
      </c>
      <c r="C249">
        <v>3.24</v>
      </c>
      <c r="D249" s="32">
        <f t="shared" si="79"/>
        <v>6.0169142814804344E-2</v>
      </c>
      <c r="E249" s="33">
        <f>IF(OR($A249="",$B249="",$C249=""),"",A249*'MPTO_working_3-way'!$I248)</f>
        <v>2.3005670399081253</v>
      </c>
      <c r="F249" s="34">
        <f>IF(OR($A249="",$B249="",$C249=""),"",B249*'MPTO_working_3-way'!$I248)</f>
        <v>3.6469818512829271</v>
      </c>
      <c r="G249" s="35">
        <f>IF(OR($A249="",$B249="",$C249=""),"",C249*'MPTO_working_3-way'!$I248)</f>
        <v>3.4349480227199662</v>
      </c>
      <c r="H249" s="33">
        <f>IF(OR($A249="",$B249="",$C249=""),"",'MPTO_working_3-way'!E248)</f>
        <v>2.2687409291456526</v>
      </c>
      <c r="I249" s="34">
        <f>IF(OR($A249="",$B249="",$C249=""),"",'MPTO_working_3-way'!F248)</f>
        <v>3.6949276554970911</v>
      </c>
      <c r="J249" s="35">
        <f>IF(OR($A249="",$B249="",$C249=""),"",'MPTO_working_3-way'!G248)</f>
        <v>3.465176431213643</v>
      </c>
      <c r="K249" s="33">
        <f>IF(OR($A249="",$B249="",$C249=""),"",'OddsRatio_working_3-way'!H248)</f>
        <v>2.2818229877972995</v>
      </c>
      <c r="L249" s="34">
        <f>IF(OR($A249="",$B249="",$C249=""),"",'OddsRatio_working_3-way'!I248)</f>
        <v>3.6732034959191546</v>
      </c>
      <c r="M249" s="35">
        <f>IF(OR($A249="",$B249="",$C249=""),"",'OddsRatio_working_3-way'!J248)</f>
        <v>3.4540884552700435</v>
      </c>
      <c r="N249" s="36">
        <f t="shared" si="67"/>
        <v>43.467544420697941</v>
      </c>
      <c r="O249" s="37">
        <f t="shared" si="68"/>
        <v>27.419933544451897</v>
      </c>
      <c r="P249" s="37">
        <f t="shared" si="69"/>
        <v>29.112522034850159</v>
      </c>
      <c r="Q249" t="s">
        <v>395</v>
      </c>
      <c r="R249" t="s">
        <v>338</v>
      </c>
      <c r="S249" t="s">
        <v>473</v>
      </c>
      <c r="T249" s="38">
        <v>100</v>
      </c>
      <c r="U249" s="38">
        <f t="shared" si="70"/>
        <v>56.140350877192972</v>
      </c>
      <c r="V249" s="38">
        <f t="shared" si="71"/>
        <v>70.149253731343279</v>
      </c>
      <c r="W249" s="38">
        <f t="shared" si="72"/>
        <v>69.879518072289159</v>
      </c>
      <c r="X249" s="38">
        <f t="shared" si="73"/>
        <v>59.971228196367555</v>
      </c>
      <c r="Y249" s="38">
        <f t="shared" si="74"/>
        <v>73.980131050517855</v>
      </c>
      <c r="Z249" s="38">
        <f t="shared" si="75"/>
        <v>73.710395391463734</v>
      </c>
      <c r="AA249" s="38">
        <f t="shared" si="76"/>
        <v>-3.8308773191745829</v>
      </c>
      <c r="AB249" s="38">
        <f t="shared" si="77"/>
        <v>-3.8308773191745757</v>
      </c>
      <c r="AC249" s="38">
        <f t="shared" si="78"/>
        <v>-3.8308773191745757</v>
      </c>
      <c r="AD249" s="39"/>
      <c r="AE249" s="39"/>
      <c r="AF249">
        <v>1.96</v>
      </c>
      <c r="AG249">
        <v>1.88</v>
      </c>
      <c r="AH249" s="45"/>
      <c r="AI249" s="39"/>
      <c r="AJ249" t="s">
        <v>323</v>
      </c>
      <c r="AK249" s="38"/>
      <c r="AL249" s="38"/>
    </row>
    <row r="250" spans="1:38" ht="15" x14ac:dyDescent="0.25">
      <c r="A250">
        <v>2.2799999999999998</v>
      </c>
      <c r="B250">
        <v>3.35</v>
      </c>
      <c r="C250">
        <v>3.32</v>
      </c>
      <c r="D250" s="32">
        <f t="shared" si="79"/>
        <v>3.8308773191745749E-2</v>
      </c>
      <c r="E250" s="33">
        <f>IF(OR($A250="",$B250="",$C250=""),"",A250*'MPTO_working_3-way'!$I249)</f>
        <v>2.3673440028771799</v>
      </c>
      <c r="F250" s="34">
        <f>IF(OR($A250="",$B250="",$C250=""),"",B250*'MPTO_working_3-way'!$I249)</f>
        <v>3.4783343901923485</v>
      </c>
      <c r="G250" s="35">
        <f>IF(OR($A250="",$B250="",$C250=""),"",C250*'MPTO_working_3-way'!$I249)</f>
        <v>3.4471851269965956</v>
      </c>
      <c r="H250" s="33">
        <f>IF(OR($A250="",$B250="",$C250=""),"",'MPTO_working_3-way'!E249)</f>
        <v>2.3483720723479498</v>
      </c>
      <c r="I250" s="34">
        <f>IF(OR($A250="",$B250="",$C250=""),"",'MPTO_working_3-way'!F249)</f>
        <v>3.4997110964716969</v>
      </c>
      <c r="J250" s="35">
        <f>IF(OR($A250="",$B250="",$C250=""),"",'MPTO_working_3-way'!G249)</f>
        <v>3.4669828862265839</v>
      </c>
      <c r="K250" s="33">
        <f>IF(OR($A250="",$B250="",$C250=""),"",'OddsRatio_working_3-way'!H249)</f>
        <v>2.356466540298904</v>
      </c>
      <c r="L250" s="34">
        <f>IF(OR($A250="",$B250="",$C250=""),"",'OddsRatio_working_3-way'!I249)</f>
        <v>3.4903877888300197</v>
      </c>
      <c r="M250" s="35">
        <f>IF(OR($A250="",$B250="",$C250=""),"",'OddsRatio_working_3-way'!J249)</f>
        <v>3.4585956042917636</v>
      </c>
      <c r="N250" s="36">
        <f t="shared" si="67"/>
        <v>42.241431696645613</v>
      </c>
      <c r="O250" s="37">
        <f t="shared" si="68"/>
        <v>28.749392318911031</v>
      </c>
      <c r="P250" s="37">
        <f t="shared" si="69"/>
        <v>29.00917598444337</v>
      </c>
      <c r="Q250" t="s">
        <v>247</v>
      </c>
      <c r="R250" t="s">
        <v>245</v>
      </c>
      <c r="S250" t="s">
        <v>473</v>
      </c>
      <c r="T250" s="38">
        <v>100</v>
      </c>
      <c r="U250" s="38">
        <f t="shared" si="70"/>
        <v>56.896551724137922</v>
      </c>
      <c r="V250" s="38">
        <f t="shared" si="71"/>
        <v>68.051118210862612</v>
      </c>
      <c r="W250" s="38">
        <f t="shared" si="72"/>
        <v>71.181556195965413</v>
      </c>
      <c r="X250" s="38">
        <f t="shared" si="73"/>
        <v>60.767325593171961</v>
      </c>
      <c r="Y250" s="38">
        <f t="shared" si="74"/>
        <v>71.921892079896651</v>
      </c>
      <c r="Z250" s="38">
        <f t="shared" si="75"/>
        <v>75.052330064999452</v>
      </c>
      <c r="AA250" s="38">
        <f t="shared" si="76"/>
        <v>-3.8707738690340392</v>
      </c>
      <c r="AB250" s="38">
        <f t="shared" si="77"/>
        <v>-3.8707738690340392</v>
      </c>
      <c r="AC250" s="38">
        <f t="shared" si="78"/>
        <v>-3.8707738690340392</v>
      </c>
      <c r="AD250" s="39"/>
      <c r="AE250" s="39"/>
      <c r="AF250">
        <v>2.23</v>
      </c>
      <c r="AG250">
        <v>1.68</v>
      </c>
      <c r="AH250" s="45"/>
      <c r="AI250" s="39"/>
      <c r="AJ250" t="s">
        <v>323</v>
      </c>
      <c r="AK250" s="38"/>
      <c r="AL250" s="38"/>
    </row>
    <row r="251" spans="1:38" ht="15" x14ac:dyDescent="0.25">
      <c r="A251">
        <v>2.3199999999999998</v>
      </c>
      <c r="B251">
        <v>3.13</v>
      </c>
      <c r="C251">
        <v>3.47</v>
      </c>
      <c r="D251" s="32">
        <f t="shared" si="79"/>
        <v>3.8707738690340276E-2</v>
      </c>
      <c r="E251" s="33">
        <f>IF(OR($A251="",$B251="",$C251=""),"",A251*'MPTO_working_3-way'!$I250)</f>
        <v>2.4098019537615891</v>
      </c>
      <c r="F251" s="34">
        <f>IF(OR($A251="",$B251="",$C251=""),"",B251*'MPTO_working_3-way'!$I250)</f>
        <v>3.2511552221007651</v>
      </c>
      <c r="G251" s="35">
        <f>IF(OR($A251="",$B251="",$C251=""),"",C251*'MPTO_working_3-way'!$I250)</f>
        <v>3.6043158532554811</v>
      </c>
      <c r="H251" s="33">
        <f>IF(OR($A251="",$B251="",$C251=""),"",'MPTO_working_3-way'!E250)</f>
        <v>2.3915898125889328</v>
      </c>
      <c r="I251" s="34">
        <f>IF(OR($A251="",$B251="",$C251=""),"",'MPTO_working_3-way'!F250)</f>
        <v>3.2617250058379734</v>
      </c>
      <c r="J251" s="35">
        <f>IF(OR($A251="",$B251="",$C251=""),"",'MPTO_working_3-way'!G250)</f>
        <v>3.6326403982190403</v>
      </c>
      <c r="K251" s="33">
        <f>IF(OR($A251="",$B251="",$C251=""),"",'OddsRatio_working_3-way'!H250)</f>
        <v>2.3995024464660846</v>
      </c>
      <c r="L251" s="34">
        <f>IF(OR($A251="",$B251="",$C251=""),"",'OddsRatio_working_3-way'!I250)</f>
        <v>3.2582880386157269</v>
      </c>
      <c r="M251" s="35">
        <f>IF(OR($A251="",$B251="",$C251=""),"",'OddsRatio_working_3-way'!J250)</f>
        <v>3.6187659414933546</v>
      </c>
      <c r="N251" s="36">
        <f t="shared" si="67"/>
        <v>41.497186042157793</v>
      </c>
      <c r="O251" s="37">
        <f t="shared" si="68"/>
        <v>30.758297641471589</v>
      </c>
      <c r="P251" s="37">
        <f t="shared" si="69"/>
        <v>27.744516316370621</v>
      </c>
      <c r="Q251" t="s">
        <v>246</v>
      </c>
      <c r="R251" t="s">
        <v>238</v>
      </c>
      <c r="S251" t="s">
        <v>473</v>
      </c>
      <c r="T251" s="38">
        <v>100</v>
      </c>
      <c r="U251" s="38">
        <f t="shared" si="70"/>
        <v>48.717948717948723</v>
      </c>
      <c r="V251" s="38">
        <f t="shared" si="71"/>
        <v>73.190348525469176</v>
      </c>
      <c r="W251" s="38">
        <f t="shared" si="72"/>
        <v>74.025974025974023</v>
      </c>
      <c r="X251" s="38">
        <f t="shared" si="73"/>
        <v>52.783677448556809</v>
      </c>
      <c r="Y251" s="38">
        <f t="shared" si="74"/>
        <v>77.256077256077262</v>
      </c>
      <c r="Z251" s="38">
        <f t="shared" si="75"/>
        <v>78.091702756582123</v>
      </c>
      <c r="AA251" s="38">
        <f t="shared" si="76"/>
        <v>-4.065728730608086</v>
      </c>
      <c r="AB251" s="38">
        <f t="shared" si="77"/>
        <v>-4.065728730608086</v>
      </c>
      <c r="AC251" s="38">
        <f t="shared" si="78"/>
        <v>-4.0657287306081002</v>
      </c>
      <c r="AD251" s="39"/>
      <c r="AE251" s="39"/>
      <c r="AF251">
        <v>2.11</v>
      </c>
      <c r="AG251">
        <v>1.76</v>
      </c>
      <c r="AH251" s="45"/>
      <c r="AI251" s="39"/>
      <c r="AJ251" t="s">
        <v>323</v>
      </c>
      <c r="AK251" s="38"/>
      <c r="AL251" s="38"/>
    </row>
    <row r="252" spans="1:38" ht="15" x14ac:dyDescent="0.25">
      <c r="A252">
        <v>1.95</v>
      </c>
      <c r="B252">
        <v>3.73</v>
      </c>
      <c r="C252">
        <v>3.85</v>
      </c>
      <c r="D252" s="32">
        <f t="shared" si="79"/>
        <v>4.0657287306081091E-2</v>
      </c>
      <c r="E252" s="33">
        <f>IF(OR($A252="",$B252="",$C252=""),"",A252*'MPTO_working_3-way'!$I251)</f>
        <v>2.0292817102468579</v>
      </c>
      <c r="F252" s="34">
        <f>IF(OR($A252="",$B252="",$C252=""),"",B252*'MPTO_working_3-way'!$I251)</f>
        <v>3.8816516816516824</v>
      </c>
      <c r="G252" s="35">
        <f>IF(OR($A252="",$B252="",$C252=""),"",C252*'MPTO_working_3-way'!$I251)</f>
        <v>4.0065305561284124</v>
      </c>
      <c r="H252" s="33">
        <f>IF(OR($A252="",$B252="",$C252=""),"",'MPTO_working_3-way'!E251)</f>
        <v>2.0029319570202162</v>
      </c>
      <c r="I252" s="34">
        <f>IF(OR($A252="",$B252="",$C252=""),"",'MPTO_working_3-way'!F251)</f>
        <v>3.928592555874201</v>
      </c>
      <c r="J252" s="35">
        <f>IF(OR($A252="",$B252="",$C252=""),"",'MPTO_working_3-way'!G251)</f>
        <v>4.0619392006807873</v>
      </c>
      <c r="K252" s="33">
        <f>IF(OR($A252="",$B252="",$C252=""),"",'OddsRatio_working_3-way'!H251)</f>
        <v>2.0130700934658594</v>
      </c>
      <c r="L252" s="34">
        <f>IF(OR($A252="",$B252="",$C252=""),"",'OddsRatio_working_3-way'!I251)</f>
        <v>3.91124353174926</v>
      </c>
      <c r="M252" s="35">
        <f>IF(OR($A252="",$B252="",$C252=""),"",'OddsRatio_working_3-way'!J251)</f>
        <v>4.0392102803975805</v>
      </c>
      <c r="N252" s="36">
        <f t="shared" si="67"/>
        <v>49.278520323250341</v>
      </c>
      <c r="O252" s="37">
        <f t="shared" si="68"/>
        <v>25.762229123415054</v>
      </c>
      <c r="P252" s="37">
        <f t="shared" si="69"/>
        <v>24.959250553334584</v>
      </c>
      <c r="Q252" t="s">
        <v>231</v>
      </c>
      <c r="R252" t="s">
        <v>226</v>
      </c>
      <c r="S252" t="s">
        <v>473</v>
      </c>
      <c r="T252" s="38">
        <v>100</v>
      </c>
      <c r="U252" s="38">
        <f t="shared" si="70"/>
        <v>60.474308300395251</v>
      </c>
      <c r="V252" s="38">
        <f t="shared" si="71"/>
        <v>72.067039106145245</v>
      </c>
      <c r="W252" s="38">
        <f t="shared" si="72"/>
        <v>63.63636363636364</v>
      </c>
      <c r="X252" s="38">
        <f t="shared" si="73"/>
        <v>64.296597257491101</v>
      </c>
      <c r="Y252" s="38">
        <f t="shared" si="74"/>
        <v>75.889328063241109</v>
      </c>
      <c r="Z252" s="38">
        <f t="shared" si="75"/>
        <v>67.45865259345949</v>
      </c>
      <c r="AA252" s="38">
        <f t="shared" si="76"/>
        <v>-3.82228895709585</v>
      </c>
      <c r="AB252" s="38">
        <f t="shared" si="77"/>
        <v>-3.8222889570958642</v>
      </c>
      <c r="AC252" s="38">
        <f t="shared" si="78"/>
        <v>-3.82228895709585</v>
      </c>
      <c r="AD252" s="39"/>
      <c r="AE252" s="39"/>
      <c r="AF252">
        <v>1.95</v>
      </c>
      <c r="AG252">
        <v>1.9</v>
      </c>
      <c r="AH252" s="45"/>
      <c r="AI252" s="39"/>
      <c r="AJ252" t="s">
        <v>323</v>
      </c>
      <c r="AK252" s="38"/>
      <c r="AL252" s="38"/>
    </row>
    <row r="253" spans="1:38" ht="15" x14ac:dyDescent="0.25">
      <c r="A253">
        <v>2.5299999999999998</v>
      </c>
      <c r="B253">
        <v>3.58</v>
      </c>
      <c r="C253">
        <v>2.75</v>
      </c>
      <c r="D253" s="32">
        <f t="shared" si="79"/>
        <v>3.8222889570958429E-2</v>
      </c>
      <c r="E253" s="33">
        <f>IF(OR($A253="",$B253="",$C253=""),"",A253*'MPTO_working_3-way'!$I252)</f>
        <v>2.6267039106145247</v>
      </c>
      <c r="F253" s="34">
        <f>IF(OR($A253="",$B253="",$C253=""),"",B253*'MPTO_working_3-way'!$I252)</f>
        <v>3.7168379446640314</v>
      </c>
      <c r="G253" s="35">
        <f>IF(OR($A253="",$B253="",$C253=""),"",C253*'MPTO_working_3-way'!$I252)</f>
        <v>2.8551129463201357</v>
      </c>
      <c r="H253" s="33">
        <f>IF(OR($A253="",$B253="",$C253=""),"",'MPTO_working_3-way'!E252)</f>
        <v>2.6142700456041097</v>
      </c>
      <c r="I253" s="34">
        <f>IF(OR($A253="",$B253="",$C253=""),"",'MPTO_working_3-way'!F252)</f>
        <v>3.7510974902675387</v>
      </c>
      <c r="J253" s="35">
        <f>IF(OR($A253="",$B253="",$C253=""),"",'MPTO_working_3-way'!G252)</f>
        <v>2.8498521175508147</v>
      </c>
      <c r="K253" s="33">
        <f>IF(OR($A253="",$B253="",$C253=""),"",'OddsRatio_working_3-way'!H252)</f>
        <v>2.6204041688862225</v>
      </c>
      <c r="L253" s="34">
        <f>IF(OR($A253="",$B253="",$C253=""),"",'OddsRatio_working_3-way'!I252)</f>
        <v>3.7324462455728473</v>
      </c>
      <c r="M253" s="35">
        <f>IF(OR($A253="",$B253="",$C253=""),"",'OddsRatio_working_3-way'!J252)</f>
        <v>2.8534034611443735</v>
      </c>
      <c r="N253" s="36">
        <f t="shared" ref="N253:N281" si="80">(1/E253)* 100</f>
        <v>38.070526181462427</v>
      </c>
      <c r="O253" s="37">
        <f t="shared" ref="O253:O281" si="81">(1/F253)* 100</f>
        <v>26.904589731592161</v>
      </c>
      <c r="P253" s="37">
        <f t="shared" ref="P253:P281" si="82">(1/G253)* 100</f>
        <v>35.024884086945427</v>
      </c>
      <c r="Q253" t="s">
        <v>333</v>
      </c>
      <c r="R253" t="s">
        <v>190</v>
      </c>
      <c r="S253" t="s">
        <v>473</v>
      </c>
      <c r="T253" s="38">
        <v>100</v>
      </c>
      <c r="U253" s="38">
        <f t="shared" ref="U253:U316" si="83">(1/A254)*((T253*A254)-T253)</f>
        <v>46.236559139784944</v>
      </c>
      <c r="V253" s="38">
        <f t="shared" ref="V253:V316" si="84">(1/B254)*((T253*B254)-T253)</f>
        <v>71.428571428571431</v>
      </c>
      <c r="W253" s="38">
        <f t="shared" ref="W253:W316" si="85">(1/C254)*((T253*C254)-T253)</f>
        <v>78.070175438596479</v>
      </c>
      <c r="X253" s="38">
        <f t="shared" ref="X253:X316" si="86">((1/B254)+(1/C254))*T253</f>
        <v>50.501253132832083</v>
      </c>
      <c r="Y253" s="38">
        <f t="shared" ref="Y253:Y316" si="87">((1/A254)+(1/C254))*T253</f>
        <v>75.693265421618563</v>
      </c>
      <c r="Z253" s="38">
        <f t="shared" ref="Z253:Z316" si="88">((1/A254)+(1/B254))*T253</f>
        <v>82.334869431643625</v>
      </c>
      <c r="AA253" s="38">
        <f t="shared" ref="AA253:AA316" si="89">U253-X253</f>
        <v>-4.264693993047139</v>
      </c>
      <c r="AB253" s="38">
        <f t="shared" ref="AB253:AB316" si="90">V253-Y253</f>
        <v>-4.2646939930471319</v>
      </c>
      <c r="AC253" s="38">
        <f t="shared" ref="AC253:AC316" si="91">W253-Z253</f>
        <v>-4.2646939930471461</v>
      </c>
      <c r="AD253" s="39"/>
      <c r="AE253" s="39"/>
      <c r="AF253">
        <v>1.96</v>
      </c>
      <c r="AG253">
        <v>1.89</v>
      </c>
      <c r="AH253" s="45"/>
      <c r="AI253" s="39"/>
      <c r="AJ253" t="s">
        <v>323</v>
      </c>
      <c r="AK253" s="38"/>
      <c r="AL253" s="38"/>
    </row>
    <row r="254" spans="1:38" ht="15" x14ac:dyDescent="0.25">
      <c r="A254">
        <v>1.86</v>
      </c>
      <c r="B254">
        <v>3.5</v>
      </c>
      <c r="C254">
        <v>4.5599999999999996</v>
      </c>
      <c r="D254" s="32">
        <f t="shared" si="79"/>
        <v>4.2646939930471195E-2</v>
      </c>
      <c r="E254" s="33">
        <f>IF(OR($A254="",$B254="",$C254=""),"",A254*'MPTO_working_3-way'!$I253)</f>
        <v>1.9393233082706764</v>
      </c>
      <c r="F254" s="34">
        <f>IF(OR($A254="",$B254="",$C254=""),"",B254*'MPTO_working_3-way'!$I253)</f>
        <v>3.6492642897566494</v>
      </c>
      <c r="G254" s="35">
        <f>IF(OR($A254="",$B254="",$C254=""),"",C254*'MPTO_working_3-way'!$I253)</f>
        <v>4.7544700460829485</v>
      </c>
      <c r="H254" s="33">
        <f>IF(OR($A254="",$B254="",$C254=""),"",'MPTO_working_3-way'!E253)</f>
        <v>1.9105161539451667</v>
      </c>
      <c r="I254" s="34">
        <f>IF(OR($A254="",$B254="",$C254=""),"",'MPTO_working_3-way'!F253)</f>
        <v>3.6832597151223383</v>
      </c>
      <c r="J254" s="35">
        <f>IF(OR($A254="",$B254="",$C254=""),"",'MPTO_working_3-way'!G253)</f>
        <v>4.8760840998685921</v>
      </c>
      <c r="K254" s="33">
        <f>IF(OR($A254="",$B254="",$C254=""),"",'OddsRatio_working_3-way'!H253)</f>
        <v>1.9214374386518469</v>
      </c>
      <c r="L254" s="34">
        <f>IF(OR($A254="",$B254="",$C254=""),"",'OddsRatio_working_3-way'!I253)</f>
        <v>3.6785972053832761</v>
      </c>
      <c r="M254" s="35">
        <f>IF(OR($A254="",$B254="",$C254=""),"",'OddsRatio_working_3-way'!J253)</f>
        <v>4.8143224204657855</v>
      </c>
      <c r="N254" s="36">
        <f t="shared" si="80"/>
        <v>51.564377931997065</v>
      </c>
      <c r="O254" s="37">
        <f t="shared" si="81"/>
        <v>27.402783701004154</v>
      </c>
      <c r="P254" s="37">
        <f t="shared" si="82"/>
        <v>21.032838366998803</v>
      </c>
      <c r="Q254" t="s">
        <v>244</v>
      </c>
      <c r="R254" t="s">
        <v>228</v>
      </c>
      <c r="S254" t="s">
        <v>473</v>
      </c>
      <c r="T254" s="38">
        <v>100</v>
      </c>
      <c r="U254" s="38">
        <f t="shared" si="83"/>
        <v>66.442953020134226</v>
      </c>
      <c r="V254" s="38">
        <f t="shared" si="84"/>
        <v>69.78851963746223</v>
      </c>
      <c r="W254" s="38">
        <f t="shared" si="85"/>
        <v>59.839357429718881</v>
      </c>
      <c r="X254" s="38">
        <f t="shared" si="86"/>
        <v>70.372122932818883</v>
      </c>
      <c r="Y254" s="38">
        <f t="shared" si="87"/>
        <v>73.717689550146886</v>
      </c>
      <c r="Z254" s="38">
        <f t="shared" si="88"/>
        <v>63.768527342403537</v>
      </c>
      <c r="AA254" s="38">
        <f t="shared" si="89"/>
        <v>-3.9291699126846567</v>
      </c>
      <c r="AB254" s="38">
        <f t="shared" si="90"/>
        <v>-3.9291699126846567</v>
      </c>
      <c r="AC254" s="38">
        <f t="shared" si="91"/>
        <v>-3.9291699126846567</v>
      </c>
      <c r="AD254" s="39"/>
      <c r="AE254" s="39"/>
      <c r="AF254">
        <v>2.21</v>
      </c>
      <c r="AG254">
        <v>1.69</v>
      </c>
      <c r="AH254" s="45"/>
      <c r="AI254" s="39"/>
      <c r="AJ254" t="s">
        <v>323</v>
      </c>
      <c r="AK254" s="38"/>
      <c r="AL254" s="38"/>
    </row>
    <row r="255" spans="1:38" ht="15" x14ac:dyDescent="0.25">
      <c r="A255">
        <v>2.98</v>
      </c>
      <c r="B255">
        <v>3.31</v>
      </c>
      <c r="C255">
        <v>2.4900000000000002</v>
      </c>
      <c r="D255" s="32">
        <f t="shared" si="79"/>
        <v>3.9291699126846602E-2</v>
      </c>
      <c r="E255" s="33">
        <f>IF(OR($A255="",$B255="",$C255=""),"",A255*'MPTO_working_3-way'!$I254)</f>
        <v>3.0970892633980029</v>
      </c>
      <c r="F255" s="34">
        <f>IF(OR($A255="",$B255="",$C255=""),"",B255*'MPTO_working_3-way'!$I254)</f>
        <v>3.4400555241098623</v>
      </c>
      <c r="G255" s="35">
        <f>IF(OR($A255="",$B255="",$C255=""),"",C255*'MPTO_working_3-way'!$I254)</f>
        <v>2.5878363308258483</v>
      </c>
      <c r="H255" s="33">
        <f>IF(OR($A255="",$B255="",$C255=""),"",'MPTO_working_3-way'!E254)</f>
        <v>3.1010325385715261</v>
      </c>
      <c r="I255" s="34">
        <f>IF(OR($A255="",$B255="",$C255=""),"",'MPTO_working_3-way'!F254)</f>
        <v>3.4599972520095967</v>
      </c>
      <c r="J255" s="35">
        <f>IF(OR($A255="",$B255="",$C255=""),"",'MPTO_working_3-way'!G254)</f>
        <v>2.5739416695701678</v>
      </c>
      <c r="K255" s="33">
        <f>IF(OR($A255="",$B255="",$C255=""),"",'OddsRatio_working_3-way'!H254)</f>
        <v>3.0999590537681976</v>
      </c>
      <c r="L255" s="34">
        <f>IF(OR($A255="",$B255="",$C255=""),"",'OddsRatio_working_3-way'!I254)</f>
        <v>3.4499522293962306</v>
      </c>
      <c r="M255" s="35">
        <f>IF(OR($A255="",$B255="",$C255=""),"",'OddsRatio_working_3-way'!J254)</f>
        <v>2.580272217229604</v>
      </c>
      <c r="N255" s="36">
        <f t="shared" si="80"/>
        <v>32.288381604566339</v>
      </c>
      <c r="O255" s="37">
        <f t="shared" si="81"/>
        <v>29.069298242177556</v>
      </c>
      <c r="P255" s="37">
        <f t="shared" si="82"/>
        <v>38.642320153256101</v>
      </c>
      <c r="Q255" t="s">
        <v>191</v>
      </c>
      <c r="R255" t="s">
        <v>367</v>
      </c>
      <c r="S255" t="s">
        <v>473</v>
      </c>
      <c r="T255" s="38">
        <v>100</v>
      </c>
      <c r="U255" s="38">
        <f t="shared" si="83"/>
        <v>60.474308300395251</v>
      </c>
      <c r="V255" s="38">
        <f t="shared" si="84"/>
        <v>67.10526315789474</v>
      </c>
      <c r="W255" s="38">
        <f t="shared" si="85"/>
        <v>68.652037617554868</v>
      </c>
      <c r="X255" s="38">
        <f t="shared" si="86"/>
        <v>64.242699224550421</v>
      </c>
      <c r="Y255" s="38">
        <f t="shared" si="87"/>
        <v>70.873654082049882</v>
      </c>
      <c r="Z255" s="38">
        <f t="shared" si="88"/>
        <v>72.42042854171001</v>
      </c>
      <c r="AA255" s="38">
        <f t="shared" si="89"/>
        <v>-3.7683909241551703</v>
      </c>
      <c r="AB255" s="38">
        <f t="shared" si="90"/>
        <v>-3.7683909241551419</v>
      </c>
      <c r="AC255" s="38">
        <f t="shared" si="91"/>
        <v>-3.7683909241551419</v>
      </c>
      <c r="AD255" s="39"/>
      <c r="AE255" s="39"/>
      <c r="AF255">
        <v>2.3199999999999998</v>
      </c>
      <c r="AG255">
        <v>1.63</v>
      </c>
      <c r="AH255" s="45"/>
      <c r="AI255" s="39"/>
      <c r="AJ255" t="s">
        <v>323</v>
      </c>
      <c r="AK255" s="38"/>
      <c r="AL255" s="38"/>
    </row>
    <row r="256" spans="1:38" ht="15" x14ac:dyDescent="0.25">
      <c r="A256">
        <v>2.5299999999999998</v>
      </c>
      <c r="B256">
        <v>3.04</v>
      </c>
      <c r="C256">
        <v>3.19</v>
      </c>
      <c r="D256" s="32">
        <f t="shared" si="79"/>
        <v>3.7683909241551516E-2</v>
      </c>
      <c r="E256" s="33">
        <f>IF(OR($A256="",$B256="",$C256=""),"",A256*'MPTO_working_3-way'!$I255)</f>
        <v>2.6253402903811249</v>
      </c>
      <c r="F256" s="34">
        <f>IF(OR($A256="",$B256="",$C256=""),"",B256*'MPTO_working_3-way'!$I255)</f>
        <v>3.1545590840943167</v>
      </c>
      <c r="G256" s="35">
        <f>IF(OR($A256="",$B256="",$C256=""),"",C256*'MPTO_working_3-way'!$I255)</f>
        <v>3.3102116704805491</v>
      </c>
      <c r="H256" s="33">
        <f>IF(OR($A256="",$B256="",$C256=""),"",'MPTO_working_3-way'!E255)</f>
        <v>2.6130427515710251</v>
      </c>
      <c r="I256" s="34">
        <f>IF(OR($A256="",$B256="",$C256=""),"",'MPTO_working_3-way'!F255)</f>
        <v>3.1606954589598351</v>
      </c>
      <c r="J256" s="35">
        <f>IF(OR($A256="",$B256="",$C256=""),"",'MPTO_working_3-way'!G255)</f>
        <v>3.3231609080091462</v>
      </c>
      <c r="K256" s="33">
        <f>IF(OR($A256="",$B256="",$C256=""),"",'OddsRatio_working_3-way'!H255)</f>
        <v>2.6186484025824512</v>
      </c>
      <c r="L256" s="34">
        <f>IF(OR($A256="",$B256="",$C256=""),"",'OddsRatio_working_3-way'!I255)</f>
        <v>3.1581978701099356</v>
      </c>
      <c r="M256" s="35">
        <f>IF(OR($A256="",$B256="",$C256=""),"",'OddsRatio_working_3-way'!J255)</f>
        <v>3.3168888899709601</v>
      </c>
      <c r="N256" s="36">
        <f t="shared" si="80"/>
        <v>38.090300280838193</v>
      </c>
      <c r="O256" s="37">
        <f t="shared" si="81"/>
        <v>31.700151220565992</v>
      </c>
      <c r="P256" s="37">
        <f t="shared" si="82"/>
        <v>30.209548498595812</v>
      </c>
      <c r="Q256" t="s">
        <v>241</v>
      </c>
      <c r="R256" t="s">
        <v>342</v>
      </c>
      <c r="S256" t="s">
        <v>473</v>
      </c>
      <c r="T256" s="38">
        <v>100</v>
      </c>
      <c r="U256" s="38">
        <f t="shared" si="83"/>
        <v>59.677419354838712</v>
      </c>
      <c r="V256" s="38">
        <f t="shared" si="84"/>
        <v>69.325153374233125</v>
      </c>
      <c r="W256" s="38">
        <f t="shared" si="85"/>
        <v>67.21311475409837</v>
      </c>
      <c r="X256" s="38">
        <f t="shared" si="86"/>
        <v>63.461731871668512</v>
      </c>
      <c r="Y256" s="38">
        <f t="shared" si="87"/>
        <v>73.109465891062925</v>
      </c>
      <c r="Z256" s="38">
        <f t="shared" si="88"/>
        <v>70.997427270928171</v>
      </c>
      <c r="AA256" s="38">
        <f t="shared" si="89"/>
        <v>-3.7843125168298002</v>
      </c>
      <c r="AB256" s="38">
        <f t="shared" si="90"/>
        <v>-3.7843125168298002</v>
      </c>
      <c r="AC256" s="38">
        <f t="shared" si="91"/>
        <v>-3.7843125168298002</v>
      </c>
      <c r="AD256" s="39"/>
      <c r="AE256" s="39"/>
      <c r="AF256">
        <v>2.37</v>
      </c>
      <c r="AG256">
        <v>1.61</v>
      </c>
      <c r="AH256" s="45"/>
      <c r="AI256" s="39"/>
      <c r="AJ256" t="s">
        <v>323</v>
      </c>
      <c r="AK256" s="38"/>
      <c r="AL256" s="38"/>
    </row>
    <row r="257" spans="1:38" ht="15" x14ac:dyDescent="0.25">
      <c r="A257">
        <v>2.48</v>
      </c>
      <c r="B257">
        <v>3.26</v>
      </c>
      <c r="C257">
        <v>3.05</v>
      </c>
      <c r="D257" s="32">
        <f t="shared" si="79"/>
        <v>3.784312516829802E-2</v>
      </c>
      <c r="E257" s="33">
        <f>IF(OR($A257="",$B257="",$C257=""),"",A257*'MPTO_working_3-way'!$I256)</f>
        <v>2.5738509504173792</v>
      </c>
      <c r="F257" s="34">
        <f>IF(OR($A257="",$B257="",$C257=""),"",B257*'MPTO_working_3-way'!$I256)</f>
        <v>3.3833685880486515</v>
      </c>
      <c r="G257" s="35">
        <f>IF(OR($A257="",$B257="",$C257=""),"",C257*'MPTO_working_3-way'!$I256)</f>
        <v>3.1654215317633088</v>
      </c>
      <c r="H257" s="33">
        <f>IF(OR($A257="",$B257="",$C257=""),"",'MPTO_working_3-way'!E256)</f>
        <v>2.5600889262952728</v>
      </c>
      <c r="I257" s="34">
        <f>IF(OR($A257="",$B257="",$C257=""),"",'MPTO_working_3-way'!F256)</f>
        <v>3.399809916337452</v>
      </c>
      <c r="J257" s="35">
        <f>IF(OR($A257="",$B257="",$C257=""),"",'MPTO_working_3-way'!G256)</f>
        <v>3.1720405947539665</v>
      </c>
      <c r="K257" s="33">
        <f>IF(OR($A257="",$B257="",$C257=""),"",'OddsRatio_working_3-way'!H256)</f>
        <v>2.5662994467957509</v>
      </c>
      <c r="L257" s="34">
        <f>IF(OR($A257="",$B257="",$C257=""),"",'OddsRatio_working_3-way'!I256)</f>
        <v>3.3917815876745925</v>
      </c>
      <c r="M257" s="35">
        <f>IF(OR($A257="",$B257="",$C257=""),"",'OddsRatio_working_3-way'!J256)</f>
        <v>3.1695363958995189</v>
      </c>
      <c r="N257" s="36">
        <f t="shared" si="80"/>
        <v>38.852288623699778</v>
      </c>
      <c r="O257" s="37">
        <f t="shared" si="81"/>
        <v>29.556342265882041</v>
      </c>
      <c r="P257" s="37">
        <f t="shared" si="82"/>
        <v>31.591369110418182</v>
      </c>
      <c r="Q257" t="s">
        <v>243</v>
      </c>
      <c r="R257" t="s">
        <v>336</v>
      </c>
      <c r="S257" t="s">
        <v>473</v>
      </c>
      <c r="T257" s="38">
        <v>100</v>
      </c>
      <c r="U257" s="38">
        <f t="shared" si="83"/>
        <v>71.988795518207283</v>
      </c>
      <c r="V257" s="38">
        <f t="shared" si="84"/>
        <v>72.451790633608823</v>
      </c>
      <c r="W257" s="38">
        <f t="shared" si="85"/>
        <v>50.495049504950494</v>
      </c>
      <c r="X257" s="38">
        <f t="shared" si="86"/>
        <v>77.05315986144069</v>
      </c>
      <c r="Y257" s="38">
        <f t="shared" si="87"/>
        <v>77.516154976842216</v>
      </c>
      <c r="Z257" s="38">
        <f t="shared" si="88"/>
        <v>55.559413848183901</v>
      </c>
      <c r="AA257" s="38">
        <f t="shared" si="89"/>
        <v>-5.0643643432334073</v>
      </c>
      <c r="AB257" s="38">
        <f t="shared" si="90"/>
        <v>-5.0643643432333931</v>
      </c>
      <c r="AC257" s="38">
        <f t="shared" si="91"/>
        <v>-5.0643643432334073</v>
      </c>
      <c r="AD257" s="39"/>
      <c r="AE257" s="39"/>
      <c r="AF257">
        <v>2.42</v>
      </c>
      <c r="AG257">
        <v>1.59</v>
      </c>
      <c r="AH257" s="45"/>
      <c r="AI257" s="39"/>
      <c r="AJ257" t="s">
        <v>323</v>
      </c>
      <c r="AK257" s="38"/>
      <c r="AL257" s="38"/>
    </row>
    <row r="258" spans="1:38" ht="15" x14ac:dyDescent="0.25">
      <c r="A258">
        <v>3.57</v>
      </c>
      <c r="B258">
        <v>3.63</v>
      </c>
      <c r="C258">
        <v>2.02</v>
      </c>
      <c r="D258" s="32">
        <f t="shared" si="79"/>
        <v>5.0643643432334073E-2</v>
      </c>
      <c r="E258" s="33">
        <f>IF(OR($A258="",$B258="",$C258=""),"",A258*'MPTO_working_3-way'!$I257)</f>
        <v>3.7507978070534325</v>
      </c>
      <c r="F258" s="34">
        <f>IF(OR($A258="",$B258="",$C258=""),"",B258*'MPTO_working_3-way'!$I257)</f>
        <v>3.8138364256593724</v>
      </c>
      <c r="G258" s="35">
        <f>IF(OR($A258="",$B258="",$C258=""),"",C258*'MPTO_working_3-way'!$I257)</f>
        <v>2.1223001597333147</v>
      </c>
      <c r="H258" s="33">
        <f>IF(OR($A258="",$B258="",$C258=""),"",'MPTO_working_3-way'!E257)</f>
        <v>3.7989471016997705</v>
      </c>
      <c r="I258" s="34">
        <f>IF(OR($A258="",$B258="",$C258=""),"",'MPTO_working_3-way'!F257)</f>
        <v>3.8669628778753626</v>
      </c>
      <c r="J258" s="35">
        <f>IF(OR($A258="",$B258="",$C258=""),"",'MPTO_working_3-way'!G257)</f>
        <v>2.0913139158824254</v>
      </c>
      <c r="K258" s="33">
        <f>IF(OR($A258="",$B258="",$C258=""),"",'OddsRatio_working_3-way'!H257)</f>
        <v>3.7802959845130024</v>
      </c>
      <c r="L258" s="34">
        <f>IF(OR($A258="",$B258="",$C258=""),"",'OddsRatio_working_3-way'!I257)</f>
        <v>3.8452056183926837</v>
      </c>
      <c r="M258" s="35">
        <f>IF(OR($A258="",$B258="",$C258=""),"",'OddsRatio_working_3-way'!J257)</f>
        <v>2.1034637759545771</v>
      </c>
      <c r="N258" s="36">
        <f t="shared" si="80"/>
        <v>26.660994578792934</v>
      </c>
      <c r="O258" s="37">
        <f t="shared" si="81"/>
        <v>26.220316982449255</v>
      </c>
      <c r="P258" s="37">
        <f t="shared" si="82"/>
        <v>47.118688438757815</v>
      </c>
      <c r="Q258" t="s">
        <v>396</v>
      </c>
      <c r="R258" t="s">
        <v>397</v>
      </c>
      <c r="S258" t="s">
        <v>473</v>
      </c>
      <c r="T258" s="38">
        <v>100</v>
      </c>
      <c r="U258" s="38">
        <f t="shared" si="83"/>
        <v>76.30331753554502</v>
      </c>
      <c r="V258" s="38">
        <f t="shared" si="84"/>
        <v>74.747474747474755</v>
      </c>
      <c r="W258" s="38">
        <f t="shared" si="85"/>
        <v>43.820224719101127</v>
      </c>
      <c r="X258" s="38">
        <f t="shared" si="86"/>
        <v>81.43230053342414</v>
      </c>
      <c r="Y258" s="38">
        <f t="shared" si="87"/>
        <v>79.876457745353861</v>
      </c>
      <c r="Z258" s="38">
        <f t="shared" si="88"/>
        <v>48.949207716980233</v>
      </c>
      <c r="AA258" s="38">
        <f t="shared" si="89"/>
        <v>-5.1289829978791204</v>
      </c>
      <c r="AB258" s="38">
        <f t="shared" si="90"/>
        <v>-5.1289829978791062</v>
      </c>
      <c r="AC258" s="38">
        <f t="shared" si="91"/>
        <v>-5.1289829978791062</v>
      </c>
      <c r="AD258" s="39"/>
      <c r="AE258" s="39"/>
      <c r="AF258">
        <v>1.78</v>
      </c>
      <c r="AG258">
        <v>2.04</v>
      </c>
      <c r="AH258" s="45"/>
      <c r="AI258" s="39"/>
      <c r="AJ258" t="s">
        <v>478</v>
      </c>
      <c r="AK258" s="38"/>
      <c r="AL258" s="38"/>
    </row>
    <row r="259" spans="1:38" ht="15" x14ac:dyDescent="0.25">
      <c r="A259">
        <v>4.22</v>
      </c>
      <c r="B259">
        <v>3.96</v>
      </c>
      <c r="C259">
        <v>1.78</v>
      </c>
      <c r="D259" s="32">
        <f t="shared" si="79"/>
        <v>5.1289829978791168E-2</v>
      </c>
      <c r="E259" s="33">
        <f>IF(OR($A259="",$B259="",$C259=""),"",A259*'MPTO_working_3-way'!$I258)</f>
        <v>4.4364430825104986</v>
      </c>
      <c r="F259" s="34">
        <f>IF(OR($A259="",$B259="",$C259=""),"",B259*'MPTO_working_3-way'!$I258)</f>
        <v>4.1631077267160128</v>
      </c>
      <c r="G259" s="35">
        <f>IF(OR($A259="",$B259="",$C259=""),"",C259*'MPTO_working_3-way'!$I258)</f>
        <v>1.8712958973622482</v>
      </c>
      <c r="H259" s="33">
        <f>IF(OR($A259="",$B259="",$C259=""),"",'MPTO_working_3-way'!E258)</f>
        <v>4.5481376437662693</v>
      </c>
      <c r="I259" s="34">
        <f>IF(OR($A259="",$B259="",$C259=""),"",'MPTO_working_3-way'!F258)</f>
        <v>4.2475715326893972</v>
      </c>
      <c r="J259" s="35">
        <f>IF(OR($A259="",$B259="",$C259=""),"",'MPTO_working_3-way'!G258)</f>
        <v>1.8358691058184409</v>
      </c>
      <c r="K259" s="33">
        <f>IF(OR($A259="",$B259="",$C259=""),"",'OddsRatio_working_3-way'!H258)</f>
        <v>4.5029787504448064</v>
      </c>
      <c r="L259" s="34">
        <f>IF(OR($A259="",$B259="",$C259=""),"",'OddsRatio_working_3-way'!I258)</f>
        <v>4.2201295345703818</v>
      </c>
      <c r="M259" s="35">
        <f>IF(OR($A259="",$B259="",$C259=""),"",'OddsRatio_working_3-way'!J258)</f>
        <v>1.8485476476232761</v>
      </c>
      <c r="N259" s="36">
        <f t="shared" si="80"/>
        <v>22.540579951137772</v>
      </c>
      <c r="O259" s="37">
        <f t="shared" si="81"/>
        <v>24.020517018636717</v>
      </c>
      <c r="P259" s="37">
        <f t="shared" si="82"/>
        <v>53.438903030225504</v>
      </c>
      <c r="Q259" t="s">
        <v>398</v>
      </c>
      <c r="R259" t="s">
        <v>399</v>
      </c>
      <c r="S259" t="s">
        <v>473</v>
      </c>
      <c r="T259" s="38">
        <v>100</v>
      </c>
      <c r="U259" s="38">
        <f t="shared" si="83"/>
        <v>52.153110047846894</v>
      </c>
      <c r="V259" s="38">
        <f t="shared" si="84"/>
        <v>72.375690607734811</v>
      </c>
      <c r="W259" s="38">
        <f t="shared" si="85"/>
        <v>70.414201183431956</v>
      </c>
      <c r="X259" s="38">
        <f t="shared" si="86"/>
        <v>57.21010820883324</v>
      </c>
      <c r="Y259" s="38">
        <f t="shared" si="87"/>
        <v>77.432688768721164</v>
      </c>
      <c r="Z259" s="38">
        <f t="shared" si="88"/>
        <v>75.471199344418309</v>
      </c>
      <c r="AA259" s="38">
        <f t="shared" si="89"/>
        <v>-5.0569981609863461</v>
      </c>
      <c r="AB259" s="38">
        <f t="shared" si="90"/>
        <v>-5.0569981609863532</v>
      </c>
      <c r="AC259" s="38">
        <f t="shared" si="91"/>
        <v>-5.0569981609863532</v>
      </c>
      <c r="AD259" s="39"/>
      <c r="AE259" s="39"/>
      <c r="AF259">
        <v>1.72</v>
      </c>
      <c r="AG259">
        <v>2.11</v>
      </c>
      <c r="AH259" s="45"/>
      <c r="AI259" s="39"/>
      <c r="AJ259" t="s">
        <v>478</v>
      </c>
      <c r="AK259" s="38"/>
      <c r="AL259" s="38"/>
    </row>
    <row r="260" spans="1:38" ht="15" x14ac:dyDescent="0.25">
      <c r="A260">
        <v>2.09</v>
      </c>
      <c r="B260">
        <v>3.62</v>
      </c>
      <c r="C260">
        <v>3.38</v>
      </c>
      <c r="D260" s="32">
        <f t="shared" si="79"/>
        <v>5.0569981609863479E-2</v>
      </c>
      <c r="E260" s="33">
        <f>IF(OR($A260="",$B260="",$C260=""),"",A260*'MPTO_working_3-way'!$I259)</f>
        <v>2.1956912615646145</v>
      </c>
      <c r="F260" s="34">
        <f>IF(OR($A260="",$B260="",$C260=""),"",B260*'MPTO_working_3-way'!$I259)</f>
        <v>3.8030633334277058</v>
      </c>
      <c r="G260" s="35">
        <f>IF(OR($A260="",$B260="",$C260=""),"",C260*'MPTO_working_3-way'!$I259)</f>
        <v>3.5509265378413386</v>
      </c>
      <c r="H260" s="33">
        <f>IF(OR($A260="",$B260="",$C260=""),"",'MPTO_working_3-way'!E259)</f>
        <v>2.1663203778977138</v>
      </c>
      <c r="I260" s="34">
        <f>IF(OR($A260="",$B260="",$C260=""),"",'MPTO_working_3-way'!F259)</f>
        <v>3.8552517452281481</v>
      </c>
      <c r="J260" s="35">
        <f>IF(OR($A260="",$B260="",$C260=""),"",'MPTO_working_3-way'!G259)</f>
        <v>3.5842123351094957</v>
      </c>
      <c r="K260" s="33">
        <f>IF(OR($A260="",$B260="",$C260=""),"",'OddsRatio_working_3-way'!H259)</f>
        <v>2.1781344396918643</v>
      </c>
      <c r="L260" s="34">
        <f>IF(OR($A260="",$B260="",$C260=""),"",'OddsRatio_working_3-way'!I259)</f>
        <v>3.8318460843969593</v>
      </c>
      <c r="M260" s="35">
        <f>IF(OR($A260="",$B260="",$C260=""),"",'OddsRatio_working_3-way'!J259)</f>
        <v>3.5724403362079249</v>
      </c>
      <c r="N260" s="36">
        <f t="shared" si="80"/>
        <v>45.543743672205359</v>
      </c>
      <c r="O260" s="37">
        <f t="shared" si="81"/>
        <v>26.294592341135132</v>
      </c>
      <c r="P260" s="37">
        <f t="shared" si="82"/>
        <v>28.161663986659519</v>
      </c>
      <c r="Q260" t="s">
        <v>400</v>
      </c>
      <c r="R260" t="s">
        <v>401</v>
      </c>
      <c r="S260" t="s">
        <v>473</v>
      </c>
      <c r="T260" s="38">
        <v>100</v>
      </c>
      <c r="U260" s="38">
        <f t="shared" si="83"/>
        <v>68.454258675078862</v>
      </c>
      <c r="V260" s="38">
        <f t="shared" si="84"/>
        <v>73.474801061007966</v>
      </c>
      <c r="W260" s="38">
        <f t="shared" si="85"/>
        <v>50.73891625615763</v>
      </c>
      <c r="X260" s="38">
        <f t="shared" si="86"/>
        <v>75.786282682834411</v>
      </c>
      <c r="Y260" s="38">
        <f t="shared" si="87"/>
        <v>80.806825068763516</v>
      </c>
      <c r="Z260" s="38">
        <f t="shared" si="88"/>
        <v>58.070940263913172</v>
      </c>
      <c r="AA260" s="38">
        <f t="shared" si="89"/>
        <v>-7.3320240077555496</v>
      </c>
      <c r="AB260" s="38">
        <f t="shared" si="90"/>
        <v>-7.3320240077555496</v>
      </c>
      <c r="AC260" s="38">
        <f t="shared" si="91"/>
        <v>-7.3320240077555425</v>
      </c>
      <c r="AD260" s="39"/>
      <c r="AE260" s="39"/>
      <c r="AF260">
        <v>1.82</v>
      </c>
      <c r="AG260">
        <v>2.0099999999999998</v>
      </c>
      <c r="AH260" s="45"/>
      <c r="AI260" s="39"/>
      <c r="AJ260" t="s">
        <v>478</v>
      </c>
      <c r="AK260" s="38"/>
      <c r="AL260" s="38"/>
    </row>
    <row r="261" spans="1:38" ht="15" x14ac:dyDescent="0.25">
      <c r="A261">
        <v>3.17</v>
      </c>
      <c r="B261">
        <v>3.77</v>
      </c>
      <c r="C261">
        <v>2.0299999999999998</v>
      </c>
      <c r="D261" s="32">
        <f t="shared" ref="D261:D324" si="92">IF(OR($A261="",$B261="",$C261=""),"",(1/A261)+(1/B261)+(1/C261)-1)</f>
        <v>7.3320240077555443E-2</v>
      </c>
      <c r="E261" s="33">
        <f>IF(OR($A261="",$B261="",$C261=""),"",A261*'MPTO_working_3-way'!$I260)</f>
        <v>3.4024251610458505</v>
      </c>
      <c r="F261" s="34">
        <f>IF(OR($A261="",$B261="",$C261=""),"",B261*'MPTO_working_3-way'!$I260)</f>
        <v>4.0464173050923842</v>
      </c>
      <c r="G261" s="35">
        <f>IF(OR($A261="",$B261="",$C261=""),"",C261*'MPTO_working_3-way'!$I260)</f>
        <v>2.1788400873574374</v>
      </c>
      <c r="H261" s="33">
        <f>IF(OR($A261="",$B261="",$C261=""),"",'MPTO_working_3-way'!E260)</f>
        <v>3.4362214405713321</v>
      </c>
      <c r="I261" s="34">
        <f>IF(OR($A261="",$B261="",$C261=""),"",'MPTO_working_3-way'!F260)</f>
        <v>4.1526185421675388</v>
      </c>
      <c r="J261" s="35">
        <f>IF(OR($A261="",$B261="",$C261=""),"",'MPTO_working_3-way'!G260)</f>
        <v>2.1359727923347371</v>
      </c>
      <c r="K261" s="33">
        <f>IF(OR($A261="",$B261="",$C261=""),"",'OddsRatio_working_3-way'!H260)</f>
        <v>3.4289176038865294</v>
      </c>
      <c r="L261" s="34">
        <f>IF(OR($A261="",$B261="",$C261=""),"",'OddsRatio_working_3-way'!I260)</f>
        <v>4.1005077247768131</v>
      </c>
      <c r="M261" s="35">
        <f>IF(OR($A261="",$B261="",$C261=""),"",'OddsRatio_working_3-way'!J260)</f>
        <v>2.152896374194988</v>
      </c>
      <c r="N261" s="36">
        <f t="shared" si="80"/>
        <v>29.390800757322644</v>
      </c>
      <c r="O261" s="37">
        <f t="shared" si="81"/>
        <v>24.713219734937077</v>
      </c>
      <c r="P261" s="37">
        <f t="shared" si="82"/>
        <v>45.895979507740286</v>
      </c>
      <c r="Q261" t="s">
        <v>402</v>
      </c>
      <c r="R261" t="s">
        <v>403</v>
      </c>
      <c r="S261" t="s">
        <v>473</v>
      </c>
      <c r="T261" s="38">
        <v>100</v>
      </c>
      <c r="U261" s="38">
        <f t="shared" si="83"/>
        <v>62.406015037593981</v>
      </c>
      <c r="V261" s="38">
        <f t="shared" si="84"/>
        <v>71.751412429378533</v>
      </c>
      <c r="W261" s="38">
        <f t="shared" si="85"/>
        <v>58.677685950413228</v>
      </c>
      <c r="X261" s="38">
        <f t="shared" si="86"/>
        <v>69.570901620208247</v>
      </c>
      <c r="Y261" s="38">
        <f t="shared" si="87"/>
        <v>78.916299011992791</v>
      </c>
      <c r="Z261" s="38">
        <f t="shared" si="88"/>
        <v>65.842572533027479</v>
      </c>
      <c r="AA261" s="38">
        <f t="shared" si="89"/>
        <v>-7.1648865826142654</v>
      </c>
      <c r="AB261" s="38">
        <f t="shared" si="90"/>
        <v>-7.1648865826142583</v>
      </c>
      <c r="AC261" s="38">
        <f t="shared" si="91"/>
        <v>-7.1648865826142512</v>
      </c>
      <c r="AD261" s="39"/>
      <c r="AE261" s="39"/>
      <c r="AF261">
        <v>1.74</v>
      </c>
      <c r="AG261">
        <v>2.0299999999999998</v>
      </c>
      <c r="AH261" s="45"/>
      <c r="AI261" s="39"/>
      <c r="AJ261" t="s">
        <v>478</v>
      </c>
      <c r="AK261" s="38"/>
      <c r="AL261" s="38"/>
    </row>
    <row r="262" spans="1:38" ht="15" x14ac:dyDescent="0.25">
      <c r="A262">
        <v>2.66</v>
      </c>
      <c r="B262">
        <v>3.54</v>
      </c>
      <c r="C262">
        <v>2.42</v>
      </c>
      <c r="D262" s="32">
        <f t="shared" si="92"/>
        <v>7.1648865826142494E-2</v>
      </c>
      <c r="E262" s="33">
        <f>IF(OR($A262="",$B262="",$C262=""),"",A262*'MPTO_working_3-way'!$I261)</f>
        <v>2.8505859830975391</v>
      </c>
      <c r="F262" s="34">
        <f>IF(OR($A262="",$B262="",$C262=""),"",B262*'MPTO_working_3-way'!$I261)</f>
        <v>3.7936369850245444</v>
      </c>
      <c r="G262" s="35">
        <f>IF(OR($A262="",$B262="",$C262=""),"",C262*'MPTO_working_3-way'!$I261)</f>
        <v>2.5933902552992647</v>
      </c>
      <c r="H262" s="33">
        <f>IF(OR($A262="",$B262="",$C262=""),"",'MPTO_working_3-way'!E261)</f>
        <v>2.8404499842278157</v>
      </c>
      <c r="I262" s="34">
        <f>IF(OR($A262="",$B262="",$C262=""),"",'MPTO_working_3-way'!F261)</f>
        <v>3.8669323545689069</v>
      </c>
      <c r="J262" s="35">
        <f>IF(OR($A262="",$B262="",$C262=""),"",'MPTO_working_3-way'!G261)</f>
        <v>2.5684479485047009</v>
      </c>
      <c r="K262" s="33">
        <f>IF(OR($A262="",$B262="",$C262=""),"",'OddsRatio_working_3-way'!H261)</f>
        <v>2.8475887125533448</v>
      </c>
      <c r="L262" s="34">
        <f>IF(OR($A262="",$B262="",$C262=""),"",'OddsRatio_working_3-way'!I261)</f>
        <v>3.8270333312563225</v>
      </c>
      <c r="M262" s="35">
        <f>IF(OR($A262="",$B262="",$C262=""),"",'OddsRatio_working_3-way'!J261)</f>
        <v>2.5804674529070781</v>
      </c>
      <c r="N262" s="36">
        <f t="shared" si="80"/>
        <v>35.080506461810621</v>
      </c>
      <c r="O262" s="37">
        <f t="shared" si="81"/>
        <v>26.359928584298377</v>
      </c>
      <c r="P262" s="37">
        <f t="shared" si="82"/>
        <v>38.559564953891019</v>
      </c>
      <c r="Q262" t="s">
        <v>404</v>
      </c>
      <c r="R262" t="s">
        <v>405</v>
      </c>
      <c r="S262" t="s">
        <v>473</v>
      </c>
      <c r="T262" s="38">
        <v>100</v>
      </c>
      <c r="U262" s="38">
        <f t="shared" si="83"/>
        <v>43.820224719101127</v>
      </c>
      <c r="V262" s="38">
        <f t="shared" si="84"/>
        <v>74.683544303797461</v>
      </c>
      <c r="W262" s="38">
        <f t="shared" si="85"/>
        <v>76.30331753554502</v>
      </c>
      <c r="X262" s="38">
        <f t="shared" si="86"/>
        <v>49.013138160657505</v>
      </c>
      <c r="Y262" s="38">
        <f t="shared" si="87"/>
        <v>79.876457745353861</v>
      </c>
      <c r="Z262" s="38">
        <f t="shared" si="88"/>
        <v>81.496230977101419</v>
      </c>
      <c r="AA262" s="38">
        <f t="shared" si="89"/>
        <v>-5.192913441556378</v>
      </c>
      <c r="AB262" s="38">
        <f t="shared" si="90"/>
        <v>-5.1929134415563993</v>
      </c>
      <c r="AC262" s="38">
        <f t="shared" si="91"/>
        <v>-5.1929134415563993</v>
      </c>
      <c r="AD262" s="39"/>
      <c r="AE262" s="39"/>
      <c r="AF262">
        <v>1.89</v>
      </c>
      <c r="AG262">
        <v>1.93</v>
      </c>
      <c r="AH262" s="45"/>
      <c r="AI262" s="39"/>
      <c r="AJ262" t="s">
        <v>478</v>
      </c>
      <c r="AK262" s="38"/>
      <c r="AL262" s="38"/>
    </row>
    <row r="263" spans="1:38" ht="15" x14ac:dyDescent="0.25">
      <c r="A263">
        <v>1.78</v>
      </c>
      <c r="B263">
        <v>3.95</v>
      </c>
      <c r="C263">
        <v>4.22</v>
      </c>
      <c r="D263" s="32">
        <f t="shared" si="92"/>
        <v>5.1929134415563905E-2</v>
      </c>
      <c r="E263" s="33">
        <f>IF(OR($A263="",$B263="",$C263=""),"",A263*'MPTO_working_3-way'!$I262)</f>
        <v>1.8724338592597038</v>
      </c>
      <c r="F263" s="34">
        <f>IF(OR($A263="",$B263="",$C263=""),"",B263*'MPTO_working_3-way'!$I262)</f>
        <v>4.1551200809414777</v>
      </c>
      <c r="G263" s="35">
        <f>IF(OR($A263="",$B263="",$C263=""),"",C263*'MPTO_working_3-way'!$I262)</f>
        <v>4.4391409472336791</v>
      </c>
      <c r="H263" s="33">
        <f>IF(OR($A263="",$B263="",$C263=""),"",'MPTO_working_3-way'!E262)</f>
        <v>1.8365876274238015</v>
      </c>
      <c r="I263" s="34">
        <f>IF(OR($A263="",$B263="",$C263=""),"",'MPTO_working_3-way'!F262)</f>
        <v>4.2398959322702376</v>
      </c>
      <c r="J263" s="35">
        <f>IF(OR($A263="",$B263="",$C263=""),"",'MPTO_working_3-way'!G262)</f>
        <v>4.5525500429107293</v>
      </c>
      <c r="K263" s="33">
        <f>IF(OR($A263="",$B263="",$C263=""),"",'OddsRatio_working_3-way'!H262)</f>
        <v>1.8494111469168613</v>
      </c>
      <c r="L263" s="34">
        <f>IF(OR($A263="",$B263="",$C263=""),"",'OddsRatio_working_3-way'!I262)</f>
        <v>4.2125165171855672</v>
      </c>
      <c r="M263" s="35">
        <f>IF(OR($A263="",$B263="",$C263=""),"",'OddsRatio_working_3-way'!J262)</f>
        <v>4.5065434526567874</v>
      </c>
      <c r="N263" s="36">
        <f t="shared" si="80"/>
        <v>53.406425816042749</v>
      </c>
      <c r="O263" s="37">
        <f t="shared" si="81"/>
        <v>24.066693152545845</v>
      </c>
      <c r="P263" s="37">
        <f t="shared" si="82"/>
        <v>22.526881031411399</v>
      </c>
      <c r="Q263" t="s">
        <v>406</v>
      </c>
      <c r="R263" t="s">
        <v>407</v>
      </c>
      <c r="S263" t="s">
        <v>473</v>
      </c>
      <c r="T263" s="38">
        <v>100</v>
      </c>
      <c r="U263" s="38">
        <f t="shared" si="83"/>
        <v>38.650306748466257</v>
      </c>
      <c r="V263" s="38">
        <f t="shared" si="84"/>
        <v>74.424552429667528</v>
      </c>
      <c r="W263" s="38">
        <f t="shared" si="85"/>
        <v>79.338842975206617</v>
      </c>
      <c r="X263" s="38">
        <f t="shared" si="86"/>
        <v>46.236604595125876</v>
      </c>
      <c r="Y263" s="38">
        <f t="shared" si="87"/>
        <v>82.010850276327133</v>
      </c>
      <c r="Z263" s="38">
        <f t="shared" si="88"/>
        <v>86.925140821866222</v>
      </c>
      <c r="AA263" s="38">
        <f t="shared" si="89"/>
        <v>-7.5862978466596189</v>
      </c>
      <c r="AB263" s="38">
        <f t="shared" si="90"/>
        <v>-7.5862978466596047</v>
      </c>
      <c r="AC263" s="38">
        <f t="shared" si="91"/>
        <v>-7.5862978466596047</v>
      </c>
      <c r="AD263" s="39"/>
      <c r="AE263" s="39"/>
      <c r="AF263">
        <v>1.82</v>
      </c>
      <c r="AG263">
        <v>2.0099999999999998</v>
      </c>
      <c r="AH263" s="45"/>
      <c r="AI263" s="39"/>
      <c r="AJ263" t="s">
        <v>478</v>
      </c>
      <c r="AK263" s="38"/>
      <c r="AL263" s="38"/>
    </row>
    <row r="264" spans="1:38" ht="15" x14ac:dyDescent="0.25">
      <c r="A264">
        <v>1.63</v>
      </c>
      <c r="B264">
        <v>3.91</v>
      </c>
      <c r="C264">
        <v>4.84</v>
      </c>
      <c r="D264" s="32">
        <f t="shared" si="92"/>
        <v>7.5862978466596065E-2</v>
      </c>
      <c r="E264" s="33">
        <f>IF(OR($A264="",$B264="",$C264=""),"",A264*'MPTO_working_3-way'!$I263)</f>
        <v>1.7536566549005514</v>
      </c>
      <c r="F264" s="34">
        <f>IF(OR($A264="",$B264="",$C264=""),"",B264*'MPTO_working_3-way'!$I263)</f>
        <v>4.2066242458043908</v>
      </c>
      <c r="G264" s="35">
        <f>IF(OR($A264="",$B264="",$C264=""),"",C264*'MPTO_working_3-way'!$I263)</f>
        <v>5.2071768157783245</v>
      </c>
      <c r="H264" s="33">
        <f>IF(OR($A264="",$B264="",$C264=""),"",'MPTO_working_3-way'!E263)</f>
        <v>1.7000752042802212</v>
      </c>
      <c r="I264" s="34">
        <f>IF(OR($A264="",$B264="",$C264=""),"",'MPTO_working_3-way'!F263)</f>
        <v>4.3390194580961117</v>
      </c>
      <c r="J264" s="35">
        <f>IF(OR($A264="",$B264="",$C264=""),"",'MPTO_working_3-way'!G263)</f>
        <v>5.5149924563933288</v>
      </c>
      <c r="K264" s="33">
        <f>IF(OR($A264="",$B264="",$C264=""),"",'OddsRatio_working_3-way'!H263)</f>
        <v>1.717675808652829</v>
      </c>
      <c r="L264" s="34">
        <f>IF(OR($A264="",$B264="",$C264=""),"",'OddsRatio_working_3-way'!I263)</f>
        <v>4.3149787352059237</v>
      </c>
      <c r="M264" s="35">
        <f>IF(OR($A264="",$B264="",$C264=""),"",'OddsRatio_working_3-way'!J263)</f>
        <v>5.3744049289315283</v>
      </c>
      <c r="N264" s="36">
        <f t="shared" si="80"/>
        <v>57.023705136665384</v>
      </c>
      <c r="O264" s="37">
        <f t="shared" si="81"/>
        <v>23.772030530118812</v>
      </c>
      <c r="P264" s="37">
        <f t="shared" si="82"/>
        <v>19.204264333215821</v>
      </c>
      <c r="Q264" t="s">
        <v>408</v>
      </c>
      <c r="R264" t="s">
        <v>409</v>
      </c>
      <c r="S264" t="s">
        <v>473</v>
      </c>
      <c r="T264" s="38">
        <v>100</v>
      </c>
      <c r="U264" s="38">
        <f t="shared" si="83"/>
        <v>65.986394557823132</v>
      </c>
      <c r="V264" s="38">
        <f t="shared" si="84"/>
        <v>72.222222222222229</v>
      </c>
      <c r="W264" s="38">
        <f t="shared" si="85"/>
        <v>56.709956709956707</v>
      </c>
      <c r="X264" s="38">
        <f t="shared" si="86"/>
        <v>71.067821067821072</v>
      </c>
      <c r="Y264" s="38">
        <f t="shared" si="87"/>
        <v>77.303648732220154</v>
      </c>
      <c r="Z264" s="38">
        <f t="shared" si="88"/>
        <v>61.791383219954653</v>
      </c>
      <c r="AA264" s="38">
        <f t="shared" si="89"/>
        <v>-5.0814265099979394</v>
      </c>
      <c r="AB264" s="38">
        <f t="shared" si="90"/>
        <v>-5.0814265099979252</v>
      </c>
      <c r="AC264" s="38">
        <f t="shared" si="91"/>
        <v>-5.0814265099979465</v>
      </c>
      <c r="AD264" s="39"/>
      <c r="AE264" s="39"/>
      <c r="AF264">
        <v>1.77</v>
      </c>
      <c r="AG264">
        <v>1.99</v>
      </c>
      <c r="AH264" s="45"/>
      <c r="AI264" s="39"/>
      <c r="AJ264" t="s">
        <v>478</v>
      </c>
      <c r="AK264" s="38"/>
      <c r="AL264" s="38"/>
    </row>
    <row r="265" spans="1:38" ht="15" x14ac:dyDescent="0.25">
      <c r="A265">
        <v>2.94</v>
      </c>
      <c r="B265">
        <v>3.6</v>
      </c>
      <c r="C265">
        <v>2.31</v>
      </c>
      <c r="D265" s="32">
        <f t="shared" si="92"/>
        <v>5.0814265099979439E-2</v>
      </c>
      <c r="E265" s="33">
        <f>IF(OR($A265="",$B265="",$C265=""),"",A265*'MPTO_working_3-way'!$I264)</f>
        <v>3.0893939393939394</v>
      </c>
      <c r="F265" s="34">
        <f>IF(OR($A265="",$B265="",$C265=""),"",B265*'MPTO_working_3-way'!$I264)</f>
        <v>3.7829313543599259</v>
      </c>
      <c r="G265" s="35">
        <f>IF(OR($A265="",$B265="",$C265=""),"",C265*'MPTO_working_3-way'!$I264)</f>
        <v>2.4273809523809526</v>
      </c>
      <c r="H265" s="33">
        <f>IF(OR($A265="",$B265="",$C265=""),"",'MPTO_working_3-way'!E264)</f>
        <v>3.0940788774316998</v>
      </c>
      <c r="I265" s="34">
        <f>IF(OR($A265="",$B265="",$C265=""),"",'MPTO_working_3-way'!F264)</f>
        <v>3.8337723919915705</v>
      </c>
      <c r="J265" s="35">
        <f>IF(OR($A265="",$B265="",$C265=""),"",'MPTO_working_3-way'!G264)</f>
        <v>2.404063764764186</v>
      </c>
      <c r="K265" s="33">
        <f>IF(OR($A265="",$B265="",$C265=""),"",'OddsRatio_working_3-way'!H264)</f>
        <v>3.094556860194857</v>
      </c>
      <c r="L265" s="34">
        <f>IF(OR($A265="",$B265="",$C265=""),"",'OddsRatio_working_3-way'!I264)</f>
        <v>3.8071380600549629</v>
      </c>
      <c r="M265" s="35">
        <f>IF(OR($A265="",$B265="",$C265=""),"",'OddsRatio_working_3-way'!J264)</f>
        <v>2.4143657148738473</v>
      </c>
      <c r="N265" s="36">
        <f t="shared" si="80"/>
        <v>32.368808239333006</v>
      </c>
      <c r="O265" s="37">
        <f t="shared" si="81"/>
        <v>26.434526728788622</v>
      </c>
      <c r="P265" s="37">
        <f t="shared" si="82"/>
        <v>41.196665031878368</v>
      </c>
      <c r="Q265" t="s">
        <v>410</v>
      </c>
      <c r="R265" t="s">
        <v>411</v>
      </c>
      <c r="S265" t="s">
        <v>473</v>
      </c>
      <c r="T265" s="38">
        <v>100</v>
      </c>
      <c r="U265" s="38">
        <f t="shared" si="83"/>
        <v>67.21311475409837</v>
      </c>
      <c r="V265" s="38">
        <f t="shared" si="84"/>
        <v>73.753280839895012</v>
      </c>
      <c r="W265" s="38">
        <f t="shared" si="85"/>
        <v>53.917050691244242</v>
      </c>
      <c r="X265" s="38">
        <f t="shared" si="86"/>
        <v>72.329668468860746</v>
      </c>
      <c r="Y265" s="38">
        <f t="shared" si="87"/>
        <v>78.869834554657402</v>
      </c>
      <c r="Z265" s="38">
        <f t="shared" si="88"/>
        <v>59.033604406006624</v>
      </c>
      <c r="AA265" s="38">
        <f t="shared" si="89"/>
        <v>-5.1165537147623752</v>
      </c>
      <c r="AB265" s="38">
        <f t="shared" si="90"/>
        <v>-5.1165537147623894</v>
      </c>
      <c r="AC265" s="38">
        <f t="shared" si="91"/>
        <v>-5.1165537147623823</v>
      </c>
      <c r="AD265" s="39"/>
      <c r="AE265" s="39"/>
      <c r="AF265">
        <v>1.79</v>
      </c>
      <c r="AG265">
        <v>2.0299999999999998</v>
      </c>
      <c r="AH265" s="45"/>
      <c r="AI265" s="39"/>
      <c r="AJ265" t="s">
        <v>478</v>
      </c>
      <c r="AK265" s="38"/>
      <c r="AL265" s="38"/>
    </row>
    <row r="266" spans="1:38" ht="15" x14ac:dyDescent="0.25">
      <c r="A266">
        <v>3.05</v>
      </c>
      <c r="B266">
        <v>3.81</v>
      </c>
      <c r="C266">
        <v>2.17</v>
      </c>
      <c r="D266" s="32">
        <f t="shared" si="92"/>
        <v>5.1165537147623841E-2</v>
      </c>
      <c r="E266" s="33">
        <f>IF(OR($A266="",$B266="",$C266=""),"",A266*'MPTO_working_3-way'!$I265)</f>
        <v>3.2060548883002524</v>
      </c>
      <c r="F266" s="34">
        <f>IF(OR($A266="",$B266="",$C266=""),"",B266*'MPTO_working_3-way'!$I265)</f>
        <v>4.0049406965324472</v>
      </c>
      <c r="G266" s="35">
        <f>IF(OR($A266="",$B266="",$C266=""),"",C266*'MPTO_working_3-way'!$I265)</f>
        <v>2.2810292156103436</v>
      </c>
      <c r="H266" s="33">
        <f>IF(OR($A266="",$B266="",$C266=""),"",'MPTO_working_3-way'!E265)</f>
        <v>3.2173616721214766</v>
      </c>
      <c r="I266" s="34">
        <f>IF(OR($A266="",$B266="",$C266=""),"",'MPTO_working_3-way'!F265)</f>
        <v>4.0747801609293903</v>
      </c>
      <c r="J266" s="35">
        <f>IF(OR($A266="",$B266="",$C266=""),"",'MPTO_working_3-way'!G265)</f>
        <v>2.2533976581474313</v>
      </c>
      <c r="K266" s="33">
        <f>IF(OR($A266="",$B266="",$C266=""),"",'OddsRatio_working_3-way'!H265)</f>
        <v>3.2165899173343901</v>
      </c>
      <c r="L266" s="34">
        <f>IF(OR($A266="",$B266="",$C266=""),"",'OddsRatio_working_3-way'!I265)</f>
        <v>4.038350081809579</v>
      </c>
      <c r="M266" s="35">
        <f>IF(OR($A266="",$B266="",$C266=""),"",'OddsRatio_working_3-way'!J265)</f>
        <v>2.2650781479420665</v>
      </c>
      <c r="N266" s="36">
        <f t="shared" si="80"/>
        <v>31.190981902688758</v>
      </c>
      <c r="O266" s="37">
        <f t="shared" si="81"/>
        <v>24.969158740997557</v>
      </c>
      <c r="P266" s="37">
        <f t="shared" si="82"/>
        <v>43.839859356313696</v>
      </c>
      <c r="Q266" t="s">
        <v>412</v>
      </c>
      <c r="R266" t="s">
        <v>413</v>
      </c>
      <c r="S266" t="s">
        <v>473</v>
      </c>
      <c r="T266" s="38">
        <v>100</v>
      </c>
      <c r="U266" s="38">
        <f t="shared" si="83"/>
        <v>44.134078212290497</v>
      </c>
      <c r="V266" s="38">
        <f t="shared" si="84"/>
        <v>73.474801061007966</v>
      </c>
      <c r="W266" s="38">
        <f t="shared" si="85"/>
        <v>79.959919839679344</v>
      </c>
      <c r="X266" s="38">
        <f t="shared" si="86"/>
        <v>46.565279099312683</v>
      </c>
      <c r="Y266" s="38">
        <f t="shared" si="87"/>
        <v>75.906001948030138</v>
      </c>
      <c r="Z266" s="38">
        <f t="shared" si="88"/>
        <v>82.391120726701544</v>
      </c>
      <c r="AA266" s="38">
        <f t="shared" si="89"/>
        <v>-2.431200887022186</v>
      </c>
      <c r="AB266" s="38">
        <f t="shared" si="90"/>
        <v>-2.4312008870221717</v>
      </c>
      <c r="AC266" s="38">
        <f t="shared" si="91"/>
        <v>-2.4312008870222002</v>
      </c>
      <c r="AD266" s="39"/>
      <c r="AE266" s="39"/>
      <c r="AF266">
        <v>1.77</v>
      </c>
      <c r="AG266">
        <v>2.06</v>
      </c>
      <c r="AH266" s="45"/>
      <c r="AI266" s="39"/>
      <c r="AJ266" t="s">
        <v>478</v>
      </c>
      <c r="AK266" s="38"/>
      <c r="AL266" s="38"/>
    </row>
    <row r="267" spans="1:38" ht="15" x14ac:dyDescent="0.25">
      <c r="A267">
        <v>1.79</v>
      </c>
      <c r="B267">
        <v>3.77</v>
      </c>
      <c r="C267">
        <v>4.99</v>
      </c>
      <c r="D267" s="32">
        <f t="shared" si="92"/>
        <v>2.431200887022178E-2</v>
      </c>
      <c r="E267" s="33">
        <f>IF(OR($A267="",$B267="",$C267=""),"",A267*'MPTO_working_3-way'!$I266)</f>
        <v>1.8335184958776971</v>
      </c>
      <c r="F267" s="34">
        <f>IF(OR($A267="",$B267="",$C267=""),"",B267*'MPTO_working_3-way'!$I266)</f>
        <v>3.8616562734407363</v>
      </c>
      <c r="G267" s="35">
        <f>IF(OR($A267="",$B267="",$C267=""),"",C267*'MPTO_working_3-way'!$I266)</f>
        <v>5.1113169242624066</v>
      </c>
      <c r="H267" s="33">
        <f>IF(OR($A267="",$B267="",$C267=""),"",'MPTO_working_3-way'!E266)</f>
        <v>1.8163482479130892</v>
      </c>
      <c r="I267" s="34">
        <f>IF(OR($A267="",$B267="",$C267=""),"",'MPTO_working_3-way'!F266)</f>
        <v>3.8888113178356587</v>
      </c>
      <c r="J267" s="35">
        <f>IF(OR($A267="",$B267="",$C267=""),"",'MPTO_working_3-way'!G266)</f>
        <v>5.2002945812867223</v>
      </c>
      <c r="K267" s="33">
        <f>IF(OR($A267="",$B267="",$C267=""),"",'OddsRatio_working_3-way'!H266)</f>
        <v>1.8227555558225483</v>
      </c>
      <c r="L267" s="34">
        <f>IF(OR($A267="",$B267="",$C267=""),"",'OddsRatio_working_3-way'!I266)</f>
        <v>3.8848517590233631</v>
      </c>
      <c r="M267" s="35">
        <f>IF(OR($A267="",$B267="",$C267=""),"",'OddsRatio_working_3-way'!J266)</f>
        <v>5.1554362882683114</v>
      </c>
      <c r="N267" s="36">
        <f t="shared" si="80"/>
        <v>54.539946133529703</v>
      </c>
      <c r="O267" s="37">
        <f t="shared" si="81"/>
        <v>25.895624291516757</v>
      </c>
      <c r="P267" s="37">
        <f t="shared" si="82"/>
        <v>19.564429574953543</v>
      </c>
      <c r="Q267" t="s">
        <v>307</v>
      </c>
      <c r="R267" t="s">
        <v>249</v>
      </c>
      <c r="S267" t="s">
        <v>473</v>
      </c>
      <c r="T267" s="38">
        <v>100</v>
      </c>
      <c r="U267" s="38">
        <f t="shared" si="83"/>
        <v>67.637540453074436</v>
      </c>
      <c r="V267" s="38">
        <f t="shared" si="84"/>
        <v>69.6048632218845</v>
      </c>
      <c r="W267" s="38">
        <f t="shared" si="85"/>
        <v>60.474308300395251</v>
      </c>
      <c r="X267" s="38">
        <f t="shared" si="86"/>
        <v>69.920828477720249</v>
      </c>
      <c r="Y267" s="38">
        <f t="shared" si="87"/>
        <v>71.888151246530313</v>
      </c>
      <c r="Z267" s="38">
        <f t="shared" si="88"/>
        <v>62.757596325041078</v>
      </c>
      <c r="AA267" s="38">
        <f t="shared" si="89"/>
        <v>-2.2832880246458132</v>
      </c>
      <c r="AB267" s="38">
        <f t="shared" si="90"/>
        <v>-2.2832880246458132</v>
      </c>
      <c r="AC267" s="38">
        <f t="shared" si="91"/>
        <v>-2.2832880246458274</v>
      </c>
      <c r="AD267" s="39"/>
      <c r="AE267" s="39"/>
      <c r="AF267">
        <v>1.85</v>
      </c>
      <c r="AG267">
        <v>2.0699999999999998</v>
      </c>
      <c r="AH267" s="45"/>
      <c r="AI267" s="39"/>
      <c r="AJ267" t="s">
        <v>324</v>
      </c>
      <c r="AK267" s="38"/>
      <c r="AL267" s="38"/>
    </row>
    <row r="268" spans="1:38" ht="15" x14ac:dyDescent="0.25">
      <c r="A268">
        <v>3.09</v>
      </c>
      <c r="B268">
        <v>3.29</v>
      </c>
      <c r="C268">
        <v>2.5299999999999998</v>
      </c>
      <c r="D268" s="32">
        <f t="shared" si="92"/>
        <v>2.2832880246458132E-2</v>
      </c>
      <c r="E268" s="33">
        <f>IF(OR($A268="",$B268="",$C268=""),"",A268*'MPTO_working_3-way'!$I267)</f>
        <v>3.1605535999615553</v>
      </c>
      <c r="F268" s="34">
        <f>IF(OR($A268="",$B268="",$C268=""),"",B268*'MPTO_working_3-way'!$I267)</f>
        <v>3.3651201760108473</v>
      </c>
      <c r="G268" s="35">
        <f>IF(OR($A268="",$B268="",$C268=""),"",C268*'MPTO_working_3-way'!$I267)</f>
        <v>2.5877671870235388</v>
      </c>
      <c r="H268" s="33">
        <f>IF(OR($A268="",$B268="",$C268=""),"",'MPTO_working_3-way'!E267)</f>
        <v>3.1644204174134556</v>
      </c>
      <c r="I268" s="34">
        <f>IF(OR($A268="",$B268="",$C268=""),"",'MPTO_working_3-way'!F267)</f>
        <v>3.3744976183461155</v>
      </c>
      <c r="J268" s="35">
        <f>IF(OR($A268="",$B268="",$C268=""),"",'MPTO_working_3-way'!G267)</f>
        <v>2.5796734937238708</v>
      </c>
      <c r="K268" s="33">
        <f>IF(OR($A268="",$B268="",$C268=""),"",'OddsRatio_working_3-way'!H267)</f>
        <v>3.1629133702617258</v>
      </c>
      <c r="L268" s="34">
        <f>IF(OR($A268="",$B268="",$C268=""),"",'OddsRatio_working_3-way'!I267)</f>
        <v>3.3698907262676334</v>
      </c>
      <c r="M268" s="35">
        <f>IF(OR($A268="",$B268="",$C268=""),"",'OddsRatio_working_3-way'!J267)</f>
        <v>2.5833767734451878</v>
      </c>
      <c r="N268" s="36">
        <f t="shared" si="80"/>
        <v>31.640026608381643</v>
      </c>
      <c r="O268" s="37">
        <f t="shared" si="81"/>
        <v>29.716620735531691</v>
      </c>
      <c r="P268" s="37">
        <f t="shared" si="82"/>
        <v>38.64335265608667</v>
      </c>
      <c r="Q268" t="s">
        <v>295</v>
      </c>
      <c r="R268" t="s">
        <v>304</v>
      </c>
      <c r="S268" t="s">
        <v>473</v>
      </c>
      <c r="T268" s="38">
        <v>100</v>
      </c>
      <c r="U268" s="38">
        <f t="shared" si="83"/>
        <v>75.550122249388764</v>
      </c>
      <c r="V268" s="38">
        <f t="shared" si="84"/>
        <v>72.222222222222229</v>
      </c>
      <c r="W268" s="38">
        <f t="shared" si="85"/>
        <v>48.186528497409334</v>
      </c>
      <c r="X268" s="38">
        <f t="shared" si="86"/>
        <v>79.591249280368459</v>
      </c>
      <c r="Y268" s="38">
        <f t="shared" si="87"/>
        <v>76.263349253201923</v>
      </c>
      <c r="Z268" s="38">
        <f t="shared" si="88"/>
        <v>52.227655528389029</v>
      </c>
      <c r="AA268" s="38">
        <f t="shared" si="89"/>
        <v>-4.0411270309796947</v>
      </c>
      <c r="AB268" s="38">
        <f t="shared" si="90"/>
        <v>-4.0411270309796947</v>
      </c>
      <c r="AC268" s="38">
        <f t="shared" si="91"/>
        <v>-4.0411270309796947</v>
      </c>
      <c r="AD268" s="39"/>
      <c r="AE268" s="39"/>
      <c r="AF268">
        <v>2.25</v>
      </c>
      <c r="AG268">
        <v>1.71</v>
      </c>
      <c r="AH268" s="45"/>
      <c r="AI268" s="39"/>
      <c r="AJ268" t="s">
        <v>324</v>
      </c>
      <c r="AK268" s="38"/>
      <c r="AL268" s="38"/>
    </row>
    <row r="269" spans="1:38" ht="15" x14ac:dyDescent="0.25">
      <c r="A269">
        <v>4.09</v>
      </c>
      <c r="B269">
        <v>3.6</v>
      </c>
      <c r="C269">
        <v>1.93</v>
      </c>
      <c r="D269" s="32">
        <f t="shared" si="92"/>
        <v>4.0411270309796965E-2</v>
      </c>
      <c r="E269" s="33">
        <f>IF(OR($A269="",$B269="",$C269=""),"",A269*'MPTO_working_3-way'!$I268)</f>
        <v>4.2552820955670692</v>
      </c>
      <c r="F269" s="34">
        <f>IF(OR($A269="",$B269="",$C269=""),"",B269*'MPTO_working_3-way'!$I268)</f>
        <v>3.7454805731152692</v>
      </c>
      <c r="G269" s="35">
        <f>IF(OR($A269="",$B269="",$C269=""),"",C269*'MPTO_working_3-way'!$I268)</f>
        <v>2.0079937516979083</v>
      </c>
      <c r="H269" s="33">
        <f>IF(OR($A269="",$B269="",$C269=""),"",'MPTO_working_3-way'!E268)</f>
        <v>4.3284730310596977</v>
      </c>
      <c r="I269" s="34">
        <f>IF(OR($A269="",$B269="",$C269=""),"",'MPTO_working_3-way'!F268)</f>
        <v>3.7834739880493791</v>
      </c>
      <c r="J269" s="35">
        <f>IF(OR($A269="",$B269="",$C269=""),"",'MPTO_working_3-way'!G268)</f>
        <v>1.9815152699842551</v>
      </c>
      <c r="K269" s="33">
        <f>IF(OR($A269="",$B269="",$C269=""),"",'OddsRatio_working_3-way'!H268)</f>
        <v>4.2949447192584671</v>
      </c>
      <c r="L269" s="34">
        <f>IF(OR($A269="",$B269="",$C269=""),"",'OddsRatio_working_3-way'!I268)</f>
        <v>3.7724453948453118</v>
      </c>
      <c r="M269" s="35">
        <f>IF(OR($A269="",$B269="",$C269=""),"",'OddsRatio_working_3-way'!J268)</f>
        <v>1.9916823912331307</v>
      </c>
      <c r="N269" s="36">
        <f t="shared" si="80"/>
        <v>23.500204629012678</v>
      </c>
      <c r="O269" s="37">
        <f t="shared" si="81"/>
        <v>26.698843592406064</v>
      </c>
      <c r="P269" s="37">
        <f t="shared" si="82"/>
        <v>49.800951778581258</v>
      </c>
      <c r="Q269" t="s">
        <v>305</v>
      </c>
      <c r="R269" t="s">
        <v>252</v>
      </c>
      <c r="S269" t="s">
        <v>473</v>
      </c>
      <c r="T269" s="38">
        <v>100</v>
      </c>
      <c r="U269" s="38">
        <f t="shared" si="83"/>
        <v>67.21311475409837</v>
      </c>
      <c r="V269" s="38">
        <f t="shared" si="84"/>
        <v>67.948717948717942</v>
      </c>
      <c r="W269" s="38">
        <f t="shared" si="85"/>
        <v>60.9375</v>
      </c>
      <c r="X269" s="38">
        <f t="shared" si="86"/>
        <v>71.113782051282044</v>
      </c>
      <c r="Y269" s="38">
        <f t="shared" si="87"/>
        <v>71.849385245901644</v>
      </c>
      <c r="Z269" s="38">
        <f t="shared" si="88"/>
        <v>64.838167297183688</v>
      </c>
      <c r="AA269" s="38">
        <f t="shared" si="89"/>
        <v>-3.9006672971836736</v>
      </c>
      <c r="AB269" s="38">
        <f t="shared" si="90"/>
        <v>-3.900667297183702</v>
      </c>
      <c r="AC269" s="38">
        <f t="shared" si="91"/>
        <v>-3.9006672971836878</v>
      </c>
      <c r="AD269" s="39"/>
      <c r="AE269" s="39"/>
      <c r="AF269">
        <v>2.04</v>
      </c>
      <c r="AG269">
        <v>1.83</v>
      </c>
      <c r="AH269" s="45"/>
      <c r="AI269" s="39"/>
      <c r="AJ269" t="s">
        <v>328</v>
      </c>
      <c r="AK269" s="38"/>
      <c r="AL269" s="38"/>
    </row>
    <row r="270" spans="1:38" ht="15" x14ac:dyDescent="0.25">
      <c r="A270">
        <v>3.05</v>
      </c>
      <c r="B270">
        <v>3.12</v>
      </c>
      <c r="C270">
        <v>2.56</v>
      </c>
      <c r="D270" s="32">
        <f t="shared" si="92"/>
        <v>3.900667297183702E-2</v>
      </c>
      <c r="E270" s="33">
        <f>IF(OR($A270="",$B270="",$C270=""),"",A270*'MPTO_working_3-way'!$I269)</f>
        <v>3.1689703525641026</v>
      </c>
      <c r="F270" s="34">
        <f>IF(OR($A270="",$B270="",$C270=""),"",B270*'MPTO_working_3-way'!$I269)</f>
        <v>3.2417008196721318</v>
      </c>
      <c r="G270" s="35">
        <f>IF(OR($A270="",$B270="",$C270=""),"",C270*'MPTO_working_3-way'!$I269)</f>
        <v>2.6598570828079029</v>
      </c>
      <c r="H270" s="33">
        <f>IF(OR($A270="",$B270="",$C270=""),"",'MPTO_working_3-way'!E269)</f>
        <v>3.1759478796559608</v>
      </c>
      <c r="I270" s="34">
        <f>IF(OR($A270="",$B270="",$C270=""),"",'MPTO_working_3-way'!F269)</f>
        <v>3.2519204619075763</v>
      </c>
      <c r="J270" s="35">
        <f>IF(OR($A270="",$B270="",$C270=""),"",'MPTO_working_3-way'!G269)</f>
        <v>2.648145356724604</v>
      </c>
      <c r="K270" s="33">
        <f>IF(OR($A270="",$B270="",$C270=""),"",'OddsRatio_working_3-way'!H269)</f>
        <v>3.1728799550387548</v>
      </c>
      <c r="L270" s="34">
        <f>IF(OR($A270="",$B270="",$C270=""),"",'OddsRatio_working_3-way'!I269)</f>
        <v>3.2470758559425179</v>
      </c>
      <c r="M270" s="35">
        <f>IF(OR($A270="",$B270="",$C270=""),"",'OddsRatio_working_3-way'!J269)</f>
        <v>2.6535086487124193</v>
      </c>
      <c r="N270" s="36">
        <f t="shared" si="80"/>
        <v>31.555991023736528</v>
      </c>
      <c r="O270" s="37">
        <f t="shared" si="81"/>
        <v>30.848004045639872</v>
      </c>
      <c r="P270" s="37">
        <f t="shared" si="82"/>
        <v>37.596004930623586</v>
      </c>
      <c r="Q270" t="s">
        <v>258</v>
      </c>
      <c r="R270" t="s">
        <v>267</v>
      </c>
      <c r="S270" t="s">
        <v>473</v>
      </c>
      <c r="T270" s="38">
        <v>100</v>
      </c>
      <c r="U270" s="38">
        <f t="shared" si="83"/>
        <v>54.954954954954964</v>
      </c>
      <c r="V270" s="38">
        <f t="shared" si="84"/>
        <v>67.741935483870961</v>
      </c>
      <c r="W270" s="38">
        <f t="shared" si="85"/>
        <v>73.40425531914893</v>
      </c>
      <c r="X270" s="38">
        <f t="shared" si="86"/>
        <v>58.853809196980087</v>
      </c>
      <c r="Y270" s="38">
        <f t="shared" si="87"/>
        <v>71.640789725896099</v>
      </c>
      <c r="Z270" s="38">
        <f t="shared" si="88"/>
        <v>77.303109561174082</v>
      </c>
      <c r="AA270" s="38">
        <f t="shared" si="89"/>
        <v>-3.8988542420251235</v>
      </c>
      <c r="AB270" s="38">
        <f t="shared" si="90"/>
        <v>-3.8988542420251378</v>
      </c>
      <c r="AC270" s="38">
        <f t="shared" si="91"/>
        <v>-3.898854242025152</v>
      </c>
      <c r="AD270" s="39"/>
      <c r="AE270" s="39"/>
      <c r="AF270">
        <v>2.41</v>
      </c>
      <c r="AG270">
        <v>1.59</v>
      </c>
      <c r="AH270" s="45"/>
      <c r="AI270" s="39"/>
      <c r="AJ270" t="s">
        <v>328</v>
      </c>
      <c r="AK270" s="38"/>
      <c r="AL270" s="38"/>
    </row>
    <row r="271" spans="1:38" ht="15" x14ac:dyDescent="0.25">
      <c r="A271">
        <v>2.2200000000000002</v>
      </c>
      <c r="B271">
        <v>3.1</v>
      </c>
      <c r="C271">
        <v>3.76</v>
      </c>
      <c r="D271" s="32">
        <f t="shared" si="92"/>
        <v>3.8988542420251404E-2</v>
      </c>
      <c r="E271" s="33">
        <f>IF(OR($A271="",$B271="",$C271=""),"",A271*'MPTO_working_3-way'!$I270)</f>
        <v>2.3065545641729583</v>
      </c>
      <c r="F271" s="34">
        <f>IF(OR($A271="",$B271="",$C271=""),"",B271*'MPTO_working_3-way'!$I270)</f>
        <v>3.2208644815027796</v>
      </c>
      <c r="G271" s="35">
        <f>IF(OR($A271="",$B271="",$C271=""),"",C271*'MPTO_working_3-way'!$I270)</f>
        <v>3.9065969195001449</v>
      </c>
      <c r="H271" s="33">
        <f>IF(OR($A271="",$B271="",$C271=""),"",'MPTO_working_3-way'!E270)</f>
        <v>2.2859532284699959</v>
      </c>
      <c r="I271" s="34">
        <f>IF(OR($A271="",$B271="",$C271=""),"",'MPTO_working_3-way'!F270)</f>
        <v>3.2301362475824629</v>
      </c>
      <c r="J271" s="35">
        <f>IF(OR($A271="",$B271="",$C271=""),"",'MPTO_working_3-way'!G270)</f>
        <v>3.9531743962454775</v>
      </c>
      <c r="K271" s="33">
        <f>IF(OR($A271="",$B271="",$C271=""),"",'OddsRatio_working_3-way'!H270)</f>
        <v>2.2947766169177202</v>
      </c>
      <c r="L271" s="34">
        <f>IF(OR($A271="",$B271="",$C271=""),"",'OddsRatio_working_3-way'!I270)</f>
        <v>3.228713848792796</v>
      </c>
      <c r="M271" s="35">
        <f>IF(OR($A271="",$B271="",$C271=""),"",'OddsRatio_working_3-way'!J270)</f>
        <v>3.9291667726991042</v>
      </c>
      <c r="N271" s="36">
        <f t="shared" si="80"/>
        <v>43.354708166574909</v>
      </c>
      <c r="O271" s="37">
        <f t="shared" si="81"/>
        <v>31.047565203160097</v>
      </c>
      <c r="P271" s="37">
        <f t="shared" si="82"/>
        <v>25.597726630264983</v>
      </c>
      <c r="Q271" t="s">
        <v>259</v>
      </c>
      <c r="R271" t="s">
        <v>262</v>
      </c>
      <c r="S271" t="s">
        <v>473</v>
      </c>
      <c r="T271" s="38">
        <v>100</v>
      </c>
      <c r="U271" s="38">
        <f t="shared" si="83"/>
        <v>71.83098591549296</v>
      </c>
      <c r="V271" s="38">
        <f t="shared" si="84"/>
        <v>65.753424657534239</v>
      </c>
      <c r="W271" s="38">
        <f t="shared" si="85"/>
        <v>58.50622406639004</v>
      </c>
      <c r="X271" s="38">
        <f t="shared" si="86"/>
        <v>75.7403512760757</v>
      </c>
      <c r="Y271" s="38">
        <f t="shared" si="87"/>
        <v>69.662790018116993</v>
      </c>
      <c r="Z271" s="38">
        <f t="shared" si="88"/>
        <v>62.415589426972794</v>
      </c>
      <c r="AA271" s="38">
        <f t="shared" si="89"/>
        <v>-3.9093653605827399</v>
      </c>
      <c r="AB271" s="38">
        <f t="shared" si="90"/>
        <v>-3.9093653605827541</v>
      </c>
      <c r="AC271" s="38">
        <f t="shared" si="91"/>
        <v>-3.9093653605827541</v>
      </c>
      <c r="AD271" s="39"/>
      <c r="AE271" s="39"/>
      <c r="AF271">
        <v>2.2000000000000002</v>
      </c>
      <c r="AG271">
        <v>1.7</v>
      </c>
      <c r="AH271" s="45"/>
      <c r="AI271" s="39"/>
      <c r="AJ271" t="s">
        <v>328</v>
      </c>
      <c r="AK271" s="38"/>
      <c r="AL271" s="38"/>
    </row>
    <row r="272" spans="1:38" ht="15" x14ac:dyDescent="0.25">
      <c r="A272">
        <v>3.55</v>
      </c>
      <c r="B272">
        <v>2.92</v>
      </c>
      <c r="C272">
        <v>2.41</v>
      </c>
      <c r="D272" s="32">
        <f t="shared" si="92"/>
        <v>3.9093653605827505E-2</v>
      </c>
      <c r="E272" s="33">
        <f>IF(OR($A272="",$B272="",$C272=""),"",A272*'MPTO_working_3-way'!$I271)</f>
        <v>3.6887824703006875</v>
      </c>
      <c r="F272" s="34">
        <f>IF(OR($A272="",$B272="",$C272=""),"",B272*'MPTO_working_3-way'!$I271)</f>
        <v>3.0341534685290164</v>
      </c>
      <c r="G272" s="35">
        <f>IF(OR($A272="",$B272="",$C272=""),"",C272*'MPTO_working_3-way'!$I271)</f>
        <v>2.5042157051900444</v>
      </c>
      <c r="H272" s="33">
        <f>IF(OR($A272="",$B272="",$C272=""),"",'MPTO_working_3-way'!E271)</f>
        <v>3.7221916507408004</v>
      </c>
      <c r="I272" s="34">
        <f>IF(OR($A272="",$B272="",$C272=""),"",'MPTO_working_3-way'!F271)</f>
        <v>3.0355044540552276</v>
      </c>
      <c r="J272" s="35">
        <f>IF(OR($A272="",$B272="",$C272=""),"",'MPTO_working_3-way'!G271)</f>
        <v>2.4881406417240126</v>
      </c>
      <c r="K272" s="33">
        <f>IF(OR($A272="",$B272="",$C272=""),"",'OddsRatio_working_3-way'!H271)</f>
        <v>3.7045806547012612</v>
      </c>
      <c r="L272" s="34">
        <f>IF(OR($A272="",$B272="",$C272=""),"",'OddsRatio_working_3-way'!I271)</f>
        <v>3.0363901400103614</v>
      </c>
      <c r="M272" s="35">
        <f>IF(OR($A272="",$B272="",$C272=""),"",'OddsRatio_working_3-way'!J271)</f>
        <v>2.4954740090701093</v>
      </c>
      <c r="N272" s="36">
        <f t="shared" si="80"/>
        <v>27.109215792778528</v>
      </c>
      <c r="O272" s="37">
        <f t="shared" si="81"/>
        <v>32.958121939850606</v>
      </c>
      <c r="P272" s="37">
        <f t="shared" si="82"/>
        <v>39.932662267370858</v>
      </c>
      <c r="Q272" t="s">
        <v>269</v>
      </c>
      <c r="R272" t="s">
        <v>297</v>
      </c>
      <c r="S272" t="s">
        <v>473</v>
      </c>
      <c r="T272" s="38">
        <v>100</v>
      </c>
      <c r="U272" s="38">
        <f t="shared" si="83"/>
        <v>52.38095238095238</v>
      </c>
      <c r="V272" s="38">
        <f t="shared" si="84"/>
        <v>67.637540453074436</v>
      </c>
      <c r="W272" s="38">
        <f t="shared" si="85"/>
        <v>75.903614457831324</v>
      </c>
      <c r="X272" s="38">
        <f t="shared" si="86"/>
        <v>56.458845089094247</v>
      </c>
      <c r="Y272" s="38">
        <f t="shared" si="87"/>
        <v>71.715433161216296</v>
      </c>
      <c r="Z272" s="38">
        <f t="shared" si="88"/>
        <v>79.981507165973184</v>
      </c>
      <c r="AA272" s="38">
        <f t="shared" si="89"/>
        <v>-4.0778927081418672</v>
      </c>
      <c r="AB272" s="38">
        <f t="shared" si="90"/>
        <v>-4.0778927081418601</v>
      </c>
      <c r="AC272" s="38">
        <f t="shared" si="91"/>
        <v>-4.0778927081418601</v>
      </c>
      <c r="AD272" s="39"/>
      <c r="AE272" s="39"/>
      <c r="AF272">
        <v>2.4300000000000002</v>
      </c>
      <c r="AG272">
        <v>1.58</v>
      </c>
      <c r="AH272" s="45"/>
      <c r="AI272" s="39"/>
      <c r="AJ272" t="s">
        <v>328</v>
      </c>
      <c r="AK272" s="38"/>
      <c r="AL272" s="38"/>
    </row>
    <row r="273" spans="1:38" ht="15" x14ac:dyDescent="0.25">
      <c r="A273">
        <v>2.1</v>
      </c>
      <c r="B273">
        <v>3.09</v>
      </c>
      <c r="C273">
        <v>4.1500000000000004</v>
      </c>
      <c r="D273" s="32">
        <f t="shared" si="92"/>
        <v>4.0778927081418503E-2</v>
      </c>
      <c r="E273" s="33">
        <f>IF(OR($A273="",$B273="",$C273=""),"",A273*'MPTO_working_3-way'!$I272)</f>
        <v>2.1856357468709788</v>
      </c>
      <c r="F273" s="34">
        <f>IF(OR($A273="",$B273="",$C273=""),"",B273*'MPTO_working_3-way'!$I272)</f>
        <v>3.2160068846815832</v>
      </c>
      <c r="G273" s="35">
        <f>IF(OR($A273="",$B273="",$C273=""),"",C273*'MPTO_working_3-way'!$I272)</f>
        <v>4.3192325473878874</v>
      </c>
      <c r="H273" s="33">
        <f>IF(OR($A273="",$B273="",$C273=""),"",'MPTO_working_3-way'!E272)</f>
        <v>2.1617064487515503</v>
      </c>
      <c r="I273" s="34">
        <f>IF(OR($A273="",$B273="",$C273=""),"",'MPTO_working_3-way'!F272)</f>
        <v>3.2254774552488632</v>
      </c>
      <c r="J273" s="35">
        <f>IF(OR($A273="",$B273="",$C273=""),"",'MPTO_working_3-way'!G272)</f>
        <v>4.398100588768485</v>
      </c>
      <c r="K273" s="33">
        <f>IF(OR($A273="",$B273="",$C273=""),"",'OddsRatio_working_3-way'!H272)</f>
        <v>2.1717589709196123</v>
      </c>
      <c r="L273" s="34">
        <f>IF(OR($A273="",$B273="",$C273=""),"",'OddsRatio_working_3-way'!I272)</f>
        <v>3.2263420447472622</v>
      </c>
      <c r="M273" s="35">
        <f>IF(OR($A273="",$B273="",$C273=""),"",'OddsRatio_working_3-way'!J272)</f>
        <v>4.3554915985425255</v>
      </c>
      <c r="N273" s="36">
        <f t="shared" si="80"/>
        <v>45.753278030505754</v>
      </c>
      <c r="O273" s="37">
        <f t="shared" si="81"/>
        <v>31.094460797431093</v>
      </c>
      <c r="P273" s="37">
        <f t="shared" si="82"/>
        <v>23.152261172063152</v>
      </c>
      <c r="Q273" t="s">
        <v>257</v>
      </c>
      <c r="R273" t="s">
        <v>368</v>
      </c>
      <c r="S273" t="s">
        <v>473</v>
      </c>
      <c r="T273" s="38">
        <v>100</v>
      </c>
      <c r="U273" s="38">
        <f t="shared" si="83"/>
        <v>51.456310679611654</v>
      </c>
      <c r="V273" s="38">
        <f t="shared" si="84"/>
        <v>69.040247678018574</v>
      </c>
      <c r="W273" s="38">
        <f t="shared" si="85"/>
        <v>75.490196078431367</v>
      </c>
      <c r="X273" s="38">
        <f t="shared" si="86"/>
        <v>55.469556243550059</v>
      </c>
      <c r="Y273" s="38">
        <f t="shared" si="87"/>
        <v>73.053493241956986</v>
      </c>
      <c r="Z273" s="38">
        <f t="shared" si="88"/>
        <v>79.503441642369779</v>
      </c>
      <c r="AA273" s="38">
        <f t="shared" si="89"/>
        <v>-4.0132455639384048</v>
      </c>
      <c r="AB273" s="38">
        <f t="shared" si="90"/>
        <v>-4.0132455639384119</v>
      </c>
      <c r="AC273" s="38">
        <f t="shared" si="91"/>
        <v>-4.0132455639384119</v>
      </c>
      <c r="AD273" s="39"/>
      <c r="AE273" s="39"/>
      <c r="AF273">
        <v>2.15</v>
      </c>
      <c r="AG273">
        <v>1.73</v>
      </c>
      <c r="AH273" s="45"/>
      <c r="AI273" s="39"/>
      <c r="AJ273" t="s">
        <v>328</v>
      </c>
      <c r="AK273" s="38"/>
      <c r="AL273" s="38"/>
    </row>
    <row r="274" spans="1:38" ht="15" x14ac:dyDescent="0.25">
      <c r="A274">
        <v>2.06</v>
      </c>
      <c r="B274">
        <v>3.23</v>
      </c>
      <c r="C274">
        <v>4.08</v>
      </c>
      <c r="D274" s="32">
        <f t="shared" si="92"/>
        <v>4.0132455639384057E-2</v>
      </c>
      <c r="E274" s="33">
        <f>IF(OR($A274="",$B274="",$C274=""),"",A274*'MPTO_working_3-way'!$I273)</f>
        <v>2.1426728586171313</v>
      </c>
      <c r="F274" s="34">
        <f>IF(OR($A274="",$B274="",$C274=""),"",B274*'MPTO_working_3-way'!$I273)</f>
        <v>3.3596278317152106</v>
      </c>
      <c r="G274" s="35">
        <f>IF(OR($A274="",$B274="",$C274=""),"",C274*'MPTO_working_3-way'!$I273)</f>
        <v>4.2437404190086871</v>
      </c>
      <c r="H274" s="33">
        <f>IF(OR($A274="",$B274="",$C274=""),"",'MPTO_working_3-way'!E273)</f>
        <v>2.1183774395183401</v>
      </c>
      <c r="I274" s="34">
        <f>IF(OR($A274="",$B274="",$C274=""),"",'MPTO_working_3-way'!F273)</f>
        <v>3.3758688531983383</v>
      </c>
      <c r="J274" s="35">
        <f>IF(OR($A274="",$B274="",$C274=""),"",'MPTO_working_3-way'!G273)</f>
        <v>4.3155429362082387</v>
      </c>
      <c r="K274" s="33">
        <f>IF(OR($A274="",$B274="",$C274=""),"",'OddsRatio_working_3-way'!H273)</f>
        <v>2.1282986947439917</v>
      </c>
      <c r="L274" s="34">
        <f>IF(OR($A274="",$B274="",$C274=""),"",'OddsRatio_working_3-way'!I273)</f>
        <v>3.3736849898859451</v>
      </c>
      <c r="M274" s="35">
        <f>IF(OR($A274="",$B274="",$C274=""),"",'OddsRatio_working_3-way'!J273)</f>
        <v>4.2784528111429205</v>
      </c>
      <c r="N274" s="36">
        <f t="shared" si="80"/>
        <v>46.670680313064409</v>
      </c>
      <c r="O274" s="37">
        <f t="shared" si="81"/>
        <v>29.765201685731483</v>
      </c>
      <c r="P274" s="37">
        <f t="shared" si="82"/>
        <v>23.564118001204093</v>
      </c>
      <c r="Q274" t="s">
        <v>265</v>
      </c>
      <c r="R274" t="s">
        <v>264</v>
      </c>
      <c r="S274" t="s">
        <v>473</v>
      </c>
      <c r="T274" s="38">
        <v>100</v>
      </c>
      <c r="U274" s="38">
        <f t="shared" si="83"/>
        <v>58.333333333333336</v>
      </c>
      <c r="V274" s="38">
        <f t="shared" si="84"/>
        <v>67.532467532467535</v>
      </c>
      <c r="W274" s="38">
        <f t="shared" si="85"/>
        <v>70.238095238095241</v>
      </c>
      <c r="X274" s="38">
        <f t="shared" si="86"/>
        <v>62.229437229437238</v>
      </c>
      <c r="Y274" s="38">
        <f t="shared" si="87"/>
        <v>71.428571428571431</v>
      </c>
      <c r="Z274" s="38">
        <f t="shared" si="88"/>
        <v>74.134199134199136</v>
      </c>
      <c r="AA274" s="38">
        <f t="shared" si="89"/>
        <v>-3.8961038961039023</v>
      </c>
      <c r="AB274" s="38">
        <f t="shared" si="90"/>
        <v>-3.8961038961038952</v>
      </c>
      <c r="AC274" s="38">
        <f t="shared" si="91"/>
        <v>-3.8961038961038952</v>
      </c>
      <c r="AD274" s="39"/>
      <c r="AE274" s="39"/>
      <c r="AF274">
        <v>2.2000000000000002</v>
      </c>
      <c r="AG274">
        <v>1.7</v>
      </c>
      <c r="AH274" s="45"/>
      <c r="AI274" s="39"/>
      <c r="AJ274" t="s">
        <v>328</v>
      </c>
      <c r="AK274" s="38"/>
      <c r="AL274" s="38"/>
    </row>
    <row r="275" spans="1:38" ht="15" x14ac:dyDescent="0.25">
      <c r="A275">
        <v>2.4</v>
      </c>
      <c r="B275">
        <v>3.08</v>
      </c>
      <c r="C275">
        <v>3.36</v>
      </c>
      <c r="D275" s="32">
        <f t="shared" si="92"/>
        <v>3.8961038961039085E-2</v>
      </c>
      <c r="E275" s="33">
        <f>IF(OR($A275="",$B275="",$C275=""),"",A275*'MPTO_working_3-way'!$I274)</f>
        <v>2.4935064935064939</v>
      </c>
      <c r="F275" s="34">
        <f>IF(OR($A275="",$B275="",$C275=""),"",B275*'MPTO_working_3-way'!$I274)</f>
        <v>3.2000000000000006</v>
      </c>
      <c r="G275" s="35">
        <f>IF(OR($A275="",$B275="",$C275=""),"",C275*'MPTO_working_3-way'!$I274)</f>
        <v>3.4909090909090912</v>
      </c>
      <c r="H275" s="33">
        <f>IF(OR($A275="",$B275="",$C275=""),"",'MPTO_working_3-way'!E274)</f>
        <v>2.4772117962466491</v>
      </c>
      <c r="I275" s="34">
        <f>IF(OR($A275="",$B275="",$C275=""),"",'MPTO_working_3-way'!F274)</f>
        <v>3.2083333333333339</v>
      </c>
      <c r="J275" s="35">
        <f>IF(OR($A275="",$B275="",$C275=""),"",'MPTO_working_3-way'!G274)</f>
        <v>3.5133079847908752</v>
      </c>
      <c r="K275" s="33">
        <f>IF(OR($A275="",$B275="",$C275=""),"",'OddsRatio_working_3-way'!H274)</f>
        <v>2.4844327085374061</v>
      </c>
      <c r="L275" s="34">
        <f>IF(OR($A275="",$B275="",$C275=""),"",'OddsRatio_working_3-way'!I274)</f>
        <v>3.2054428812555749</v>
      </c>
      <c r="M275" s="35">
        <f>IF(OR($A275="",$B275="",$C275=""),"",'OddsRatio_working_3-way'!J274)</f>
        <v>3.5023294229630566</v>
      </c>
      <c r="N275" s="36">
        <f t="shared" si="80"/>
        <v>40.104166666666664</v>
      </c>
      <c r="O275" s="37">
        <f t="shared" si="81"/>
        <v>31.249999999999993</v>
      </c>
      <c r="P275" s="37">
        <f t="shared" si="82"/>
        <v>28.645833333333332</v>
      </c>
      <c r="Q275" t="s">
        <v>261</v>
      </c>
      <c r="R275" t="s">
        <v>371</v>
      </c>
      <c r="S275" t="s">
        <v>473</v>
      </c>
      <c r="T275" s="38">
        <v>100</v>
      </c>
      <c r="U275" s="38">
        <f t="shared" si="83"/>
        <v>60.629921259842511</v>
      </c>
      <c r="V275" s="38">
        <f t="shared" si="84"/>
        <v>68.051118210862612</v>
      </c>
      <c r="W275" s="38">
        <f t="shared" si="85"/>
        <v>67.532467532467535</v>
      </c>
      <c r="X275" s="38">
        <f t="shared" si="86"/>
        <v>64.416414256669839</v>
      </c>
      <c r="Y275" s="38">
        <f t="shared" si="87"/>
        <v>71.837611207689946</v>
      </c>
      <c r="Z275" s="38">
        <f t="shared" si="88"/>
        <v>71.318960529294856</v>
      </c>
      <c r="AA275" s="38">
        <f t="shared" si="89"/>
        <v>-3.7864929968273273</v>
      </c>
      <c r="AB275" s="38">
        <f t="shared" si="90"/>
        <v>-3.7864929968273344</v>
      </c>
      <c r="AC275" s="38">
        <f t="shared" si="91"/>
        <v>-3.7864929968273202</v>
      </c>
      <c r="AD275" s="39"/>
      <c r="AE275" s="39"/>
      <c r="AF275">
        <v>2.21</v>
      </c>
      <c r="AG275">
        <v>1.69</v>
      </c>
      <c r="AH275" s="45"/>
      <c r="AI275" s="39"/>
      <c r="AJ275" t="s">
        <v>328</v>
      </c>
      <c r="AK275" s="38"/>
      <c r="AL275" s="38"/>
    </row>
    <row r="276" spans="1:38" ht="15" x14ac:dyDescent="0.25">
      <c r="A276">
        <v>2.54</v>
      </c>
      <c r="B276">
        <v>3.13</v>
      </c>
      <c r="C276">
        <v>3.08</v>
      </c>
      <c r="D276" s="32">
        <f t="shared" si="92"/>
        <v>3.7864929968273175E-2</v>
      </c>
      <c r="E276" s="33">
        <f>IF(OR($A276="",$B276="",$C276=""),"",A276*'MPTO_working_3-way'!$I275)</f>
        <v>2.636176922119414</v>
      </c>
      <c r="F276" s="34">
        <f>IF(OR($A276="",$B276="",$C276=""),"",B276*'MPTO_working_3-way'!$I275)</f>
        <v>3.2485172308006951</v>
      </c>
      <c r="G276" s="35">
        <f>IF(OR($A276="",$B276="",$C276=""),"",C276*'MPTO_working_3-way'!$I275)</f>
        <v>3.1966239843022817</v>
      </c>
      <c r="H276" s="33">
        <f>IF(OR($A276="",$B276="",$C276=""),"",'MPTO_working_3-way'!E275)</f>
        <v>2.6241268133875466</v>
      </c>
      <c r="I276" s="34">
        <f>IF(OR($A276="",$B276="",$C276=""),"",'MPTO_working_3-way'!F275)</f>
        <v>3.2587389035851348</v>
      </c>
      <c r="J276" s="35">
        <f>IF(OR($A276="",$B276="",$C276=""),"",'MPTO_working_3-way'!G275)</f>
        <v>3.2045768396821828</v>
      </c>
      <c r="K276" s="33">
        <f>IF(OR($A276="",$B276="",$C276=""),"",'OddsRatio_working_3-way'!H275)</f>
        <v>2.6296184702681105</v>
      </c>
      <c r="L276" s="34">
        <f>IF(OR($A276="",$B276="",$C276=""),"",'OddsRatio_working_3-way'!I275)</f>
        <v>3.253952819266932</v>
      </c>
      <c r="M276" s="35">
        <f>IF(OR($A276="",$B276="",$C276=""),"",'OddsRatio_working_3-way'!J275)</f>
        <v>3.2010431286738119</v>
      </c>
      <c r="N276" s="36">
        <f t="shared" si="80"/>
        <v>37.93372104919375</v>
      </c>
      <c r="O276" s="37">
        <f t="shared" si="81"/>
        <v>30.78327522841921</v>
      </c>
      <c r="P276" s="37">
        <f t="shared" si="82"/>
        <v>31.283003722387047</v>
      </c>
      <c r="Q276" t="s">
        <v>268</v>
      </c>
      <c r="R276" t="s">
        <v>266</v>
      </c>
      <c r="S276" t="s">
        <v>473</v>
      </c>
      <c r="T276" s="38">
        <v>100</v>
      </c>
      <c r="U276" s="38">
        <f t="shared" si="83"/>
        <v>26.470588235294116</v>
      </c>
      <c r="V276" s="38">
        <f t="shared" si="84"/>
        <v>81.378026070763497</v>
      </c>
      <c r="W276" s="38">
        <f t="shared" si="85"/>
        <v>89.637305699481857</v>
      </c>
      <c r="X276" s="38">
        <f t="shared" si="86"/>
        <v>28.984668229754636</v>
      </c>
      <c r="Y276" s="38">
        <f t="shared" si="87"/>
        <v>83.892106065224013</v>
      </c>
      <c r="Z276" s="38">
        <f t="shared" si="88"/>
        <v>92.151385693942373</v>
      </c>
      <c r="AA276" s="38">
        <f t="shared" si="89"/>
        <v>-2.5140799944605199</v>
      </c>
      <c r="AB276" s="38">
        <f t="shared" si="90"/>
        <v>-2.5140799944605163</v>
      </c>
      <c r="AC276" s="38">
        <f t="shared" si="91"/>
        <v>-2.5140799944605163</v>
      </c>
      <c r="AD276" s="39"/>
      <c r="AE276" s="39"/>
      <c r="AF276">
        <v>2.2200000000000002</v>
      </c>
      <c r="AG276">
        <v>1.69</v>
      </c>
      <c r="AH276" s="45"/>
      <c r="AI276" s="39"/>
      <c r="AJ276" t="s">
        <v>328</v>
      </c>
      <c r="AK276" s="38"/>
      <c r="AL276" s="38"/>
    </row>
    <row r="277" spans="1:38" ht="15" x14ac:dyDescent="0.25">
      <c r="A277">
        <v>1.36</v>
      </c>
      <c r="B277">
        <v>5.37</v>
      </c>
      <c r="C277">
        <v>9.65</v>
      </c>
      <c r="D277" s="32">
        <f t="shared" si="92"/>
        <v>2.5140799944605163E-2</v>
      </c>
      <c r="E277" s="33">
        <f>IF(OR($A277="",$B277="",$C277=""),"",A277*'MPTO_working_3-way'!$I276)</f>
        <v>1.3941914879246631</v>
      </c>
      <c r="F277" s="34">
        <f>IF(OR($A277="",$B277="",$C277=""),"",B277*'MPTO_working_3-way'!$I276)</f>
        <v>5.5050060957025302</v>
      </c>
      <c r="G277" s="35">
        <f>IF(OR($A277="",$B277="",$C277=""),"",C277*'MPTO_working_3-way'!$I276)</f>
        <v>9.8926087194654411</v>
      </c>
      <c r="H277" s="33">
        <f>IF(OR($A277="",$B277="",$C277=""),"",'MPTO_working_3-way'!E276)</f>
        <v>1.3756788354299392</v>
      </c>
      <c r="I277" s="34">
        <f>IF(OR($A277="",$B277="",$C277=""),"",'MPTO_working_3-way'!F276)</f>
        <v>5.6230486130651496</v>
      </c>
      <c r="J277" s="35">
        <f>IF(OR($A277="",$B277="",$C277=""),"",'MPTO_working_3-way'!G276)</f>
        <v>10.49905401687773</v>
      </c>
      <c r="K277" s="33">
        <f>IF(OR($A277="",$B277="",$C277=""),"",'OddsRatio_working_3-way'!H276)</f>
        <v>1.3813253746046323</v>
      </c>
      <c r="L277" s="34">
        <f>IF(OR($A277="",$B277="",$C277=""),"",'OddsRatio_working_3-way'!I276)</f>
        <v>5.6288663528395615</v>
      </c>
      <c r="M277" s="35">
        <f>IF(OR($A277="",$B277="",$C277=""),"",'OddsRatio_working_3-way'!J276)</f>
        <v>10.162401362027964</v>
      </c>
      <c r="N277" s="36">
        <f t="shared" si="80"/>
        <v>71.726158756610943</v>
      </c>
      <c r="O277" s="37">
        <f t="shared" si="81"/>
        <v>18.165284154374465</v>
      </c>
      <c r="P277" s="37">
        <f t="shared" si="82"/>
        <v>10.108557089014598</v>
      </c>
      <c r="Q277" t="s">
        <v>414</v>
      </c>
      <c r="R277" t="s">
        <v>415</v>
      </c>
      <c r="S277" t="s">
        <v>473</v>
      </c>
      <c r="T277" s="38">
        <v>100</v>
      </c>
      <c r="U277" s="38">
        <f t="shared" si="83"/>
        <v>62.406015037593981</v>
      </c>
      <c r="V277" s="38">
        <f t="shared" si="84"/>
        <v>71.83098591549296</v>
      </c>
      <c r="W277" s="38">
        <f t="shared" si="85"/>
        <v>63.63636363636364</v>
      </c>
      <c r="X277" s="38">
        <f t="shared" si="86"/>
        <v>64.5326504481434</v>
      </c>
      <c r="Y277" s="38">
        <f t="shared" si="87"/>
        <v>73.957621326042371</v>
      </c>
      <c r="Z277" s="38">
        <f t="shared" si="88"/>
        <v>65.762999046913052</v>
      </c>
      <c r="AA277" s="38">
        <f t="shared" si="89"/>
        <v>-2.1266354105494187</v>
      </c>
      <c r="AB277" s="38">
        <f t="shared" si="90"/>
        <v>-2.1266354105494116</v>
      </c>
      <c r="AC277" s="38">
        <f t="shared" si="91"/>
        <v>-2.1266354105494116</v>
      </c>
      <c r="AD277" s="39"/>
      <c r="AE277" s="39"/>
      <c r="AF277">
        <v>1.67</v>
      </c>
      <c r="AG277">
        <v>2.33</v>
      </c>
      <c r="AH277" s="45"/>
      <c r="AI277" s="39"/>
      <c r="AJ277" t="s">
        <v>479</v>
      </c>
      <c r="AK277" s="38"/>
      <c r="AL277" s="38"/>
    </row>
    <row r="278" spans="1:38" ht="15" x14ac:dyDescent="0.25">
      <c r="A278">
        <v>2.66</v>
      </c>
      <c r="B278">
        <v>3.55</v>
      </c>
      <c r="C278">
        <v>2.75</v>
      </c>
      <c r="D278" s="32">
        <f t="shared" si="92"/>
        <v>2.1266354105494045E-2</v>
      </c>
      <c r="E278" s="33">
        <f>IF(OR($A278="",$B278="",$C278=""),"",A278*'MPTO_working_3-way'!$I277)</f>
        <v>2.7165685019206145</v>
      </c>
      <c r="F278" s="34">
        <f>IF(OR($A278="",$B278="",$C278=""),"",B278*'MPTO_working_3-way'!$I277)</f>
        <v>3.6254955570745038</v>
      </c>
      <c r="G278" s="35">
        <f>IF(OR($A278="",$B278="",$C278=""),"",C278*'MPTO_working_3-way'!$I277)</f>
        <v>2.8084824737901086</v>
      </c>
      <c r="H278" s="33">
        <f>IF(OR($A278="",$B278="",$C278=""),"",'MPTO_working_3-way'!E277)</f>
        <v>2.7111213579140601</v>
      </c>
      <c r="I278" s="34">
        <f>IF(OR($A278="",$B278="",$C278=""),"",'MPTO_working_3-way'!F277)</f>
        <v>3.6416426125673405</v>
      </c>
      <c r="J278" s="35">
        <f>IF(OR($A278="",$B278="",$C278=""),"",'MPTO_working_3-way'!G277)</f>
        <v>2.8046747729665995</v>
      </c>
      <c r="K278" s="33">
        <f>IF(OR($A278="",$B278="",$C278=""),"",'OddsRatio_working_3-way'!H277)</f>
        <v>2.7139468892791334</v>
      </c>
      <c r="L278" s="34">
        <f>IF(OR($A278="",$B278="",$C278=""),"",'OddsRatio_working_3-way'!I277)</f>
        <v>3.6328702214830053</v>
      </c>
      <c r="M278" s="35">
        <f>IF(OR($A278="",$B278="",$C278=""),"",'OddsRatio_working_3-way'!J277)</f>
        <v>2.8068717206255922</v>
      </c>
      <c r="N278" s="36">
        <f t="shared" si="80"/>
        <v>36.811146094530649</v>
      </c>
      <c r="O278" s="37">
        <f t="shared" si="81"/>
        <v>27.582436228577901</v>
      </c>
      <c r="P278" s="37">
        <f t="shared" si="82"/>
        <v>35.606417676891468</v>
      </c>
      <c r="Q278" t="s">
        <v>416</v>
      </c>
      <c r="R278" t="s">
        <v>417</v>
      </c>
      <c r="S278" t="s">
        <v>473</v>
      </c>
      <c r="T278" s="38">
        <v>100</v>
      </c>
      <c r="U278" s="38">
        <f t="shared" si="83"/>
        <v>80.039920159680634</v>
      </c>
      <c r="V278" s="38">
        <f t="shared" si="84"/>
        <v>75.124378109452735</v>
      </c>
      <c r="W278" s="38">
        <f t="shared" si="85"/>
        <v>42.528735632183903</v>
      </c>
      <c r="X278" s="38">
        <f t="shared" si="86"/>
        <v>82.346886258363355</v>
      </c>
      <c r="Y278" s="38">
        <f t="shared" si="87"/>
        <v>77.431344208135442</v>
      </c>
      <c r="Z278" s="38">
        <f t="shared" si="88"/>
        <v>44.835701730866631</v>
      </c>
      <c r="AA278" s="38">
        <f t="shared" si="89"/>
        <v>-2.3069660986827216</v>
      </c>
      <c r="AB278" s="38">
        <f t="shared" si="90"/>
        <v>-2.3069660986827074</v>
      </c>
      <c r="AC278" s="38">
        <f t="shared" si="91"/>
        <v>-2.3069660986827287</v>
      </c>
      <c r="AD278" s="39"/>
      <c r="AE278" s="39"/>
      <c r="AF278">
        <v>1.87</v>
      </c>
      <c r="AG278">
        <v>2.04</v>
      </c>
      <c r="AH278" s="45"/>
      <c r="AI278" s="39"/>
      <c r="AJ278" t="s">
        <v>479</v>
      </c>
      <c r="AK278" s="38"/>
      <c r="AL278" s="38"/>
    </row>
    <row r="279" spans="1:38" ht="15" x14ac:dyDescent="0.25">
      <c r="A279">
        <v>5.01</v>
      </c>
      <c r="B279">
        <v>4.0199999999999996</v>
      </c>
      <c r="C279">
        <v>1.74</v>
      </c>
      <c r="D279" s="32">
        <f t="shared" si="92"/>
        <v>2.3069660986827056E-2</v>
      </c>
      <c r="E279" s="33">
        <f>IF(OR($A279="",$B279="",$C279=""),"",A279*'MPTO_working_3-way'!$I278)</f>
        <v>5.1255790015440033</v>
      </c>
      <c r="F279" s="34">
        <f>IF(OR($A279="",$B279="",$C279=""),"",B279*'MPTO_working_3-way'!$I278)</f>
        <v>4.1127400371670442</v>
      </c>
      <c r="G279" s="35">
        <f>IF(OR($A279="",$B279="",$C279=""),"",C279*'MPTO_working_3-way'!$I278)</f>
        <v>1.780141210117079</v>
      </c>
      <c r="H279" s="33">
        <f>IF(OR($A279="",$B279="",$C279=""),"",'MPTO_working_3-way'!E278)</f>
        <v>5.2107511379390932</v>
      </c>
      <c r="I279" s="34">
        <f>IF(OR($A279="",$B279="",$C279=""),"",'MPTO_working_3-way'!F278)</f>
        <v>4.1482358489359967</v>
      </c>
      <c r="J279" s="35">
        <f>IF(OR($A279="",$B279="",$C279=""),"",'MPTO_working_3-way'!G278)</f>
        <v>1.7635976479156561</v>
      </c>
      <c r="K279" s="33">
        <f>IF(OR($A279="",$B279="",$C279=""),"",'OddsRatio_working_3-way'!H278)</f>
        <v>5.1704521782122992</v>
      </c>
      <c r="L279" s="34">
        <f>IF(OR($A279="",$B279="",$C279=""),"",'OddsRatio_working_3-way'!I278)</f>
        <v>4.1408392963095118</v>
      </c>
      <c r="M279" s="35">
        <f>IF(OR($A279="",$B279="",$C279=""),"",'OddsRatio_working_3-way'!J278)</f>
        <v>1.7696096288970329</v>
      </c>
      <c r="N279" s="36">
        <f t="shared" si="80"/>
        <v>19.509990962948091</v>
      </c>
      <c r="O279" s="37">
        <f t="shared" si="81"/>
        <v>24.314690229942769</v>
      </c>
      <c r="P279" s="37">
        <f t="shared" si="82"/>
        <v>56.17531880710915</v>
      </c>
      <c r="Q279" t="s">
        <v>418</v>
      </c>
      <c r="R279" t="s">
        <v>419</v>
      </c>
      <c r="S279" t="s">
        <v>473</v>
      </c>
      <c r="T279" s="38">
        <v>100</v>
      </c>
      <c r="U279" s="38">
        <f t="shared" si="83"/>
        <v>81.818181818181827</v>
      </c>
      <c r="V279" s="38">
        <f t="shared" si="84"/>
        <v>76.470588235294116</v>
      </c>
      <c r="W279" s="38">
        <f t="shared" si="85"/>
        <v>39.393939393939398</v>
      </c>
      <c r="X279" s="38">
        <f t="shared" si="86"/>
        <v>84.135472370766479</v>
      </c>
      <c r="Y279" s="38">
        <f t="shared" si="87"/>
        <v>78.787878787878782</v>
      </c>
      <c r="Z279" s="38">
        <f t="shared" si="88"/>
        <v>41.711229946524064</v>
      </c>
      <c r="AA279" s="38">
        <f t="shared" si="89"/>
        <v>-2.3172905525846517</v>
      </c>
      <c r="AB279" s="38">
        <f t="shared" si="90"/>
        <v>-2.3172905525846659</v>
      </c>
      <c r="AC279" s="38">
        <f t="shared" si="91"/>
        <v>-2.3172905525846659</v>
      </c>
      <c r="AD279" s="39"/>
      <c r="AE279" s="39"/>
      <c r="AF279">
        <v>1.75</v>
      </c>
      <c r="AG279">
        <v>2.19</v>
      </c>
      <c r="AH279" s="45"/>
      <c r="AI279" s="39"/>
      <c r="AJ279" t="s">
        <v>479</v>
      </c>
      <c r="AK279" s="38"/>
      <c r="AL279" s="38"/>
    </row>
    <row r="280" spans="1:38" ht="15" x14ac:dyDescent="0.25">
      <c r="A280">
        <v>5.5</v>
      </c>
      <c r="B280">
        <v>4.25</v>
      </c>
      <c r="C280">
        <v>1.65</v>
      </c>
      <c r="D280" s="32">
        <f t="shared" si="92"/>
        <v>2.3172905525846721E-2</v>
      </c>
      <c r="E280" s="33">
        <f>IF(OR($A280="",$B280="",$C280=""),"",A280*'MPTO_working_3-way'!$I279)</f>
        <v>5.6274509803921573</v>
      </c>
      <c r="F280" s="34">
        <f>IF(OR($A280="",$B280="",$C280=""),"",B280*'MPTO_working_3-way'!$I279)</f>
        <v>4.3484848484848486</v>
      </c>
      <c r="G280" s="35">
        <f>IF(OR($A280="",$B280="",$C280=""),"",C280*'MPTO_working_3-way'!$I279)</f>
        <v>1.6882352941176471</v>
      </c>
      <c r="H280" s="33">
        <f>IF(OR($A280="",$B280="",$C280=""),"",'MPTO_working_3-way'!E279)</f>
        <v>5.7440273037542662</v>
      </c>
      <c r="I280" s="34">
        <f>IF(OR($A280="",$B280="",$C280=""),"",'MPTO_working_3-way'!F279)</f>
        <v>4.3942558746736298</v>
      </c>
      <c r="J280" s="35">
        <f>IF(OR($A280="",$B280="",$C280=""),"",'MPTO_working_3-way'!G279)</f>
        <v>1.6713008937437932</v>
      </c>
      <c r="K280" s="33">
        <f>IF(OR($A280="",$B280="",$C280=""),"",'OddsRatio_working_3-way'!H279)</f>
        <v>5.6885514546055109</v>
      </c>
      <c r="L280" s="34">
        <f>IF(OR($A280="",$B280="",$C280=""),"",'OddsRatio_working_3-way'!I279)</f>
        <v>4.386176050548424</v>
      </c>
      <c r="M280" s="35">
        <f>IF(OR($A280="",$B280="",$C280=""),"",'OddsRatio_working_3-way'!J279)</f>
        <v>1.6772352101096846</v>
      </c>
      <c r="N280" s="36">
        <f t="shared" si="80"/>
        <v>17.770034843205572</v>
      </c>
      <c r="O280" s="37">
        <f t="shared" si="81"/>
        <v>22.99651567944251</v>
      </c>
      <c r="P280" s="37">
        <f t="shared" si="82"/>
        <v>59.233449477351918</v>
      </c>
      <c r="Q280" t="s">
        <v>420</v>
      </c>
      <c r="R280" t="s">
        <v>421</v>
      </c>
      <c r="S280" t="s">
        <v>473</v>
      </c>
      <c r="T280" s="38">
        <v>100</v>
      </c>
      <c r="U280" s="38">
        <f t="shared" si="83"/>
        <v>57.983193277310924</v>
      </c>
      <c r="V280" s="38">
        <f t="shared" si="84"/>
        <v>67.637540453074436</v>
      </c>
      <c r="W280" s="38">
        <f t="shared" si="85"/>
        <v>71.014492753623188</v>
      </c>
      <c r="X280" s="38">
        <f t="shared" si="86"/>
        <v>61.34796679330239</v>
      </c>
      <c r="Y280" s="38">
        <f t="shared" si="87"/>
        <v>71.002313969065895</v>
      </c>
      <c r="Z280" s="38">
        <f t="shared" si="88"/>
        <v>74.379266269614646</v>
      </c>
      <c r="AA280" s="38">
        <f t="shared" si="89"/>
        <v>-3.364773515991466</v>
      </c>
      <c r="AB280" s="38">
        <f t="shared" si="90"/>
        <v>-3.3647735159914589</v>
      </c>
      <c r="AC280" s="38">
        <f t="shared" si="91"/>
        <v>-3.3647735159914589</v>
      </c>
      <c r="AD280" s="39"/>
      <c r="AE280" s="39"/>
      <c r="AF280">
        <v>1.61</v>
      </c>
      <c r="AG280">
        <v>2.46</v>
      </c>
      <c r="AH280" s="45"/>
      <c r="AI280" s="39"/>
      <c r="AJ280" t="s">
        <v>479</v>
      </c>
      <c r="AK280" s="38"/>
      <c r="AL280" s="38"/>
    </row>
    <row r="281" spans="1:38" ht="15" x14ac:dyDescent="0.25">
      <c r="A281">
        <v>2.38</v>
      </c>
      <c r="B281">
        <v>3.09</v>
      </c>
      <c r="C281">
        <v>3.45</v>
      </c>
      <c r="D281" s="32">
        <f t="shared" si="92"/>
        <v>3.3647735159914482E-2</v>
      </c>
      <c r="E281" s="33">
        <f>IF(OR($A281="",$B281="",$C281=""),"",A281*'MPTO_working_3-way'!$I280)</f>
        <v>2.4600816096805964</v>
      </c>
      <c r="F281" s="34">
        <f>IF(OR($A281="",$B281="",$C281=""),"",B281*'MPTO_working_3-way'!$I280)</f>
        <v>3.1939715016441355</v>
      </c>
      <c r="G281" s="35">
        <f>IF(OR($A281="",$B281="",$C281=""),"",C281*'MPTO_working_3-way'!$I280)</f>
        <v>3.5660846863017053</v>
      </c>
      <c r="H281" s="33">
        <f>IF(OR($A281="",$B281="",$C281=""),"",'MPTO_working_3-way'!E280)</f>
        <v>2.4452738212381924</v>
      </c>
      <c r="I281" s="34">
        <f>IF(OR($A281="",$B281="",$C281=""),"",'MPTO_working_3-way'!F280)</f>
        <v>3.2009353517283312</v>
      </c>
      <c r="J281" s="35">
        <f>IF(OR($A281="",$B281="",$C281=""),"",'MPTO_working_3-way'!G280)</f>
        <v>3.5888709875905818</v>
      </c>
      <c r="K281" s="33">
        <f>IF(OR($A281="",$B281="",$C281=""),"",'OddsRatio_working_3-way'!H280)</f>
        <v>2.4518302852913907</v>
      </c>
      <c r="L281" s="34">
        <f>IF(OR($A281="",$B281="",$C281=""),"",'OddsRatio_working_3-way'!I280)</f>
        <v>3.1987864465644971</v>
      </c>
      <c r="M281" s="35">
        <f>IF(OR($A281="",$B281="",$C281=""),"",'OddsRatio_working_3-way'!J280)</f>
        <v>3.5775247818579037</v>
      </c>
      <c r="N281" s="36">
        <f t="shared" si="80"/>
        <v>40.649057985106211</v>
      </c>
      <c r="O281" s="37">
        <f t="shared" si="81"/>
        <v>31.308983172994431</v>
      </c>
      <c r="P281" s="37">
        <f t="shared" si="82"/>
        <v>28.041958841899355</v>
      </c>
      <c r="Q281" t="s">
        <v>422</v>
      </c>
      <c r="R281" t="s">
        <v>423</v>
      </c>
      <c r="S281" t="s">
        <v>473</v>
      </c>
      <c r="T281" s="38">
        <v>100</v>
      </c>
      <c r="U281" s="38">
        <f t="shared" si="83"/>
        <v>60.15936254980079</v>
      </c>
      <c r="V281" s="38">
        <f t="shared" si="84"/>
        <v>66.555183946488299</v>
      </c>
      <c r="W281" s="38">
        <f t="shared" si="85"/>
        <v>69.969969969969966</v>
      </c>
      <c r="X281" s="38">
        <f t="shared" si="86"/>
        <v>63.474846083541735</v>
      </c>
      <c r="Y281" s="38">
        <f t="shared" si="87"/>
        <v>69.87066748022923</v>
      </c>
      <c r="Z281" s="38">
        <f t="shared" si="88"/>
        <v>73.285453503710912</v>
      </c>
      <c r="AA281" s="38">
        <f t="shared" si="89"/>
        <v>-3.3154835337409452</v>
      </c>
      <c r="AB281" s="38">
        <f t="shared" si="90"/>
        <v>-3.315483533740931</v>
      </c>
      <c r="AC281" s="38">
        <f t="shared" si="91"/>
        <v>-3.3154835337409452</v>
      </c>
      <c r="AD281" s="39"/>
      <c r="AE281" s="39"/>
      <c r="AF281">
        <v>2.2799999999999998</v>
      </c>
      <c r="AG281">
        <v>1.67</v>
      </c>
      <c r="AH281" s="45"/>
      <c r="AI281" s="39"/>
      <c r="AJ281" t="s">
        <v>476</v>
      </c>
      <c r="AK281" s="38"/>
      <c r="AL281" s="38"/>
    </row>
    <row r="282" spans="1:38" ht="15" x14ac:dyDescent="0.25">
      <c r="A282">
        <v>2.5099999999999998</v>
      </c>
      <c r="B282">
        <v>2.99</v>
      </c>
      <c r="C282">
        <v>3.33</v>
      </c>
      <c r="D282" s="32">
        <f t="shared" si="92"/>
        <v>3.3154835337409594E-2</v>
      </c>
      <c r="E282" s="33">
        <f>IF(OR($A282="",$B282="",$C282=""),"",A282*'MPTO_working_3-way'!$I281)</f>
        <v>2.5932186366968977</v>
      </c>
      <c r="F282" s="34">
        <f>IF(OR($A282="",$B282="",$C282=""),"",B282*'MPTO_working_3-way'!$I281)</f>
        <v>3.0891329576588551</v>
      </c>
      <c r="G282" s="35">
        <f>IF(OR($A282="",$B282="",$C282=""),"",C282*'MPTO_working_3-way'!$I281)</f>
        <v>3.4404056016735742</v>
      </c>
      <c r="H282" s="33">
        <f>IF(OR($A282="",$B282="",$C282=""),"",'MPTO_working_3-way'!E281)</f>
        <v>2.5816127649254685</v>
      </c>
      <c r="I282" s="34">
        <f>IF(OR($A282="",$B282="",$C282=""),"",'MPTO_working_3-way'!F281)</f>
        <v>3.092178948250162</v>
      </c>
      <c r="J282" s="35">
        <f>IF(OR($A282="",$B282="",$C282=""),"",'MPTO_working_3-way'!G281)</f>
        <v>3.4572326156868018</v>
      </c>
      <c r="K282" s="33">
        <f>IF(OR($A282="",$B282="",$C282=""),"",'OddsRatio_working_3-way'!H281)</f>
        <v>2.5869348397306138</v>
      </c>
      <c r="L282" s="34">
        <f>IF(OR($A282="",$B282="",$C282=""),"",'OddsRatio_working_3-way'!I281)</f>
        <v>3.0913909477244519</v>
      </c>
      <c r="M282" s="35">
        <f>IF(OR($A282="",$B282="",$C282=""),"",'OddsRatio_working_3-way'!J281)</f>
        <v>3.4487140242200858</v>
      </c>
      <c r="N282" s="36">
        <f t="shared" ref="N282:N294" si="93">(1/E282)* 100</f>
        <v>38.562116816873804</v>
      </c>
      <c r="O282" s="37">
        <f t="shared" ref="O282:O294" si="94">(1/F282)* 100</f>
        <v>32.371542879716799</v>
      </c>
      <c r="P282" s="37">
        <f t="shared" ref="P282:P294" si="95">(1/G282)* 100</f>
        <v>29.066340303409376</v>
      </c>
      <c r="Q282" t="s">
        <v>424</v>
      </c>
      <c r="R282" t="s">
        <v>425</v>
      </c>
      <c r="S282" t="s">
        <v>473</v>
      </c>
      <c r="T282" s="38">
        <v>100</v>
      </c>
      <c r="U282" s="38">
        <f t="shared" si="83"/>
        <v>43.181818181818187</v>
      </c>
      <c r="V282" s="38">
        <f t="shared" si="84"/>
        <v>73.544973544973558</v>
      </c>
      <c r="W282" s="38">
        <f t="shared" si="85"/>
        <v>79.633401221995925</v>
      </c>
      <c r="X282" s="38">
        <f t="shared" si="86"/>
        <v>46.821625233030531</v>
      </c>
      <c r="Y282" s="38">
        <f t="shared" si="87"/>
        <v>77.184780596185902</v>
      </c>
      <c r="Z282" s="38">
        <f t="shared" si="88"/>
        <v>83.273208273208283</v>
      </c>
      <c r="AA282" s="38">
        <f t="shared" si="89"/>
        <v>-3.6398070512123439</v>
      </c>
      <c r="AB282" s="38">
        <f t="shared" si="90"/>
        <v>-3.6398070512123439</v>
      </c>
      <c r="AC282" s="38">
        <f t="shared" si="91"/>
        <v>-3.6398070512123581</v>
      </c>
      <c r="AF282">
        <v>2.16</v>
      </c>
      <c r="AG282">
        <v>1.74</v>
      </c>
      <c r="AH282" s="45"/>
      <c r="AJ282" t="s">
        <v>476</v>
      </c>
    </row>
    <row r="283" spans="1:38" ht="15" x14ac:dyDescent="0.25">
      <c r="A283">
        <v>1.76</v>
      </c>
      <c r="B283">
        <v>3.78</v>
      </c>
      <c r="C283">
        <v>4.91</v>
      </c>
      <c r="D283" s="32">
        <f t="shared" si="92"/>
        <v>3.6398070512123404E-2</v>
      </c>
      <c r="E283" s="33">
        <f>IF(OR($A283="",$B283="",$C283=""),"",A283*'MPTO_working_3-way'!$I282)</f>
        <v>1.8240606041013372</v>
      </c>
      <c r="F283" s="34">
        <f>IF(OR($A283="",$B283="",$C283=""),"",B283*'MPTO_working_3-way'!$I282)</f>
        <v>3.9175847065358265</v>
      </c>
      <c r="G283" s="35">
        <f>IF(OR($A283="",$B283="",$C283=""),"",C283*'MPTO_working_3-way'!$I282)</f>
        <v>5.0887145262145257</v>
      </c>
      <c r="H283" s="33">
        <f>IF(OR($A283="",$B283="",$C283=""),"",'MPTO_working_3-way'!E282)</f>
        <v>1.7984022447383807</v>
      </c>
      <c r="I283" s="34">
        <f>IF(OR($A283="",$B283="",$C283=""),"",'MPTO_working_3-way'!F282)</f>
        <v>3.9616892859302824</v>
      </c>
      <c r="J283" s="35">
        <f>IF(OR($A283="",$B283="",$C283=""),"",'MPTO_working_3-way'!G282)</f>
        <v>5.2210242943745602</v>
      </c>
      <c r="K283" s="33">
        <f>IF(OR($A283="",$B283="",$C283=""),"",'OddsRatio_working_3-way'!H282)</f>
        <v>1.8077518146484088</v>
      </c>
      <c r="L283" s="34">
        <f>IF(OR($A283="",$B283="",$C283=""),"",'OddsRatio_working_3-way'!I282)</f>
        <v>3.954671111477075</v>
      </c>
      <c r="M283" s="35">
        <f>IF(OR($A283="",$B283="",$C283=""),"",'OddsRatio_working_3-way'!J282)</f>
        <v>5.1556705200990507</v>
      </c>
      <c r="N283" s="36">
        <f t="shared" si="93"/>
        <v>54.822739866840756</v>
      </c>
      <c r="O283" s="37">
        <f t="shared" si="94"/>
        <v>25.525931789851779</v>
      </c>
      <c r="P283" s="37">
        <f t="shared" si="95"/>
        <v>19.65132834330748</v>
      </c>
      <c r="Q283" t="s">
        <v>309</v>
      </c>
      <c r="R283" t="s">
        <v>276</v>
      </c>
      <c r="S283" t="s">
        <v>473</v>
      </c>
      <c r="T283" s="38">
        <v>100</v>
      </c>
      <c r="U283" s="38">
        <f t="shared" si="83"/>
        <v>20.634920634920633</v>
      </c>
      <c r="V283" s="38">
        <f t="shared" si="84"/>
        <v>84.939759036144579</v>
      </c>
      <c r="W283" s="38">
        <f t="shared" si="85"/>
        <v>89.775051124744365</v>
      </c>
      <c r="X283" s="38">
        <f t="shared" si="86"/>
        <v>25.285189839111045</v>
      </c>
      <c r="Y283" s="38">
        <f t="shared" si="87"/>
        <v>89.590028240334988</v>
      </c>
      <c r="Z283" s="38">
        <f t="shared" si="88"/>
        <v>94.425320328934788</v>
      </c>
      <c r="AA283" s="38">
        <f t="shared" si="89"/>
        <v>-4.6502692041904119</v>
      </c>
      <c r="AB283" s="38">
        <f t="shared" si="90"/>
        <v>-4.6502692041904083</v>
      </c>
      <c r="AC283" s="38">
        <f t="shared" si="91"/>
        <v>-4.6502692041904226</v>
      </c>
      <c r="AF283">
        <v>1.61</v>
      </c>
      <c r="AG283">
        <v>2.39</v>
      </c>
      <c r="AH283" s="45"/>
      <c r="AJ283" t="s">
        <v>329</v>
      </c>
    </row>
    <row r="284" spans="1:38" ht="15" x14ac:dyDescent="0.25">
      <c r="A284">
        <v>1.26</v>
      </c>
      <c r="B284">
        <v>6.64</v>
      </c>
      <c r="C284">
        <v>9.7799999999999994</v>
      </c>
      <c r="D284" s="32">
        <f t="shared" si="92"/>
        <v>4.6502692041904048E-2</v>
      </c>
      <c r="E284" s="33">
        <f>IF(OR($A284="",$B284="",$C284=""),"",A284*'MPTO_working_3-way'!$I283)</f>
        <v>1.318593391972799</v>
      </c>
      <c r="F284" s="34">
        <f>IF(OR($A284="",$B284="",$C284=""),"",B284*'MPTO_working_3-way'!$I283)</f>
        <v>6.9487778751582425</v>
      </c>
      <c r="G284" s="35">
        <f>IF(OR($A284="",$B284="",$C284=""),"",C284*'MPTO_working_3-way'!$I283)</f>
        <v>10.234796328169821</v>
      </c>
      <c r="H284" s="33">
        <f>IF(OR($A284="",$B284="",$C284=""),"",'MPTO_working_3-way'!E283)</f>
        <v>1.2850994451716566</v>
      </c>
      <c r="I284" s="34">
        <f>IF(OR($A284="",$B284="",$C284=""),"",'MPTO_working_3-way'!F283)</f>
        <v>7.4018416451489628</v>
      </c>
      <c r="J284" s="35">
        <f>IF(OR($A284="",$B284="",$C284=""),"",'MPTO_working_3-way'!G283)</f>
        <v>11.527564699332096</v>
      </c>
      <c r="K284" s="33">
        <f>IF(OR($A284="",$B284="",$C284=""),"",'OddsRatio_working_3-way'!H283)</f>
        <v>1.2938833749236753</v>
      </c>
      <c r="L284" s="34">
        <f>IF(OR($A284="",$B284="",$C284=""),"",'OddsRatio_working_3-way'!I283)</f>
        <v>7.3750085944981869</v>
      </c>
      <c r="M284" s="35">
        <f>IF(OR($A284="",$B284="",$C284=""),"",'OddsRatio_working_3-way'!J283)</f>
        <v>10.92421550703796</v>
      </c>
      <c r="N284" s="36">
        <f t="shared" si="93"/>
        <v>75.838390066846998</v>
      </c>
      <c r="O284" s="37">
        <f t="shared" si="94"/>
        <v>14.391019801841445</v>
      </c>
      <c r="P284" s="37">
        <f t="shared" si="95"/>
        <v>9.7705901313115753</v>
      </c>
      <c r="Q284" t="s">
        <v>311</v>
      </c>
      <c r="R284" t="s">
        <v>382</v>
      </c>
      <c r="S284" t="s">
        <v>473</v>
      </c>
      <c r="T284" s="38">
        <v>100</v>
      </c>
      <c r="U284" s="38">
        <f t="shared" si="83"/>
        <v>55.357142857142868</v>
      </c>
      <c r="V284" s="38">
        <f t="shared" si="84"/>
        <v>69.040247678018574</v>
      </c>
      <c r="W284" s="38">
        <f t="shared" si="85"/>
        <v>72.14484679665739</v>
      </c>
      <c r="X284" s="38">
        <f t="shared" si="86"/>
        <v>58.814905525324043</v>
      </c>
      <c r="Y284" s="38">
        <f t="shared" si="87"/>
        <v>72.498010346199763</v>
      </c>
      <c r="Z284" s="38">
        <f t="shared" si="88"/>
        <v>75.602609464838565</v>
      </c>
      <c r="AA284" s="38">
        <f t="shared" si="89"/>
        <v>-3.4577626681811751</v>
      </c>
      <c r="AB284" s="38">
        <f t="shared" si="90"/>
        <v>-3.4577626681811893</v>
      </c>
      <c r="AC284" s="38">
        <f t="shared" si="91"/>
        <v>-3.4577626681811751</v>
      </c>
      <c r="AF284">
        <v>1.41</v>
      </c>
      <c r="AG284">
        <v>2.96</v>
      </c>
      <c r="AH284" s="45"/>
      <c r="AJ284" t="s">
        <v>329</v>
      </c>
    </row>
    <row r="285" spans="1:38" ht="15" x14ac:dyDescent="0.25">
      <c r="A285">
        <v>2.2400000000000002</v>
      </c>
      <c r="B285">
        <v>3.23</v>
      </c>
      <c r="C285">
        <v>3.59</v>
      </c>
      <c r="D285" s="32">
        <f t="shared" si="92"/>
        <v>3.4577626681811857E-2</v>
      </c>
      <c r="E285" s="33">
        <f>IF(OR($A285="",$B285="",$C285=""),"",A285*'MPTO_working_3-way'!$I284)</f>
        <v>2.3174538837672589</v>
      </c>
      <c r="F285" s="34">
        <f>IF(OR($A285="",$B285="",$C285=""),"",B285*'MPTO_working_3-way'!$I284)</f>
        <v>3.3416857341822523</v>
      </c>
      <c r="G285" s="35">
        <f>IF(OR($A285="",$B285="",$C285=""),"",C285*'MPTO_working_3-way'!$I284)</f>
        <v>3.7141336797877043</v>
      </c>
      <c r="H285" s="33">
        <f>IF(OR($A285="",$B285="",$C285=""),"",'MPTO_working_3-way'!E284)</f>
        <v>2.2993649142694466</v>
      </c>
      <c r="I285" s="34">
        <f>IF(OR($A285="",$B285="",$C285=""),"",'MPTO_working_3-way'!F284)</f>
        <v>3.3548980852526933</v>
      </c>
      <c r="J285" s="35">
        <f>IF(OR($A285="",$B285="",$C285=""),"",'MPTO_working_3-way'!G284)</f>
        <v>3.7449584927873008</v>
      </c>
      <c r="K285" s="33">
        <f>IF(OR($A285="",$B285="",$C285=""),"",'OddsRatio_working_3-way'!H284)</f>
        <v>2.3070553562300811</v>
      </c>
      <c r="L285" s="34">
        <f>IF(OR($A285="",$B285="",$C285=""),"",'OddsRatio_working_3-way'!I284)</f>
        <v>3.3505914874137734</v>
      </c>
      <c r="M285" s="35">
        <f>IF(OR($A285="",$B285="",$C285=""),"",'OddsRatio_working_3-way'!J284)</f>
        <v>3.7300591714805718</v>
      </c>
      <c r="N285" s="36">
        <f t="shared" si="93"/>
        <v>43.150804726021022</v>
      </c>
      <c r="O285" s="37">
        <f t="shared" si="94"/>
        <v>29.925016280584238</v>
      </c>
      <c r="P285" s="37">
        <f t="shared" si="95"/>
        <v>26.924178993394737</v>
      </c>
      <c r="Q285" t="s">
        <v>315</v>
      </c>
      <c r="R285" t="s">
        <v>270</v>
      </c>
      <c r="S285" t="s">
        <v>473</v>
      </c>
      <c r="T285" s="38">
        <v>100</v>
      </c>
      <c r="U285" s="38">
        <f t="shared" si="83"/>
        <v>72.222222222222229</v>
      </c>
      <c r="V285" s="38">
        <f t="shared" si="84"/>
        <v>73.753280839895012</v>
      </c>
      <c r="W285" s="38">
        <f t="shared" si="85"/>
        <v>50.495049504950494</v>
      </c>
      <c r="X285" s="38">
        <f t="shared" si="86"/>
        <v>75.751669655154501</v>
      </c>
      <c r="Y285" s="38">
        <f t="shared" si="87"/>
        <v>77.282728272827285</v>
      </c>
      <c r="Z285" s="38">
        <f t="shared" si="88"/>
        <v>54.024496937882759</v>
      </c>
      <c r="AA285" s="38">
        <f t="shared" si="89"/>
        <v>-3.5294474329322725</v>
      </c>
      <c r="AB285" s="38">
        <f t="shared" si="90"/>
        <v>-3.5294474329322725</v>
      </c>
      <c r="AC285" s="38">
        <f t="shared" si="91"/>
        <v>-3.5294474329322654</v>
      </c>
      <c r="AF285">
        <v>1.91</v>
      </c>
      <c r="AG285">
        <v>1.96</v>
      </c>
      <c r="AH285" s="45"/>
      <c r="AJ285" t="s">
        <v>329</v>
      </c>
    </row>
    <row r="286" spans="1:38" ht="15" x14ac:dyDescent="0.25">
      <c r="A286">
        <v>3.6</v>
      </c>
      <c r="B286">
        <v>3.81</v>
      </c>
      <c r="C286">
        <v>2.02</v>
      </c>
      <c r="D286" s="32">
        <f t="shared" si="92"/>
        <v>3.5294474329322645E-2</v>
      </c>
      <c r="E286" s="33">
        <f>IF(OR($A286="",$B286="",$C286=""),"",A286*'MPTO_working_3-way'!$I285)</f>
        <v>3.7270601075855616</v>
      </c>
      <c r="F286" s="34">
        <f>IF(OR($A286="",$B286="",$C286=""),"",B286*'MPTO_working_3-way'!$I285)</f>
        <v>3.9444719471947192</v>
      </c>
      <c r="G286" s="35">
        <f>IF(OR($A286="",$B286="",$C286=""),"",C286*'MPTO_working_3-way'!$I285)</f>
        <v>2.0912948381452319</v>
      </c>
      <c r="H286" s="33">
        <f>IF(OR($A286="",$B286="",$C286=""),"",'MPTO_working_3-way'!E285)</f>
        <v>3.7592154393886767</v>
      </c>
      <c r="I286" s="34">
        <f>IF(OR($A286="",$B286="",$C286=""),"",'MPTO_working_3-way'!F285)</f>
        <v>3.9887936147790679</v>
      </c>
      <c r="J286" s="35">
        <f>IF(OR($A286="",$B286="",$C286=""),"",'MPTO_working_3-way'!G285)</f>
        <v>2.0691738038123861</v>
      </c>
      <c r="K286" s="33">
        <f>IF(OR($A286="",$B286="",$C286=""),"",'OddsRatio_working_3-way'!H285)</f>
        <v>3.7476477648490674</v>
      </c>
      <c r="L286" s="34">
        <f>IF(OR($A286="",$B286="",$C286=""),"",'OddsRatio_working_3-way'!I285)</f>
        <v>3.969573161240723</v>
      </c>
      <c r="M286" s="35">
        <f>IF(OR($A286="",$B286="",$C286=""),"",'OddsRatio_working_3-way'!J285)</f>
        <v>2.0779233539023267</v>
      </c>
      <c r="N286" s="36">
        <f t="shared" si="93"/>
        <v>26.8307988369904</v>
      </c>
      <c r="O286" s="37">
        <f t="shared" si="94"/>
        <v>25.35193590896731</v>
      </c>
      <c r="P286" s="37">
        <f t="shared" si="95"/>
        <v>47.817265254042297</v>
      </c>
      <c r="Q286" t="s">
        <v>271</v>
      </c>
      <c r="R286" t="s">
        <v>272</v>
      </c>
      <c r="S286" t="s">
        <v>473</v>
      </c>
      <c r="T286" s="38">
        <v>100</v>
      </c>
      <c r="U286" s="38">
        <f t="shared" si="83"/>
        <v>82.425307557117748</v>
      </c>
      <c r="V286" s="38">
        <f t="shared" si="84"/>
        <v>76.30331753554502</v>
      </c>
      <c r="W286" s="38">
        <f t="shared" si="85"/>
        <v>37.5</v>
      </c>
      <c r="X286" s="38">
        <f t="shared" si="86"/>
        <v>86.19668246445498</v>
      </c>
      <c r="Y286" s="38">
        <f t="shared" si="87"/>
        <v>80.074692442882238</v>
      </c>
      <c r="Z286" s="38">
        <f t="shared" si="88"/>
        <v>41.271374907337218</v>
      </c>
      <c r="AA286" s="38">
        <f t="shared" si="89"/>
        <v>-3.7713749073372327</v>
      </c>
      <c r="AB286" s="38">
        <f t="shared" si="90"/>
        <v>-3.7713749073372185</v>
      </c>
      <c r="AC286" s="38">
        <f t="shared" si="91"/>
        <v>-3.7713749073372185</v>
      </c>
      <c r="AF286">
        <v>1.89</v>
      </c>
      <c r="AG286">
        <v>1.98</v>
      </c>
      <c r="AH286" s="45"/>
      <c r="AJ286" t="s">
        <v>329</v>
      </c>
    </row>
    <row r="287" spans="1:38" ht="15" x14ac:dyDescent="0.25">
      <c r="A287">
        <v>5.69</v>
      </c>
      <c r="B287">
        <v>4.22</v>
      </c>
      <c r="C287">
        <v>1.6</v>
      </c>
      <c r="D287" s="32">
        <f t="shared" si="92"/>
        <v>3.7713749073372327E-2</v>
      </c>
      <c r="E287" s="33">
        <f>IF(OR($A287="",$B287="",$C287=""),"",A287*'MPTO_working_3-way'!$I286)</f>
        <v>5.9045912322274887</v>
      </c>
      <c r="F287" s="34">
        <f>IF(OR($A287="",$B287="",$C287=""),"",B287*'MPTO_working_3-way'!$I286)</f>
        <v>4.3791520210896309</v>
      </c>
      <c r="G287" s="35">
        <f>IF(OR($A287="",$B287="",$C287=""),"",C287*'MPTO_working_3-way'!$I286)</f>
        <v>1.6603419985173957</v>
      </c>
      <c r="H287" s="33">
        <f>IF(OR($A287="",$B287="",$C287=""),"",'MPTO_working_3-way'!E286)</f>
        <v>6.1283644244614264</v>
      </c>
      <c r="I287" s="34">
        <f>IF(OR($A287="",$B287="",$C287=""),"",'MPTO_working_3-way'!F286)</f>
        <v>4.4564158638491627</v>
      </c>
      <c r="J287" s="35">
        <f>IF(OR($A287="",$B287="",$C287=""),"",'MPTO_working_3-way'!G286)</f>
        <v>1.632843003362684</v>
      </c>
      <c r="K287" s="33">
        <f>IF(OR($A287="",$B287="",$C287=""),"",'OddsRatio_working_3-way'!H286)</f>
        <v>6.0194377874053453</v>
      </c>
      <c r="L287" s="34">
        <f>IF(OR($A287="",$B287="",$C287=""),"",'OddsRatio_working_3-way'!I286)</f>
        <v>4.4461811674723259</v>
      </c>
      <c r="M287" s="35">
        <f>IF(OR($A287="",$B287="",$C287=""),"",'OddsRatio_working_3-way'!J286)</f>
        <v>1.6421455591563339</v>
      </c>
      <c r="N287" s="36">
        <f t="shared" si="93"/>
        <v>16.93597339206076</v>
      </c>
      <c r="O287" s="37">
        <f t="shared" si="94"/>
        <v>22.83547123242316</v>
      </c>
      <c r="P287" s="37">
        <f t="shared" si="95"/>
        <v>60.228555375516081</v>
      </c>
      <c r="Q287" t="s">
        <v>132</v>
      </c>
      <c r="R287" t="s">
        <v>113</v>
      </c>
      <c r="S287" t="s">
        <v>473</v>
      </c>
      <c r="T287" s="38">
        <v>100</v>
      </c>
      <c r="U287" s="38">
        <f t="shared" si="83"/>
        <v>15.254237288135595</v>
      </c>
      <c r="V287" s="38">
        <f t="shared" si="84"/>
        <v>85.69384835479255</v>
      </c>
      <c r="W287" s="38">
        <f t="shared" si="85"/>
        <v>94.900560938296792</v>
      </c>
      <c r="X287" s="38">
        <f t="shared" si="86"/>
        <v>19.405590706910651</v>
      </c>
      <c r="Y287" s="38">
        <f t="shared" si="87"/>
        <v>89.845201773567624</v>
      </c>
      <c r="Z287" s="38">
        <f t="shared" si="88"/>
        <v>99.051914357071851</v>
      </c>
      <c r="AA287" s="38">
        <f t="shared" si="89"/>
        <v>-4.1513534187750558</v>
      </c>
      <c r="AB287" s="38">
        <f t="shared" si="90"/>
        <v>-4.1513534187750736</v>
      </c>
      <c r="AC287" s="38">
        <f t="shared" si="91"/>
        <v>-4.1513534187750594</v>
      </c>
      <c r="AF287">
        <v>1.89</v>
      </c>
      <c r="AG287">
        <v>1.98</v>
      </c>
      <c r="AH287" s="45"/>
      <c r="AJ287" t="s">
        <v>319</v>
      </c>
    </row>
    <row r="288" spans="1:38" ht="15" x14ac:dyDescent="0.25">
      <c r="A288">
        <v>1.18</v>
      </c>
      <c r="B288">
        <v>6.99</v>
      </c>
      <c r="C288">
        <v>19.61</v>
      </c>
      <c r="D288" s="32">
        <f t="shared" si="92"/>
        <v>4.1513534187750611E-2</v>
      </c>
      <c r="E288" s="33">
        <f>IF(OR($A288="",$B288="",$C288=""),"",A288*'MPTO_working_3-way'!$I287)</f>
        <v>1.2289859703415456</v>
      </c>
      <c r="F288" s="34">
        <f>IF(OR($A288="",$B288="",$C288=""),"",B288*'MPTO_working_3-way'!$I287)</f>
        <v>7.2801796039723774</v>
      </c>
      <c r="G288" s="35">
        <f>IF(OR($A288="",$B288="",$C288=""),"",C288*'MPTO_working_3-way'!$I287)</f>
        <v>20.42408040542179</v>
      </c>
      <c r="H288" s="33">
        <f>IF(OR($A288="",$B288="",$C288=""),"",'MPTO_working_3-way'!E287)</f>
        <v>1.1995876550982423</v>
      </c>
      <c r="I288" s="34">
        <f>IF(OR($A288="",$B288="",$C288=""),"",'MPTO_working_3-way'!F287)</f>
        <v>7.7385202468548533</v>
      </c>
      <c r="J288" s="35">
        <f>IF(OR($A288="",$B288="",$C288=""),"",'MPTO_working_3-way'!G287)</f>
        <v>26.913158263422627</v>
      </c>
      <c r="K288" s="33">
        <f>IF(OR($A288="",$B288="",$C288=""),"",'OddsRatio_working_3-way'!H287)</f>
        <v>1.2069349151793325</v>
      </c>
      <c r="L288" s="34">
        <f>IF(OR($A288="",$B288="",$C288=""),"",'OddsRatio_working_3-way'!I287)</f>
        <v>7.8863341218011289</v>
      </c>
      <c r="M288" s="35">
        <f>IF(OR($A288="",$B288="",$C288=""),"",'OddsRatio_working_3-way'!J287)</f>
        <v>22.394770952707677</v>
      </c>
      <c r="N288" s="36">
        <f t="shared" si="93"/>
        <v>81.367893867990333</v>
      </c>
      <c r="O288" s="37">
        <f t="shared" si="94"/>
        <v>13.735924858974046</v>
      </c>
      <c r="P288" s="37">
        <f t="shared" si="95"/>
        <v>4.8961812730356238</v>
      </c>
      <c r="Q288" t="s">
        <v>133</v>
      </c>
      <c r="R288" t="s">
        <v>144</v>
      </c>
      <c r="S288" t="s">
        <v>473</v>
      </c>
      <c r="T288" s="38">
        <v>100</v>
      </c>
      <c r="U288" s="38">
        <f t="shared" si="83"/>
        <v>22.480620155038757</v>
      </c>
      <c r="V288" s="38">
        <f t="shared" si="84"/>
        <v>83.66013071895425</v>
      </c>
      <c r="W288" s="38">
        <f t="shared" si="85"/>
        <v>90.610328638497649</v>
      </c>
      <c r="X288" s="38">
        <f t="shared" si="86"/>
        <v>25.729540642548098</v>
      </c>
      <c r="Y288" s="38">
        <f t="shared" si="87"/>
        <v>86.909051206463587</v>
      </c>
      <c r="Z288" s="38">
        <f t="shared" si="88"/>
        <v>93.859249126006986</v>
      </c>
      <c r="AA288" s="38">
        <f t="shared" si="89"/>
        <v>-3.2489204875093414</v>
      </c>
      <c r="AB288" s="38">
        <f t="shared" si="90"/>
        <v>-3.2489204875093378</v>
      </c>
      <c r="AC288" s="38">
        <f t="shared" si="91"/>
        <v>-3.2489204875093378</v>
      </c>
      <c r="AF288">
        <v>1.69</v>
      </c>
      <c r="AG288">
        <v>2.21</v>
      </c>
      <c r="AH288" s="45"/>
      <c r="AJ288" t="s">
        <v>319</v>
      </c>
    </row>
    <row r="289" spans="1:36" ht="15" x14ac:dyDescent="0.25">
      <c r="A289">
        <v>1.29</v>
      </c>
      <c r="B289">
        <v>6.12</v>
      </c>
      <c r="C289">
        <v>10.65</v>
      </c>
      <c r="D289" s="32">
        <f t="shared" si="92"/>
        <v>3.2489204875093325E-2</v>
      </c>
      <c r="E289" s="33">
        <f>IF(OR($A289="",$B289="",$C289=""),"",A289*'MPTO_working_3-way'!$I288)</f>
        <v>1.3319110742888705</v>
      </c>
      <c r="F289" s="34">
        <f>IF(OR($A289="",$B289="",$C289=""),"",B289*'MPTO_working_3-way'!$I288)</f>
        <v>6.3188339338355712</v>
      </c>
      <c r="G289" s="35">
        <f>IF(OR($A289="",$B289="",$C289=""),"",C289*'MPTO_working_3-way'!$I288)</f>
        <v>10.996010031919745</v>
      </c>
      <c r="H289" s="33">
        <f>IF(OR($A289="",$B289="",$C289=""),"",'MPTO_working_3-way'!E288)</f>
        <v>1.3082770995701711</v>
      </c>
      <c r="I289" s="34">
        <f>IF(OR($A289="",$B289="",$C289=""),"",'MPTO_working_3-way'!F288)</f>
        <v>6.554413257311773</v>
      </c>
      <c r="J289" s="35">
        <f>IF(OR($A289="",$B289="",$C289=""),"",'MPTO_working_3-way'!G288)</f>
        <v>12.038478059173222</v>
      </c>
      <c r="K289" s="33">
        <f>IF(OR($A289="",$B289="",$C289=""),"",'OddsRatio_working_3-way'!H288)</f>
        <v>1.3149652491305603</v>
      </c>
      <c r="L289" s="34">
        <f>IF(OR($A289="",$B289="",$C289=""),"",'OddsRatio_working_3-way'!I288)</f>
        <v>6.5607657777533408</v>
      </c>
      <c r="M289" s="35">
        <f>IF(OR($A289="",$B289="",$C289=""),"",'OddsRatio_working_3-way'!J288)</f>
        <v>11.480740186585887</v>
      </c>
      <c r="N289" s="36">
        <f t="shared" si="93"/>
        <v>75.080087500129594</v>
      </c>
      <c r="O289" s="37">
        <f t="shared" si="94"/>
        <v>15.825704718164571</v>
      </c>
      <c r="P289" s="37">
        <f t="shared" si="95"/>
        <v>9.0942077817058369</v>
      </c>
      <c r="Q289" t="s">
        <v>426</v>
      </c>
      <c r="R289" t="s">
        <v>427</v>
      </c>
      <c r="S289" t="s">
        <v>473</v>
      </c>
      <c r="T289" s="38">
        <v>100</v>
      </c>
      <c r="U289" s="38">
        <f t="shared" si="83"/>
        <v>57.446808510638299</v>
      </c>
      <c r="V289" s="38">
        <f t="shared" si="84"/>
        <v>69.230769230769241</v>
      </c>
      <c r="W289" s="38">
        <f t="shared" si="85"/>
        <v>69.969969969969966</v>
      </c>
      <c r="X289" s="38">
        <f t="shared" si="86"/>
        <v>60.7992607992608</v>
      </c>
      <c r="Y289" s="38">
        <f t="shared" si="87"/>
        <v>72.583221519391742</v>
      </c>
      <c r="Z289" s="38">
        <f t="shared" si="88"/>
        <v>73.322422258592468</v>
      </c>
      <c r="AA289" s="38">
        <f t="shared" si="89"/>
        <v>-3.3524522886225014</v>
      </c>
      <c r="AB289" s="38">
        <f t="shared" si="90"/>
        <v>-3.3524522886225014</v>
      </c>
      <c r="AC289" s="38">
        <f t="shared" si="91"/>
        <v>-3.3524522886225014</v>
      </c>
      <c r="AF289">
        <v>1.53</v>
      </c>
      <c r="AG289">
        <v>2.64</v>
      </c>
      <c r="AH289" s="45"/>
      <c r="AJ289" t="s">
        <v>480</v>
      </c>
    </row>
    <row r="290" spans="1:36" ht="15" x14ac:dyDescent="0.25">
      <c r="A290">
        <v>2.35</v>
      </c>
      <c r="B290">
        <v>3.25</v>
      </c>
      <c r="C290">
        <v>3.33</v>
      </c>
      <c r="D290" s="32">
        <f t="shared" si="92"/>
        <v>3.3524522886224872E-2</v>
      </c>
      <c r="E290" s="33">
        <f>IF(OR($A290="",$B290="",$C290=""),"",A290*'MPTO_working_3-way'!$I289)</f>
        <v>2.4287826287826286</v>
      </c>
      <c r="F290" s="34">
        <f>IF(OR($A290="",$B290="",$C290=""),"",B290*'MPTO_working_3-way'!$I289)</f>
        <v>3.3589546993802308</v>
      </c>
      <c r="G290" s="35">
        <f>IF(OR($A290="",$B290="",$C290=""),"",C290*'MPTO_working_3-way'!$I289)</f>
        <v>3.4416366612111289</v>
      </c>
      <c r="H290" s="33">
        <f>IF(OR($A290="",$B290="",$C290=""),"",'MPTO_working_3-way'!E289)</f>
        <v>2.4133774054143817</v>
      </c>
      <c r="I290" s="34">
        <f>IF(OR($A290="",$B290="",$C290=""),"",'MPTO_working_3-way'!F289)</f>
        <v>3.3724826096325224</v>
      </c>
      <c r="J290" s="35">
        <f>IF(OR($A290="",$B290="",$C290=""),"",'MPTO_working_3-way'!G289)</f>
        <v>3.4587061350075641</v>
      </c>
      <c r="K290" s="33">
        <f>IF(OR($A290="",$B290="",$C290=""),"",'OddsRatio_working_3-way'!H289)</f>
        <v>2.4200853106968321</v>
      </c>
      <c r="L290" s="34">
        <f>IF(OR($A290="",$B290="",$C290=""),"",'OddsRatio_working_3-way'!I289)</f>
        <v>3.3668088511613861</v>
      </c>
      <c r="M290" s="35">
        <f>IF(OR($A290="",$B290="",$C290=""),"",'OddsRatio_working_3-way'!J289)</f>
        <v>3.4509620547582358</v>
      </c>
      <c r="N290" s="36">
        <f t="shared" si="93"/>
        <v>41.172889996385841</v>
      </c>
      <c r="O290" s="37">
        <f t="shared" si="94"/>
        <v>29.771166612771303</v>
      </c>
      <c r="P290" s="37">
        <f t="shared" si="95"/>
        <v>29.055943390842863</v>
      </c>
      <c r="Q290" t="s">
        <v>428</v>
      </c>
      <c r="R290" t="s">
        <v>429</v>
      </c>
      <c r="S290" t="s">
        <v>473</v>
      </c>
      <c r="T290" s="38">
        <v>100</v>
      </c>
      <c r="U290" s="38">
        <f t="shared" si="83"/>
        <v>70.845481049562679</v>
      </c>
      <c r="V290" s="38">
        <f t="shared" si="84"/>
        <v>71.098265895953759</v>
      </c>
      <c r="W290" s="38">
        <f t="shared" si="85"/>
        <v>53.051643192488264</v>
      </c>
      <c r="X290" s="38">
        <f t="shared" si="86"/>
        <v>75.850090911557984</v>
      </c>
      <c r="Y290" s="38">
        <f t="shared" si="87"/>
        <v>76.10287575794905</v>
      </c>
      <c r="Z290" s="38">
        <f t="shared" si="88"/>
        <v>58.056253054483562</v>
      </c>
      <c r="AA290" s="38">
        <f t="shared" si="89"/>
        <v>-5.0046098619953057</v>
      </c>
      <c r="AB290" s="38">
        <f t="shared" si="90"/>
        <v>-5.0046098619952915</v>
      </c>
      <c r="AC290" s="38">
        <f t="shared" si="91"/>
        <v>-5.0046098619952986</v>
      </c>
      <c r="AF290">
        <v>2.31</v>
      </c>
      <c r="AG290">
        <v>1.65</v>
      </c>
      <c r="AH290" s="45"/>
      <c r="AJ290" t="s">
        <v>480</v>
      </c>
    </row>
    <row r="291" spans="1:36" ht="15" x14ac:dyDescent="0.25">
      <c r="A291">
        <v>3.43</v>
      </c>
      <c r="B291">
        <v>3.46</v>
      </c>
      <c r="C291">
        <v>2.13</v>
      </c>
      <c r="D291" s="32">
        <f t="shared" si="92"/>
        <v>5.0046098619953128E-2</v>
      </c>
      <c r="E291" s="33">
        <f>IF(OR($A291="",$B291="",$C291=""),"",A291*'MPTO_working_3-way'!$I290)</f>
        <v>3.6016581182664393</v>
      </c>
      <c r="F291" s="34">
        <f>IF(OR($A291="",$B291="",$C291=""),"",B291*'MPTO_working_3-way'!$I290)</f>
        <v>3.6331595012250379</v>
      </c>
      <c r="G291" s="35">
        <f>IF(OR($A291="",$B291="",$C291=""),"",C291*'MPTO_working_3-way'!$I290)</f>
        <v>2.2365981900605001</v>
      </c>
      <c r="H291" s="33">
        <f>IF(OR($A291="",$B291="",$C291=""),"",'MPTO_working_3-way'!E290)</f>
        <v>3.638174036334322</v>
      </c>
      <c r="I291" s="34">
        <f>IF(OR($A291="",$B291="",$C291=""),"",'MPTO_working_3-way'!F290)</f>
        <v>3.6719439970165526</v>
      </c>
      <c r="J291" s="35">
        <f>IF(OR($A291="",$B291="",$C291=""),"",'MPTO_working_3-way'!G290)</f>
        <v>2.2084730776240211</v>
      </c>
      <c r="K291" s="33">
        <f>IF(OR($A291="",$B291="",$C291=""),"",'OddsRatio_working_3-way'!H290)</f>
        <v>3.6233447368668341</v>
      </c>
      <c r="L291" s="34">
        <f>IF(OR($A291="",$B291="",$C291=""),"",'OddsRatio_working_3-way'!I290)</f>
        <v>3.6557317089269179</v>
      </c>
      <c r="M291" s="35">
        <f>IF(OR($A291="",$B291="",$C291=""),"",'OddsRatio_working_3-way'!J290)</f>
        <v>2.2199092809298446</v>
      </c>
      <c r="N291" s="36">
        <f t="shared" si="93"/>
        <v>27.764989545463102</v>
      </c>
      <c r="O291" s="37">
        <f t="shared" si="94"/>
        <v>27.524252641889724</v>
      </c>
      <c r="P291" s="37">
        <f t="shared" si="95"/>
        <v>44.710757812647159</v>
      </c>
      <c r="Q291" t="s">
        <v>430</v>
      </c>
      <c r="R291" t="s">
        <v>431</v>
      </c>
      <c r="S291" t="s">
        <v>473</v>
      </c>
      <c r="T291" s="38">
        <v>100</v>
      </c>
      <c r="U291" s="38">
        <f t="shared" si="83"/>
        <v>75.186104218362274</v>
      </c>
      <c r="V291" s="38">
        <f t="shared" si="84"/>
        <v>72.826086956521735</v>
      </c>
      <c r="W291" s="38">
        <f t="shared" si="85"/>
        <v>46.808510638297875</v>
      </c>
      <c r="X291" s="38">
        <f t="shared" si="86"/>
        <v>80.36540240518039</v>
      </c>
      <c r="Y291" s="38">
        <f t="shared" si="87"/>
        <v>78.005385143339851</v>
      </c>
      <c r="Z291" s="38">
        <f t="shared" si="88"/>
        <v>51.987808825115977</v>
      </c>
      <c r="AA291" s="38">
        <f t="shared" si="89"/>
        <v>-5.1792981868181158</v>
      </c>
      <c r="AB291" s="38">
        <f t="shared" si="90"/>
        <v>-5.1792981868181158</v>
      </c>
      <c r="AC291" s="38">
        <f t="shared" si="91"/>
        <v>-5.1792981868181016</v>
      </c>
      <c r="AF291">
        <v>1.85</v>
      </c>
      <c r="AG291">
        <v>1.96</v>
      </c>
      <c r="AH291" s="45"/>
      <c r="AJ291" t="s">
        <v>477</v>
      </c>
    </row>
    <row r="292" spans="1:36" ht="15" x14ac:dyDescent="0.25">
      <c r="A292">
        <v>4.03</v>
      </c>
      <c r="B292">
        <v>3.68</v>
      </c>
      <c r="C292">
        <v>1.88</v>
      </c>
      <c r="D292" s="32">
        <f t="shared" si="92"/>
        <v>5.1792981868181043E-2</v>
      </c>
      <c r="E292" s="33">
        <f>IF(OR($A292="",$B292="",$C292=""),"",A292*'MPTO_working_3-way'!$I291)</f>
        <v>4.2387257169287702</v>
      </c>
      <c r="F292" s="34">
        <f>IF(OR($A292="",$B292="",$C292=""),"",B292*'MPTO_working_3-way'!$I291)</f>
        <v>3.8705981732749062</v>
      </c>
      <c r="G292" s="35">
        <f>IF(OR($A292="",$B292="",$C292=""),"",C292*'MPTO_working_3-way'!$I291)</f>
        <v>1.9773708059121802</v>
      </c>
      <c r="H292" s="33">
        <f>IF(OR($A292="",$B292="",$C292=""),"",'MPTO_working_3-way'!E291)</f>
        <v>4.3313550636440539</v>
      </c>
      <c r="I292" s="34">
        <f>IF(OR($A292="",$B292="",$C292=""),"",'MPTO_working_3-way'!F291)</f>
        <v>3.9296621419475888</v>
      </c>
      <c r="J292" s="35">
        <f>IF(OR($A292="",$B292="",$C292=""),"",'MPTO_working_3-way'!G291)</f>
        <v>1.9430659663617234</v>
      </c>
      <c r="K292" s="33">
        <f>IF(OR($A292="",$B292="",$C292=""),"",'OddsRatio_working_3-way'!H291)</f>
        <v>4.291233482928603</v>
      </c>
      <c r="L292" s="34">
        <f>IF(OR($A292="",$B292="",$C292=""),"",'OddsRatio_working_3-way'!I291)</f>
        <v>3.9110579981018674</v>
      </c>
      <c r="M292" s="35">
        <f>IF(OR($A292="",$B292="",$C292=""),"",'OddsRatio_working_3-way'!J291)</f>
        <v>1.9558697904215083</v>
      </c>
      <c r="N292" s="36">
        <f t="shared" si="93"/>
        <v>23.591995962516876</v>
      </c>
      <c r="O292" s="37">
        <f t="shared" si="94"/>
        <v>25.83579992634321</v>
      </c>
      <c r="P292" s="37">
        <f t="shared" si="95"/>
        <v>50.572204111139918</v>
      </c>
      <c r="Q292" t="s">
        <v>432</v>
      </c>
      <c r="R292" t="s">
        <v>433</v>
      </c>
      <c r="S292" t="s">
        <v>473</v>
      </c>
      <c r="T292" s="38">
        <v>100</v>
      </c>
      <c r="U292" s="38">
        <f t="shared" si="83"/>
        <v>42.528735632183903</v>
      </c>
      <c r="V292" s="38">
        <f t="shared" si="84"/>
        <v>70.414201183431956</v>
      </c>
      <c r="W292" s="38">
        <f t="shared" si="85"/>
        <v>81.684981684981679</v>
      </c>
      <c r="X292" s="38">
        <f t="shared" si="86"/>
        <v>47.900817131586358</v>
      </c>
      <c r="Y292" s="38">
        <f t="shared" si="87"/>
        <v>75.786282682834411</v>
      </c>
      <c r="Z292" s="38">
        <f t="shared" si="88"/>
        <v>87.057063184384134</v>
      </c>
      <c r="AA292" s="38">
        <f t="shared" si="89"/>
        <v>-5.3720814994024551</v>
      </c>
      <c r="AB292" s="38">
        <f t="shared" si="90"/>
        <v>-5.3720814994024551</v>
      </c>
      <c r="AC292" s="38">
        <f t="shared" si="91"/>
        <v>-5.3720814994024551</v>
      </c>
      <c r="AF292">
        <v>1.81</v>
      </c>
      <c r="AG292">
        <v>2.0099999999999998</v>
      </c>
      <c r="AH292" s="45"/>
      <c r="AJ292" t="s">
        <v>477</v>
      </c>
    </row>
    <row r="293" spans="1:36" s="38" customFormat="1" ht="15" x14ac:dyDescent="0.25">
      <c r="A293">
        <v>1.74</v>
      </c>
      <c r="B293">
        <v>3.38</v>
      </c>
      <c r="C293">
        <v>5.46</v>
      </c>
      <c r="D293" s="32">
        <f t="shared" si="92"/>
        <v>5.3720814994024479E-2</v>
      </c>
      <c r="E293" s="33">
        <f>IF(OR($A293="",$B293="",$C293=""),"",A293*'MPTO_working_3-way'!$I292)</f>
        <v>1.8334742180896026</v>
      </c>
      <c r="F293" s="34">
        <f>IF(OR($A293="",$B293="",$C293=""),"",B293*'MPTO_working_3-way'!$I292)</f>
        <v>3.5615763546798025</v>
      </c>
      <c r="G293" s="35">
        <f>IF(OR($A293="",$B293="",$C293=""),"",C293*'MPTO_working_3-way'!$I292)</f>
        <v>5.7533156498673739</v>
      </c>
      <c r="H293" s="33">
        <f>IF(OR($A293="",$B293="",$C293=""),"",'MPTO_working_3-way'!E292)</f>
        <v>1.7959586088959461</v>
      </c>
      <c r="I293" s="34">
        <f>IF(OR($A293="",$B293="",$C293=""),"",'MPTO_working_3-way'!F292)</f>
        <v>3.5977557940364244</v>
      </c>
      <c r="J293" s="35">
        <f>IF(OR($A293="",$B293="",$C293=""),"",'MPTO_working_3-way'!G292)</f>
        <v>6.0516846004586329</v>
      </c>
      <c r="K293" s="33">
        <f>IF(OR($A293="",$B293="",$C293=""),"",'OddsRatio_working_3-way'!H292)</f>
        <v>1.8098371744880219</v>
      </c>
      <c r="L293" s="34">
        <f>IF(OR($A293="",$B293="",$C293=""),"",'OddsRatio_working_3-way'!I292)</f>
        <v>3.6046114530830962</v>
      </c>
      <c r="M293" s="35">
        <f>IF(OR($A293="",$B293="",$C293=""),"",'OddsRatio_working_3-way'!J292)</f>
        <v>5.88091053813051</v>
      </c>
      <c r="N293" s="36">
        <f t="shared" si="93"/>
        <v>54.541263254956206</v>
      </c>
      <c r="O293" s="37">
        <f t="shared" si="94"/>
        <v>28.077455048409412</v>
      </c>
      <c r="P293" s="37">
        <f t="shared" si="95"/>
        <v>17.381281696634392</v>
      </c>
      <c r="Q293" t="s">
        <v>434</v>
      </c>
      <c r="R293" t="s">
        <v>435</v>
      </c>
      <c r="S293" t="s">
        <v>473</v>
      </c>
      <c r="T293" s="38">
        <v>100</v>
      </c>
      <c r="U293" s="38">
        <f t="shared" si="83"/>
        <v>58.677685950413228</v>
      </c>
      <c r="V293" s="38">
        <f t="shared" si="84"/>
        <v>70.760233918128648</v>
      </c>
      <c r="W293" s="38">
        <f t="shared" si="85"/>
        <v>65.635738831615114</v>
      </c>
      <c r="X293" s="38">
        <f t="shared" si="86"/>
        <v>63.604027250256223</v>
      </c>
      <c r="Y293" s="38">
        <f t="shared" si="87"/>
        <v>75.686575217971665</v>
      </c>
      <c r="Z293" s="38">
        <f t="shared" si="88"/>
        <v>70.562080131458131</v>
      </c>
      <c r="AA293" s="38">
        <f t="shared" si="89"/>
        <v>-4.9263412998429956</v>
      </c>
      <c r="AB293" s="38">
        <f t="shared" si="90"/>
        <v>-4.9263412998430169</v>
      </c>
      <c r="AC293" s="38">
        <f t="shared" si="91"/>
        <v>-4.9263412998430169</v>
      </c>
      <c r="AD293" s="39"/>
      <c r="AF293">
        <v>1.86</v>
      </c>
      <c r="AG293">
        <v>1.96</v>
      </c>
      <c r="AH293" s="45"/>
      <c r="AI293" s="39"/>
      <c r="AJ293" t="s">
        <v>477</v>
      </c>
    </row>
    <row r="294" spans="1:36" ht="15" x14ac:dyDescent="0.25">
      <c r="A294">
        <v>2.42</v>
      </c>
      <c r="B294">
        <v>3.42</v>
      </c>
      <c r="C294">
        <v>2.91</v>
      </c>
      <c r="D294" s="32">
        <f t="shared" si="92"/>
        <v>4.9263412998429956E-2</v>
      </c>
      <c r="E294" s="33">
        <f>IF(OR($A294="",$B294="",$C294=""),"",A294*'MPTO_working_3-way'!$I293)</f>
        <v>2.5392174594562005</v>
      </c>
      <c r="F294" s="34">
        <f>IF(OR($A294="",$B294="",$C294=""),"",B294*'MPTO_working_3-way'!$I293)</f>
        <v>3.5884808724546304</v>
      </c>
      <c r="G294" s="35">
        <f>IF(OR($A294="",$B294="",$C294=""),"",C294*'MPTO_working_3-way'!$I293)</f>
        <v>3.0533565318254312</v>
      </c>
      <c r="H294" s="33">
        <f>IF(OR($A294="",$B294="",$C294=""),"",'MPTO_working_3-way'!E293)</f>
        <v>2.5201485699887449</v>
      </c>
      <c r="I294" s="34">
        <f>IF(OR($A294="",$B294="",$C294=""),"",'MPTO_working_3-way'!F293)</f>
        <v>3.6234966241935105</v>
      </c>
      <c r="J294" s="35">
        <f>IF(OR($A294="",$B294="",$C294=""),"",'MPTO_working_3-way'!G293)</f>
        <v>3.0560341524098491</v>
      </c>
      <c r="K294" s="33">
        <f>IF(OR($A294="",$B294="",$C294=""),"",'OddsRatio_working_3-way'!H293)</f>
        <v>2.5287838573573098</v>
      </c>
      <c r="L294" s="34">
        <f>IF(OR($A294="",$B294="",$C294=""),"",'OddsRatio_working_3-way'!I293)</f>
        <v>3.6053922076089377</v>
      </c>
      <c r="M294" s="35">
        <f>IF(OR($A294="",$B294="",$C294=""),"",'OddsRatio_working_3-way'!J293)</f>
        <v>3.0563219489806071</v>
      </c>
      <c r="N294" s="36">
        <f t="shared" si="93"/>
        <v>39.382211880906027</v>
      </c>
      <c r="O294" s="37">
        <f t="shared" si="94"/>
        <v>27.866945249062159</v>
      </c>
      <c r="P294" s="37">
        <f t="shared" si="95"/>
        <v>32.750842870031818</v>
      </c>
      <c r="Q294" t="s">
        <v>436</v>
      </c>
      <c r="R294" t="s">
        <v>437</v>
      </c>
      <c r="S294" t="s">
        <v>473</v>
      </c>
      <c r="T294" s="38">
        <v>100</v>
      </c>
      <c r="U294" s="38">
        <f t="shared" si="83"/>
        <v>67.10526315789474</v>
      </c>
      <c r="V294" s="38">
        <f t="shared" si="84"/>
        <v>69.696969696969703</v>
      </c>
      <c r="W294" s="38">
        <f t="shared" si="85"/>
        <v>55.357142857142868</v>
      </c>
      <c r="X294" s="38">
        <f t="shared" si="86"/>
        <v>74.945887445887436</v>
      </c>
      <c r="Y294" s="38">
        <f t="shared" si="87"/>
        <v>77.537593984962399</v>
      </c>
      <c r="Z294" s="38">
        <f t="shared" si="88"/>
        <v>63.197767145135565</v>
      </c>
      <c r="AA294" s="38">
        <f t="shared" si="89"/>
        <v>-7.8406242879926964</v>
      </c>
      <c r="AB294" s="38">
        <f t="shared" si="90"/>
        <v>-7.8406242879926964</v>
      </c>
      <c r="AC294" s="38">
        <f t="shared" si="91"/>
        <v>-7.8406242879926964</v>
      </c>
      <c r="AF294">
        <v>1.9</v>
      </c>
      <c r="AG294">
        <v>1.92</v>
      </c>
      <c r="AH294" s="45"/>
      <c r="AJ294" t="s">
        <v>477</v>
      </c>
    </row>
    <row r="295" spans="1:36" ht="15" x14ac:dyDescent="0.25">
      <c r="A295">
        <v>3.04</v>
      </c>
      <c r="B295">
        <v>3.3</v>
      </c>
      <c r="C295">
        <v>2.2400000000000002</v>
      </c>
      <c r="D295" s="32">
        <f t="shared" si="92"/>
        <v>7.8406242879927035E-2</v>
      </c>
      <c r="E295" s="33">
        <f>IF(OR($A295="",$B295="",$C295=""),"",A295*'MPTO_working_3-way'!$I294)</f>
        <v>3.2783549783549781</v>
      </c>
      <c r="F295" s="34">
        <f>IF(OR($A295="",$B295="",$C295=""),"",B295*'MPTO_working_3-way'!$I294)</f>
        <v>3.558740601503759</v>
      </c>
      <c r="G295" s="35">
        <f>IF(OR($A295="",$B295="",$C295=""),"",C295*'MPTO_working_3-way'!$I294)</f>
        <v>2.4156299840510367</v>
      </c>
      <c r="H295" s="33">
        <f>IF(OR($A295="",$B295="",$C295=""),"",'MPTO_working_3-way'!E294)</f>
        <v>3.3023795341254663</v>
      </c>
      <c r="I295" s="34">
        <f>IF(OR($A295="",$B295="",$C295=""),"",'MPTO_working_3-way'!F294)</f>
        <v>3.6114787259574168</v>
      </c>
      <c r="J295" s="35">
        <f>IF(OR($A295="",$B295="",$C295=""),"",'MPTO_working_3-way'!G294)</f>
        <v>2.3792916516082401</v>
      </c>
      <c r="K295" s="33">
        <f>IF(OR($A295="",$B295="",$C295=""),"",'OddsRatio_working_3-way'!H294)</f>
        <v>3.2942031855351268</v>
      </c>
      <c r="L295" s="34">
        <f>IF(OR($A295="",$B295="",$C295=""),"",'OddsRatio_working_3-way'!I294)</f>
        <v>3.5866016307503883</v>
      </c>
      <c r="M295" s="35">
        <f>IF(OR($A295="",$B295="",$C295=""),"",'OddsRatio_working_3-way'!J294)</f>
        <v>2.3945156617958618</v>
      </c>
      <c r="N295" s="36">
        <f t="shared" ref="N295:N358" si="96">(1/E295)* 100</f>
        <v>30.503103129539156</v>
      </c>
      <c r="O295" s="37">
        <f t="shared" ref="O295:O358" si="97">(1/F295)* 100</f>
        <v>28.099828337514861</v>
      </c>
      <c r="P295" s="37">
        <f t="shared" ref="P295:P358" si="98">(1/G295)* 100</f>
        <v>41.397068532945994</v>
      </c>
      <c r="Q295" t="s">
        <v>277</v>
      </c>
      <c r="R295" t="s">
        <v>352</v>
      </c>
      <c r="S295" t="s">
        <v>473</v>
      </c>
      <c r="T295" s="38">
        <v>100</v>
      </c>
      <c r="U295" s="38">
        <f t="shared" si="83"/>
        <v>71.098265895953759</v>
      </c>
      <c r="V295" s="38">
        <f t="shared" si="84"/>
        <v>73.333333333333329</v>
      </c>
      <c r="W295" s="38">
        <f t="shared" si="85"/>
        <v>47.643979057591622</v>
      </c>
      <c r="X295" s="38">
        <f t="shared" si="86"/>
        <v>79.022687609075049</v>
      </c>
      <c r="Y295" s="38">
        <f t="shared" si="87"/>
        <v>81.257755046454633</v>
      </c>
      <c r="Z295" s="38">
        <f t="shared" si="88"/>
        <v>55.568400770712913</v>
      </c>
      <c r="AA295" s="38">
        <f t="shared" si="89"/>
        <v>-7.9244217131212906</v>
      </c>
      <c r="AB295" s="38">
        <f t="shared" si="90"/>
        <v>-7.9244217131213048</v>
      </c>
      <c r="AC295" s="38">
        <f t="shared" si="91"/>
        <v>-7.9244217131212906</v>
      </c>
      <c r="AF295">
        <v>1.81</v>
      </c>
      <c r="AG295">
        <v>1.98</v>
      </c>
      <c r="AH295" s="45"/>
      <c r="AJ295" t="s">
        <v>364</v>
      </c>
    </row>
    <row r="296" spans="1:36" ht="15" x14ac:dyDescent="0.25">
      <c r="A296">
        <v>3.46</v>
      </c>
      <c r="B296">
        <v>3.75</v>
      </c>
      <c r="C296">
        <v>1.91</v>
      </c>
      <c r="D296" s="32">
        <f t="shared" si="92"/>
        <v>7.924421713121288E-2</v>
      </c>
      <c r="E296" s="33">
        <f>IF(OR($A296="",$B296="",$C296=""),"",A296*'MPTO_working_3-way'!$I295)</f>
        <v>3.7341849912739966</v>
      </c>
      <c r="F296" s="34">
        <f>IF(OR($A296="",$B296="",$C296=""),"",B296*'MPTO_working_3-way'!$I295)</f>
        <v>4.0471658142420486</v>
      </c>
      <c r="G296" s="35">
        <f>IF(OR($A296="",$B296="",$C296=""),"",C296*'MPTO_working_3-way'!$I295)</f>
        <v>2.0613564547206167</v>
      </c>
      <c r="H296" s="33">
        <f>IF(OR($A296="",$B296="",$C296=""),"",'MPTO_working_3-way'!E295)</f>
        <v>3.8080353827281268</v>
      </c>
      <c r="I296" s="34">
        <f>IF(OR($A296="",$B296="",$C296=""),"",'MPTO_working_3-way'!F295)</f>
        <v>4.1622975095104398</v>
      </c>
      <c r="J296" s="35">
        <f>IF(OR($A296="",$B296="",$C296=""),"",'MPTO_working_3-way'!G295)</f>
        <v>2.0114836794850808</v>
      </c>
      <c r="K296" s="33">
        <f>IF(OR($A296="",$B296="",$C296=""),"",'OddsRatio_working_3-way'!H295)</f>
        <v>3.7844257239201111</v>
      </c>
      <c r="L296" s="34">
        <f>IF(OR($A296="",$B296="",$C296=""),"",'OddsRatio_working_3-way'!I295)</f>
        <v>4.1126710328375227</v>
      </c>
      <c r="M296" s="35">
        <f>IF(OR($A296="",$B296="",$C296=""),"",'OddsRatio_working_3-way'!J295)</f>
        <v>2.0300111417753253</v>
      </c>
      <c r="N296" s="36">
        <f t="shared" si="96"/>
        <v>26.779605250858999</v>
      </c>
      <c r="O296" s="37">
        <f t="shared" si="97"/>
        <v>24.708649111459238</v>
      </c>
      <c r="P296" s="37">
        <f t="shared" si="98"/>
        <v>48.511745637681756</v>
      </c>
      <c r="Q296" t="s">
        <v>348</v>
      </c>
      <c r="R296" t="s">
        <v>349</v>
      </c>
      <c r="S296" t="s">
        <v>473</v>
      </c>
      <c r="T296" s="38">
        <v>100</v>
      </c>
      <c r="U296" s="38">
        <f t="shared" si="83"/>
        <v>63.503649635036496</v>
      </c>
      <c r="V296" s="38">
        <f t="shared" si="84"/>
        <v>70.845481049562679</v>
      </c>
      <c r="W296" s="38">
        <f t="shared" si="85"/>
        <v>55.156950672645742</v>
      </c>
      <c r="X296" s="38">
        <f t="shared" si="86"/>
        <v>73.997568277791586</v>
      </c>
      <c r="Y296" s="38">
        <f t="shared" si="87"/>
        <v>81.339399692317755</v>
      </c>
      <c r="Z296" s="38">
        <f t="shared" si="88"/>
        <v>65.650869315400811</v>
      </c>
      <c r="AA296" s="38">
        <f t="shared" si="89"/>
        <v>-10.493918642755091</v>
      </c>
      <c r="AB296" s="38">
        <f t="shared" si="90"/>
        <v>-10.493918642755077</v>
      </c>
      <c r="AC296" s="38">
        <f t="shared" si="91"/>
        <v>-10.493918642755069</v>
      </c>
      <c r="AF296">
        <v>1.88</v>
      </c>
      <c r="AG296">
        <v>1.91</v>
      </c>
      <c r="AH296" s="45"/>
      <c r="AJ296" t="s">
        <v>364</v>
      </c>
    </row>
    <row r="297" spans="1:36" ht="15" x14ac:dyDescent="0.25">
      <c r="A297">
        <v>2.74</v>
      </c>
      <c r="B297">
        <v>3.43</v>
      </c>
      <c r="C297">
        <v>2.23</v>
      </c>
      <c r="D297" s="32">
        <f t="shared" si="92"/>
        <v>0.10493918642755085</v>
      </c>
      <c r="E297" s="33">
        <f>IF(OR($A297="",$B297="",$C297=""),"",A297*'MPTO_working_3-way'!$I296)</f>
        <v>3.0275333708114895</v>
      </c>
      <c r="F297" s="34">
        <f>IF(OR($A297="",$B297="",$C297=""),"",B297*'MPTO_working_3-way'!$I296)</f>
        <v>3.7899414094464996</v>
      </c>
      <c r="G297" s="35">
        <f>IF(OR($A297="",$B297="",$C297=""),"",C297*'MPTO_working_3-way'!$I296)</f>
        <v>2.4640143857334382</v>
      </c>
      <c r="H297" s="33">
        <f>IF(OR($A297="",$B297="",$C297=""),"",'MPTO_working_3-way'!E296)</f>
        <v>3.0304520289929542</v>
      </c>
      <c r="I297" s="34">
        <f>IF(OR($A297="",$B297="",$C297=""),"",'MPTO_working_3-way'!F296)</f>
        <v>3.8976407708598066</v>
      </c>
      <c r="J297" s="35">
        <f>IF(OR($A297="",$B297="",$C297=""),"",'MPTO_working_3-way'!G296)</f>
        <v>2.4186676769011117</v>
      </c>
      <c r="K297" s="33">
        <f>IF(OR($A297="",$B297="",$C297=""),"",'OddsRatio_working_3-way'!H296)</f>
        <v>3.0345465168952153</v>
      </c>
      <c r="L297" s="34">
        <f>IF(OR($A297="",$B297="",$C297=""),"",'OddsRatio_working_3-way'!I296)</f>
        <v>3.8413494460088358</v>
      </c>
      <c r="M297" s="35">
        <f>IF(OR($A297="",$B297="",$C297=""),"",'OddsRatio_working_3-way'!J296)</f>
        <v>2.4382139171155828</v>
      </c>
      <c r="N297" s="36">
        <f t="shared" si="96"/>
        <v>33.030189184404051</v>
      </c>
      <c r="O297" s="37">
        <f t="shared" si="97"/>
        <v>26.38563217646271</v>
      </c>
      <c r="P297" s="37">
        <f t="shared" si="98"/>
        <v>40.584178639133235</v>
      </c>
      <c r="Q297" t="s">
        <v>351</v>
      </c>
      <c r="R297" t="s">
        <v>346</v>
      </c>
      <c r="S297" t="s">
        <v>473</v>
      </c>
      <c r="T297" s="38">
        <v>100</v>
      </c>
      <c r="U297" s="38">
        <f t="shared" si="83"/>
        <v>33.333333333333329</v>
      </c>
      <c r="V297" s="38">
        <f t="shared" si="84"/>
        <v>78.768577494692153</v>
      </c>
      <c r="W297" s="38">
        <f t="shared" si="85"/>
        <v>80.314960629921259</v>
      </c>
      <c r="X297" s="38">
        <f t="shared" si="86"/>
        <v>40.916461875386595</v>
      </c>
      <c r="Y297" s="38">
        <f t="shared" si="87"/>
        <v>86.351706036745398</v>
      </c>
      <c r="Z297" s="38">
        <f t="shared" si="88"/>
        <v>87.898089171974519</v>
      </c>
      <c r="AA297" s="38">
        <f t="shared" si="89"/>
        <v>-7.5831285420532666</v>
      </c>
      <c r="AB297" s="38">
        <f t="shared" si="90"/>
        <v>-7.5831285420532453</v>
      </c>
      <c r="AC297" s="38">
        <f t="shared" si="91"/>
        <v>-7.5831285420532595</v>
      </c>
      <c r="AF297">
        <v>1.8</v>
      </c>
      <c r="AG297">
        <v>2</v>
      </c>
      <c r="AH297" s="45"/>
      <c r="AJ297" t="s">
        <v>364</v>
      </c>
    </row>
    <row r="298" spans="1:36" ht="15" x14ac:dyDescent="0.25">
      <c r="A298">
        <v>1.5</v>
      </c>
      <c r="B298">
        <v>4.71</v>
      </c>
      <c r="C298">
        <v>5.08</v>
      </c>
      <c r="D298" s="32">
        <f t="shared" si="92"/>
        <v>7.5831285420532524E-2</v>
      </c>
      <c r="E298" s="33">
        <f>IF(OR($A298="",$B298="",$C298=""),"",A298*'MPTO_working_3-way'!$I297)</f>
        <v>1.6137469281307988</v>
      </c>
      <c r="F298" s="34">
        <f>IF(OR($A298="",$B298="",$C298=""),"",B298*'MPTO_working_3-way'!$I297)</f>
        <v>5.067165354330708</v>
      </c>
      <c r="G298" s="35">
        <f>IF(OR($A298="",$B298="",$C298=""),"",C298*'MPTO_working_3-way'!$I297)</f>
        <v>5.4652229299363055</v>
      </c>
      <c r="H298" s="33">
        <f>IF(OR($A298="",$B298="",$C298=""),"",'MPTO_working_3-way'!E297)</f>
        <v>1.5591148412657039</v>
      </c>
      <c r="I298" s="34">
        <f>IF(OR($A298="",$B298="",$C298=""),"",'MPTO_working_3-way'!F297)</f>
        <v>5.3465319985698949</v>
      </c>
      <c r="J298" s="35">
        <f>IF(OR($A298="",$B298="",$C298=""),"",'MPTO_working_3-way'!G297)</f>
        <v>5.828412744811458</v>
      </c>
      <c r="K298" s="33">
        <f>IF(OR($A298="",$B298="",$C298=""),"",'OddsRatio_working_3-way'!H297)</f>
        <v>1.5755262927703801</v>
      </c>
      <c r="L298" s="34">
        <f>IF(OR($A298="",$B298="",$C298=""),"",'OddsRatio_working_3-way'!I297)</f>
        <v>5.270405092356218</v>
      </c>
      <c r="M298" s="35">
        <f>IF(OR($A298="",$B298="",$C298=""),"",'OddsRatio_working_3-way'!J297)</f>
        <v>5.6962945490063017</v>
      </c>
      <c r="N298" s="36">
        <f t="shared" si="96"/>
        <v>61.967585038770537</v>
      </c>
      <c r="O298" s="37">
        <f t="shared" si="97"/>
        <v>19.734899693875967</v>
      </c>
      <c r="P298" s="37">
        <f t="shared" si="98"/>
        <v>18.297515267353504</v>
      </c>
      <c r="Q298" t="s">
        <v>350</v>
      </c>
      <c r="R298" t="s">
        <v>347</v>
      </c>
      <c r="S298" t="s">
        <v>473</v>
      </c>
      <c r="T298" s="38">
        <v>100</v>
      </c>
      <c r="U298" s="38">
        <f t="shared" si="83"/>
        <v>61.538461538461533</v>
      </c>
      <c r="V298" s="38">
        <f t="shared" si="84"/>
        <v>69.230769230769241</v>
      </c>
      <c r="W298" s="38">
        <f t="shared" si="85"/>
        <v>61.389961389961393</v>
      </c>
      <c r="X298" s="38">
        <f t="shared" si="86"/>
        <v>69.379269379269388</v>
      </c>
      <c r="Y298" s="38">
        <f t="shared" si="87"/>
        <v>77.071577071577067</v>
      </c>
      <c r="Z298" s="38">
        <f t="shared" si="88"/>
        <v>69.230769230769226</v>
      </c>
      <c r="AA298" s="38">
        <f t="shared" si="89"/>
        <v>-7.8408078408078552</v>
      </c>
      <c r="AB298" s="38">
        <f t="shared" si="90"/>
        <v>-7.8408078408078268</v>
      </c>
      <c r="AC298" s="38">
        <f t="shared" si="91"/>
        <v>-7.8408078408078339</v>
      </c>
      <c r="AF298">
        <v>1.71</v>
      </c>
      <c r="AG298">
        <v>2.0699999999999998</v>
      </c>
      <c r="AH298" s="45"/>
      <c r="AJ298" t="s">
        <v>364</v>
      </c>
    </row>
    <row r="299" spans="1:36" ht="15" x14ac:dyDescent="0.25">
      <c r="A299">
        <v>2.6</v>
      </c>
      <c r="B299">
        <v>3.25</v>
      </c>
      <c r="C299">
        <v>2.59</v>
      </c>
      <c r="D299" s="32">
        <f t="shared" si="92"/>
        <v>7.8408078408078286E-2</v>
      </c>
      <c r="E299" s="33">
        <f>IF(OR($A299="",$B299="",$C299=""),"",A299*'MPTO_working_3-way'!$I298)</f>
        <v>2.8038610038610035</v>
      </c>
      <c r="F299" s="34">
        <f>IF(OR($A299="",$B299="",$C299=""),"",B299*'MPTO_working_3-way'!$I298)</f>
        <v>3.5048262548262543</v>
      </c>
      <c r="G299" s="35">
        <f>IF(OR($A299="",$B299="",$C299=""),"",C299*'MPTO_working_3-way'!$I298)</f>
        <v>2.7930769230769226</v>
      </c>
      <c r="H299" s="33">
        <f>IF(OR($A299="",$B299="",$C299=""),"",'MPTO_working_3-way'!E298)</f>
        <v>2.7895608947804473</v>
      </c>
      <c r="I299" s="34">
        <f>IF(OR($A299="",$B299="",$C299=""),"",'MPTO_working_3-way'!F298)</f>
        <v>3.5516877637130797</v>
      </c>
      <c r="J299" s="35">
        <f>IF(OR($A299="",$B299="",$C299=""),"",'MPTO_working_3-way'!G298)</f>
        <v>2.7780528052805273</v>
      </c>
      <c r="K299" s="33">
        <f>IF(OR($A299="",$B299="",$C299=""),"",'OddsRatio_working_3-way'!H298)</f>
        <v>2.7970483204869203</v>
      </c>
      <c r="L299" s="34">
        <f>IF(OR($A299="",$B299="",$C299=""),"",'OddsRatio_working_3-way'!I298)</f>
        <v>3.5270992006847304</v>
      </c>
      <c r="M299" s="35">
        <f>IF(OR($A299="",$B299="",$C299=""),"",'OddsRatio_working_3-way'!J298)</f>
        <v>2.7858167684838766</v>
      </c>
      <c r="N299" s="36">
        <f t="shared" si="96"/>
        <v>35.665106031396313</v>
      </c>
      <c r="O299" s="37">
        <f t="shared" si="97"/>
        <v>28.532084825117053</v>
      </c>
      <c r="P299" s="37">
        <f t="shared" si="98"/>
        <v>35.802809143486648</v>
      </c>
      <c r="Q299" t="s">
        <v>353</v>
      </c>
      <c r="R299" t="s">
        <v>345</v>
      </c>
      <c r="S299" t="s">
        <v>473</v>
      </c>
      <c r="T299" s="38">
        <v>100</v>
      </c>
      <c r="U299" s="38">
        <f t="shared" si="83"/>
        <v>61.977186311787079</v>
      </c>
      <c r="V299" s="38">
        <f t="shared" si="84"/>
        <v>69.969969969969966</v>
      </c>
      <c r="W299" s="38">
        <f t="shared" si="85"/>
        <v>57.627118644067799</v>
      </c>
      <c r="X299" s="38">
        <f t="shared" si="86"/>
        <v>72.402911385962241</v>
      </c>
      <c r="Y299" s="38">
        <f t="shared" si="87"/>
        <v>80.395695044145143</v>
      </c>
      <c r="Z299" s="38">
        <f t="shared" si="88"/>
        <v>68.052843718242968</v>
      </c>
      <c r="AA299" s="38">
        <f t="shared" si="89"/>
        <v>-10.425725074175162</v>
      </c>
      <c r="AB299" s="38">
        <f t="shared" si="90"/>
        <v>-10.425725074175176</v>
      </c>
      <c r="AC299" s="38">
        <f t="shared" si="91"/>
        <v>-10.425725074175169</v>
      </c>
      <c r="AF299">
        <v>1.96</v>
      </c>
      <c r="AG299">
        <v>1.83</v>
      </c>
      <c r="AH299" s="45"/>
      <c r="AJ299" t="s">
        <v>364</v>
      </c>
    </row>
    <row r="300" spans="1:36" ht="15" x14ac:dyDescent="0.25">
      <c r="A300">
        <v>2.63</v>
      </c>
      <c r="B300">
        <v>3.33</v>
      </c>
      <c r="C300">
        <v>2.36</v>
      </c>
      <c r="D300" s="32">
        <f t="shared" si="92"/>
        <v>0.10425725074175163</v>
      </c>
      <c r="E300" s="33">
        <f>IF(OR($A300="",$B300="",$C300=""),"",A300*'MPTO_working_3-way'!$I299)</f>
        <v>2.9041965694508067</v>
      </c>
      <c r="F300" s="34">
        <f>IF(OR($A300="",$B300="",$C300=""),"",B300*'MPTO_working_3-way'!$I299)</f>
        <v>3.6771766449700332</v>
      </c>
      <c r="G300" s="35">
        <f>IF(OR($A300="",$B300="",$C300=""),"",C300*'MPTO_working_3-way'!$I299)</f>
        <v>2.6060471117505335</v>
      </c>
      <c r="H300" s="33">
        <f>IF(OR($A300="",$B300="",$C300=""),"",'MPTO_working_3-way'!E299)</f>
        <v>2.8945594211136227</v>
      </c>
      <c r="I300" s="34">
        <f>IF(OR($A300="",$B300="",$C300=""),"",'MPTO_working_3-way'!F299)</f>
        <v>3.765799174324274</v>
      </c>
      <c r="J300" s="35">
        <f>IF(OR($A300="",$B300="",$C300=""),"",'MPTO_working_3-way'!G299)</f>
        <v>2.5708500788843778</v>
      </c>
      <c r="K300" s="33">
        <f>IF(OR($A300="",$B300="",$C300=""),"",'OddsRatio_working_3-way'!H299)</f>
        <v>2.9021428974183321</v>
      </c>
      <c r="L300" s="34">
        <f>IF(OR($A300="",$B300="",$C300=""),"",'OddsRatio_working_3-way'!I299)</f>
        <v>3.7190140803587193</v>
      </c>
      <c r="M300" s="35">
        <f>IF(OR($A300="",$B300="",$C300=""),"",'OddsRatio_working_3-way'!J299)</f>
        <v>2.587064012569896</v>
      </c>
      <c r="N300" s="36">
        <f t="shared" si="96"/>
        <v>34.432930970271869</v>
      </c>
      <c r="O300" s="37">
        <f t="shared" si="97"/>
        <v>27.194777312857362</v>
      </c>
      <c r="P300" s="37">
        <f t="shared" si="98"/>
        <v>38.37229171687077</v>
      </c>
      <c r="Q300" t="s">
        <v>354</v>
      </c>
      <c r="R300" t="s">
        <v>356</v>
      </c>
      <c r="S300" t="s">
        <v>473</v>
      </c>
      <c r="T300" s="38">
        <v>100</v>
      </c>
      <c r="U300" s="38">
        <f t="shared" si="83"/>
        <v>58.333333333333336</v>
      </c>
      <c r="V300" s="38">
        <f t="shared" si="84"/>
        <v>70.059880239520965</v>
      </c>
      <c r="W300" s="38">
        <f t="shared" si="85"/>
        <v>61.089494163424128</v>
      </c>
      <c r="X300" s="38">
        <f t="shared" si="86"/>
        <v>68.850625597054929</v>
      </c>
      <c r="Y300" s="38">
        <f t="shared" si="87"/>
        <v>80.577172503242551</v>
      </c>
      <c r="Z300" s="38">
        <f t="shared" si="88"/>
        <v>71.606786427145707</v>
      </c>
      <c r="AA300" s="38">
        <f t="shared" si="89"/>
        <v>-10.517292263721593</v>
      </c>
      <c r="AB300" s="38">
        <f t="shared" si="90"/>
        <v>-10.517292263721586</v>
      </c>
      <c r="AC300" s="38">
        <f t="shared" si="91"/>
        <v>-10.517292263721579</v>
      </c>
      <c r="AF300">
        <v>1.74</v>
      </c>
      <c r="AG300">
        <v>1.97</v>
      </c>
      <c r="AH300" s="45"/>
      <c r="AJ300" t="s">
        <v>365</v>
      </c>
    </row>
    <row r="301" spans="1:36" s="38" customFormat="1" ht="15" x14ac:dyDescent="0.25">
      <c r="A301">
        <v>2.4</v>
      </c>
      <c r="B301">
        <v>3.34</v>
      </c>
      <c r="C301">
        <v>2.57</v>
      </c>
      <c r="D301" s="32">
        <f t="shared" si="92"/>
        <v>0.10517292263721578</v>
      </c>
      <c r="E301" s="33">
        <f>IF(OR($A301="",$B301="",$C301=""),"",A301*'MPTO_working_3-way'!$I300)</f>
        <v>2.6524150143293177</v>
      </c>
      <c r="F301" s="34">
        <f>IF(OR($A301="",$B301="",$C301=""),"",B301*'MPTO_working_3-way'!$I300)</f>
        <v>3.6912775616083007</v>
      </c>
      <c r="G301" s="35">
        <f>IF(OR($A301="",$B301="",$C301=""),"",C301*'MPTO_working_3-way'!$I300)</f>
        <v>2.8402944111776445</v>
      </c>
      <c r="H301" s="33">
        <f>IF(OR($A301="",$B301="",$C301=""),"",'MPTO_working_3-way'!E300)</f>
        <v>2.6204830924429032</v>
      </c>
      <c r="I301" s="34">
        <f>IF(OR($A301="",$B301="",$C301=""),"",'MPTO_working_3-way'!F300)</f>
        <v>3.7829558336373403</v>
      </c>
      <c r="J301" s="35">
        <f>IF(OR($A301="",$B301="",$C301=""),"",'MPTO_working_3-way'!G300)</f>
        <v>2.8244804243985278</v>
      </c>
      <c r="K301" s="33">
        <f>IF(OR($A301="",$B301="",$C301=""),"",'OddsRatio_working_3-way'!H300)</f>
        <v>2.6357906526197703</v>
      </c>
      <c r="L301" s="34">
        <f>IF(OR($A301="",$B301="",$C301=""),"",'OddsRatio_working_3-way'!I300)</f>
        <v>3.7341072336644721</v>
      </c>
      <c r="M301" s="35">
        <f>IF(OR($A301="",$B301="",$C301=""),"",'OddsRatio_working_3-way'!J300)</f>
        <v>2.8344223747235988</v>
      </c>
      <c r="N301" s="36">
        <f t="shared" si="96"/>
        <v>37.701490701780585</v>
      </c>
      <c r="O301" s="37">
        <f t="shared" si="97"/>
        <v>27.090891522237548</v>
      </c>
      <c r="P301" s="37">
        <f t="shared" si="98"/>
        <v>35.207617775981873</v>
      </c>
      <c r="Q301" t="s">
        <v>358</v>
      </c>
      <c r="R301" t="s">
        <v>357</v>
      </c>
      <c r="S301" t="s">
        <v>473</v>
      </c>
      <c r="T301" s="38">
        <v>100</v>
      </c>
      <c r="U301" s="38">
        <f t="shared" si="83"/>
        <v>29.577464788732396</v>
      </c>
      <c r="V301" s="38">
        <f t="shared" si="84"/>
        <v>77.973568281938327</v>
      </c>
      <c r="W301" s="38">
        <f t="shared" si="85"/>
        <v>84.709480122324152</v>
      </c>
      <c r="X301" s="38">
        <f t="shared" si="86"/>
        <v>37.316951595737514</v>
      </c>
      <c r="Y301" s="38">
        <f t="shared" si="87"/>
        <v>85.713055088943449</v>
      </c>
      <c r="Z301" s="38">
        <f t="shared" si="88"/>
        <v>92.448966929329288</v>
      </c>
      <c r="AA301" s="38">
        <f t="shared" si="89"/>
        <v>-7.7394868070051182</v>
      </c>
      <c r="AB301" s="38">
        <f t="shared" si="90"/>
        <v>-7.7394868070051217</v>
      </c>
      <c r="AC301" s="38">
        <f t="shared" si="91"/>
        <v>-7.7394868070051359</v>
      </c>
      <c r="AD301" s="39"/>
      <c r="AF301">
        <v>1.71</v>
      </c>
      <c r="AG301">
        <v>2.0099999999999998</v>
      </c>
      <c r="AH301" s="45"/>
      <c r="AI301" s="39"/>
      <c r="AJ301" t="s">
        <v>365</v>
      </c>
    </row>
    <row r="302" spans="1:36" ht="15" x14ac:dyDescent="0.25">
      <c r="A302">
        <v>1.42</v>
      </c>
      <c r="B302">
        <v>4.54</v>
      </c>
      <c r="C302">
        <v>6.54</v>
      </c>
      <c r="D302" s="32">
        <f t="shared" si="92"/>
        <v>7.7394868070051359E-2</v>
      </c>
      <c r="E302" s="33">
        <f>IF(OR($A302="",$B302="",$C302=""),"",A302*'MPTO_working_3-way'!$I301)</f>
        <v>1.5299007126594728</v>
      </c>
      <c r="F302" s="34">
        <f>IF(OR($A302="",$B302="",$C302=""),"",B302*'MPTO_working_3-way'!$I301)</f>
        <v>4.8913727010380335</v>
      </c>
      <c r="G302" s="35">
        <f>IF(OR($A302="",$B302="",$C302=""),"",C302*'MPTO_working_3-way'!$I301)</f>
        <v>7.0461624371781362</v>
      </c>
      <c r="H302" s="33">
        <f>IF(OR($A302="",$B302="",$C302=""),"",'MPTO_working_3-way'!E301)</f>
        <v>1.4739978030028362</v>
      </c>
      <c r="I302" s="34">
        <f>IF(OR($A302="",$B302="",$C302=""),"",'MPTO_working_3-way'!F301)</f>
        <v>5.1422863478519103</v>
      </c>
      <c r="J302" s="35">
        <f>IF(OR($A302="",$B302="",$C302=""),"",'MPTO_working_3-way'!G301)</f>
        <v>7.8673929258645412</v>
      </c>
      <c r="K302" s="33">
        <f>IF(OR($A302="",$B302="",$C302=""),"",'OddsRatio_working_3-way'!H301)</f>
        <v>1.4900606502828806</v>
      </c>
      <c r="L302" s="34">
        <f>IF(OR($A302="",$B302="",$C302=""),"",'OddsRatio_working_3-way'!I301)</f>
        <v>5.1305111952414206</v>
      </c>
      <c r="M302" s="35">
        <f>IF(OR($A302="",$B302="",$C302=""),"",'OddsRatio_working_3-way'!J301)</f>
        <v>7.4641333394456151</v>
      </c>
      <c r="N302" s="36">
        <f t="shared" si="96"/>
        <v>65.363718816868172</v>
      </c>
      <c r="O302" s="37">
        <f t="shared" si="97"/>
        <v>20.444158748888277</v>
      </c>
      <c r="P302" s="37">
        <f t="shared" si="98"/>
        <v>14.192122434243545</v>
      </c>
      <c r="Q302" t="s">
        <v>360</v>
      </c>
      <c r="R302" t="s">
        <v>355</v>
      </c>
      <c r="S302" t="s">
        <v>473</v>
      </c>
      <c r="T302" s="38">
        <v>100</v>
      </c>
      <c r="U302" s="38">
        <f t="shared" si="83"/>
        <v>53.703703703703695</v>
      </c>
      <c r="V302" s="38">
        <f t="shared" si="84"/>
        <v>71.014492753623188</v>
      </c>
      <c r="W302" s="38">
        <f t="shared" si="85"/>
        <v>67.426710097719877</v>
      </c>
      <c r="X302" s="38">
        <f t="shared" si="86"/>
        <v>61.55879714865695</v>
      </c>
      <c r="Y302" s="38">
        <f t="shared" si="87"/>
        <v>78.869586198576428</v>
      </c>
      <c r="Z302" s="38">
        <f t="shared" si="88"/>
        <v>75.281803542673103</v>
      </c>
      <c r="AA302" s="38">
        <f t="shared" si="89"/>
        <v>-7.8550934449532548</v>
      </c>
      <c r="AB302" s="38">
        <f t="shared" si="90"/>
        <v>-7.8550934449532406</v>
      </c>
      <c r="AC302" s="38">
        <f t="shared" si="91"/>
        <v>-7.8550934449532264</v>
      </c>
      <c r="AF302">
        <v>1.65</v>
      </c>
      <c r="AG302">
        <v>2.19</v>
      </c>
      <c r="AH302" s="45"/>
      <c r="AJ302" t="s">
        <v>365</v>
      </c>
    </row>
    <row r="303" spans="1:36" ht="15" x14ac:dyDescent="0.25">
      <c r="A303">
        <v>2.16</v>
      </c>
      <c r="B303">
        <v>3.45</v>
      </c>
      <c r="C303">
        <v>3.07</v>
      </c>
      <c r="D303" s="32">
        <f t="shared" si="92"/>
        <v>7.8550934449532317E-2</v>
      </c>
      <c r="E303" s="33">
        <f>IF(OR($A303="",$B303="",$C303=""),"",A303*'MPTO_working_3-way'!$I302)</f>
        <v>2.3296700184109898</v>
      </c>
      <c r="F303" s="34">
        <f>IF(OR($A303="",$B303="",$C303=""),"",B303*'MPTO_working_3-way'!$I302)</f>
        <v>3.7210007238508869</v>
      </c>
      <c r="G303" s="35">
        <f>IF(OR($A303="",$B303="",$C303=""),"",C303*'MPTO_working_3-way'!$I302)</f>
        <v>3.311151368760064</v>
      </c>
      <c r="H303" s="33">
        <f>IF(OR($A303="",$B303="",$C303=""),"",'MPTO_working_3-way'!E302)</f>
        <v>2.2894856932413172</v>
      </c>
      <c r="I303" s="34">
        <f>IF(OR($A303="",$B303="",$C303=""),"",'MPTO_working_3-way'!F302)</f>
        <v>3.7925990272173582</v>
      </c>
      <c r="J303" s="35">
        <f>IF(OR($A303="",$B303="",$C303=""),"",'MPTO_working_3-way'!G302)</f>
        <v>3.3383491561335354</v>
      </c>
      <c r="K303" s="33">
        <f>IF(OR($A303="",$B303="",$C303=""),"",'OddsRatio_working_3-way'!H302)</f>
        <v>2.3059534693871147</v>
      </c>
      <c r="L303" s="34">
        <f>IF(OR($A303="",$B303="",$C303=""),"",'OddsRatio_working_3-way'!I302)</f>
        <v>3.7582637931020946</v>
      </c>
      <c r="M303" s="35">
        <f>IF(OR($A303="",$B303="",$C303=""),"",'OddsRatio_working_3-way'!J302)</f>
        <v>3.3304514496821787</v>
      </c>
      <c r="N303" s="36">
        <f t="shared" si="96"/>
        <v>42.924534036887991</v>
      </c>
      <c r="O303" s="37">
        <f t="shared" si="97"/>
        <v>26.874490875268997</v>
      </c>
      <c r="P303" s="37">
        <f t="shared" si="98"/>
        <v>30.20097508784302</v>
      </c>
      <c r="Q303" t="s">
        <v>362</v>
      </c>
      <c r="R303" t="s">
        <v>361</v>
      </c>
      <c r="S303" t="s">
        <v>473</v>
      </c>
      <c r="T303" s="38">
        <v>100</v>
      </c>
      <c r="U303" s="38">
        <f t="shared" si="83"/>
        <v>56.331877729257641</v>
      </c>
      <c r="V303" s="38">
        <f t="shared" si="84"/>
        <v>70.149253731343279</v>
      </c>
      <c r="W303" s="38">
        <f t="shared" si="85"/>
        <v>65.753424657534239</v>
      </c>
      <c r="X303" s="38">
        <f t="shared" si="86"/>
        <v>64.097321611122467</v>
      </c>
      <c r="Y303" s="38">
        <f t="shared" si="87"/>
        <v>77.914697613208105</v>
      </c>
      <c r="Z303" s="38">
        <f t="shared" si="88"/>
        <v>73.51886853939908</v>
      </c>
      <c r="AA303" s="38">
        <f t="shared" si="89"/>
        <v>-7.7654438818648259</v>
      </c>
      <c r="AB303" s="38">
        <f t="shared" si="90"/>
        <v>-7.7654438818648259</v>
      </c>
      <c r="AC303" s="38">
        <f t="shared" si="91"/>
        <v>-7.7654438818648401</v>
      </c>
      <c r="AF303">
        <v>1.85</v>
      </c>
      <c r="AG303">
        <v>1.93</v>
      </c>
      <c r="AH303" s="45"/>
      <c r="AJ303" t="s">
        <v>365</v>
      </c>
    </row>
    <row r="304" spans="1:36" s="38" customFormat="1" ht="15" x14ac:dyDescent="0.25">
      <c r="A304">
        <v>2.29</v>
      </c>
      <c r="B304">
        <v>3.35</v>
      </c>
      <c r="C304">
        <v>2.92</v>
      </c>
      <c r="D304" s="32">
        <f t="shared" si="92"/>
        <v>7.7654438818648197E-2</v>
      </c>
      <c r="E304" s="33">
        <f>IF(OR($A304="",$B304="",$C304=""),"",A304*'MPTO_working_3-way'!$I303)</f>
        <v>2.4678286648947045</v>
      </c>
      <c r="F304" s="34">
        <f>IF(OR($A304="",$B304="",$C304=""),"",B304*'MPTO_working_3-way'!$I303)</f>
        <v>3.6101423700424715</v>
      </c>
      <c r="G304" s="35">
        <f>IF(OR($A304="",$B304="",$C304=""),"",C304*'MPTO_working_3-way'!$I303)</f>
        <v>3.1467509613504525</v>
      </c>
      <c r="H304" s="33">
        <f>IF(OR($A304="",$B304="",$C304=""),"",'MPTO_working_3-way'!E303)</f>
        <v>2.4342958609717718</v>
      </c>
      <c r="I304" s="34">
        <f>IF(OR($A304="",$B304="",$C304=""),"",'MPTO_working_3-way'!F303)</f>
        <v>3.6680738043150765</v>
      </c>
      <c r="J304" s="35">
        <f>IF(OR($A304="",$B304="",$C304=""),"",'MPTO_working_3-way'!G303)</f>
        <v>3.1587498554640234</v>
      </c>
      <c r="K304" s="33">
        <f>IF(OR($A304="",$B304="",$C304=""),"",'OddsRatio_working_3-way'!H303)</f>
        <v>2.4487199653176752</v>
      </c>
      <c r="L304" s="34">
        <f>IF(OR($A304="",$B304="",$C304=""),"",'OddsRatio_working_3-way'!I303)</f>
        <v>3.6391410220903402</v>
      </c>
      <c r="M304" s="35">
        <f>IF(OR($A304="",$B304="",$C304=""),"",'OddsRatio_working_3-way'!J303)</f>
        <v>3.1562343669844477</v>
      </c>
      <c r="N304" s="36">
        <f t="shared" si="96"/>
        <v>40.521451680385084</v>
      </c>
      <c r="O304" s="37">
        <f t="shared" si="97"/>
        <v>27.699738611367714</v>
      </c>
      <c r="P304" s="37">
        <f t="shared" si="98"/>
        <v>31.778809708247209</v>
      </c>
      <c r="Q304" t="s">
        <v>359</v>
      </c>
      <c r="R304" t="s">
        <v>363</v>
      </c>
      <c r="S304" t="s">
        <v>473</v>
      </c>
      <c r="T304" s="38">
        <v>100</v>
      </c>
      <c r="U304" s="38">
        <f t="shared" si="83"/>
        <v>56.896551724137922</v>
      </c>
      <c r="V304" s="38">
        <f t="shared" si="84"/>
        <v>69.325153374233125</v>
      </c>
      <c r="W304" s="38">
        <f t="shared" si="85"/>
        <v>71.509971509971507</v>
      </c>
      <c r="X304" s="38">
        <f t="shared" si="86"/>
        <v>59.164875115795354</v>
      </c>
      <c r="Y304" s="38">
        <f t="shared" si="87"/>
        <v>71.593476765890557</v>
      </c>
      <c r="Z304" s="38">
        <f t="shared" si="88"/>
        <v>73.778294901628954</v>
      </c>
      <c r="AA304" s="38">
        <f t="shared" si="89"/>
        <v>-2.2683233916574324</v>
      </c>
      <c r="AB304" s="38">
        <f t="shared" si="90"/>
        <v>-2.2683233916574324</v>
      </c>
      <c r="AC304" s="38">
        <f t="shared" si="91"/>
        <v>-2.2683233916574466</v>
      </c>
      <c r="AD304" s="39"/>
      <c r="AF304">
        <v>1.87</v>
      </c>
      <c r="AG304">
        <v>1.92</v>
      </c>
      <c r="AH304" s="45"/>
      <c r="AI304" s="39"/>
      <c r="AJ304" t="s">
        <v>365</v>
      </c>
    </row>
    <row r="305" spans="1:36" ht="15" x14ac:dyDescent="0.25">
      <c r="A305">
        <v>2.3199999999999998</v>
      </c>
      <c r="B305">
        <v>3.26</v>
      </c>
      <c r="C305">
        <v>3.51</v>
      </c>
      <c r="D305" s="32">
        <f t="shared" si="92"/>
        <v>2.2683233916574341E-2</v>
      </c>
      <c r="E305" s="33">
        <f>IF(OR($A305="",$B305="",$C305=""),"",A305*'MPTO_working_3-way'!$I304)</f>
        <v>2.3726251026864524</v>
      </c>
      <c r="F305" s="34">
        <f>IF(OR($A305="",$B305="",$C305=""),"",B305*'MPTO_working_3-way'!$I304)</f>
        <v>3.3339473425680319</v>
      </c>
      <c r="G305" s="35">
        <f>IF(OR($A305="",$B305="",$C305=""),"",C305*'MPTO_working_3-way'!$I304)</f>
        <v>3.5896181510471759</v>
      </c>
      <c r="H305" s="33">
        <f>IF(OR($A305="",$B305="",$C305=""),"",'MPTO_working_3-way'!E304)</f>
        <v>2.3614233826663349</v>
      </c>
      <c r="I305" s="34">
        <f>IF(OR($A305="",$B305="",$C305=""),"",'MPTO_working_3-way'!F304)</f>
        <v>3.3423868757657136</v>
      </c>
      <c r="J305" s="35">
        <f>IF(OR($A305="",$B305="",$C305=""),"",'MPTO_working_3-way'!G304)</f>
        <v>3.60569286642286</v>
      </c>
      <c r="K305" s="33">
        <f>IF(OR($A305="",$B305="",$C305=""),"",'OddsRatio_working_3-way'!H304)</f>
        <v>2.3662922943059059</v>
      </c>
      <c r="L305" s="34">
        <f>IF(OR($A305="",$B305="",$C305=""),"",'OddsRatio_working_3-way'!I304)</f>
        <v>3.3392580190389003</v>
      </c>
      <c r="M305" s="35">
        <f>IF(OR($A305="",$B305="",$C305=""),"",'OddsRatio_working_3-way'!J304)</f>
        <v>3.5980254990210794</v>
      </c>
      <c r="N305" s="36">
        <f t="shared" si="96"/>
        <v>42.147408744336808</v>
      </c>
      <c r="O305" s="37">
        <f t="shared" si="97"/>
        <v>29.994474934620065</v>
      </c>
      <c r="P305" s="37">
        <f t="shared" si="98"/>
        <v>27.858116321043131</v>
      </c>
      <c r="Q305" t="s">
        <v>140</v>
      </c>
      <c r="R305" t="s">
        <v>116</v>
      </c>
      <c r="S305" t="s">
        <v>473</v>
      </c>
      <c r="T305" s="38">
        <v>100</v>
      </c>
      <c r="U305" s="38">
        <f t="shared" si="83"/>
        <v>68.253968253968253</v>
      </c>
      <c r="V305" s="38">
        <f t="shared" si="84"/>
        <v>71.509971509971507</v>
      </c>
      <c r="W305" s="38">
        <f t="shared" si="85"/>
        <v>57.983193277310924</v>
      </c>
      <c r="X305" s="38">
        <f t="shared" si="86"/>
        <v>70.506835212717561</v>
      </c>
      <c r="Y305" s="38">
        <f t="shared" si="87"/>
        <v>73.76283846872083</v>
      </c>
      <c r="Z305" s="38">
        <f t="shared" si="88"/>
        <v>60.236060236060226</v>
      </c>
      <c r="AA305" s="38">
        <f t="shared" si="89"/>
        <v>-2.2528669587493084</v>
      </c>
      <c r="AB305" s="38">
        <f t="shared" si="90"/>
        <v>-2.2528669587493226</v>
      </c>
      <c r="AC305" s="38">
        <f t="shared" si="91"/>
        <v>-2.2528669587493013</v>
      </c>
      <c r="AF305">
        <v>2.5299999999999998</v>
      </c>
      <c r="AG305">
        <v>1.58</v>
      </c>
      <c r="AH305" s="45"/>
      <c r="AJ305" t="s">
        <v>320</v>
      </c>
    </row>
    <row r="306" spans="1:36" ht="15" x14ac:dyDescent="0.25">
      <c r="A306">
        <v>3.15</v>
      </c>
      <c r="B306">
        <v>3.51</v>
      </c>
      <c r="C306">
        <v>2.38</v>
      </c>
      <c r="D306" s="32">
        <f t="shared" si="92"/>
        <v>2.2528669587493111E-2</v>
      </c>
      <c r="E306" s="33">
        <f>IF(OR($A306="",$B306="",$C306=""),"",A306*'MPTO_working_3-way'!$I305)</f>
        <v>3.2209653092006034</v>
      </c>
      <c r="F306" s="34">
        <f>IF(OR($A306="",$B306="",$C306=""),"",B306*'MPTO_working_3-way'!$I305)</f>
        <v>3.5890756302521005</v>
      </c>
      <c r="G306" s="35">
        <f>IF(OR($A306="",$B306="",$C306=""),"",C306*'MPTO_working_3-way'!$I305)</f>
        <v>2.4336182336182337</v>
      </c>
      <c r="H306" s="33">
        <f>IF(OR($A306="",$B306="",$C306=""),"",'MPTO_working_3-way'!E305)</f>
        <v>3.226318906254023</v>
      </c>
      <c r="I306" s="34">
        <f>IF(OR($A306="",$B306="",$C306=""),"",'MPTO_working_3-way'!F305)</f>
        <v>3.6050231594694897</v>
      </c>
      <c r="J306" s="35">
        <f>IF(OR($A306="",$B306="",$C306=""),"",'MPTO_working_3-way'!G305)</f>
        <v>2.4233112224177611</v>
      </c>
      <c r="K306" s="33">
        <f>IF(OR($A306="",$B306="",$C306=""),"",'OddsRatio_working_3-way'!H305)</f>
        <v>3.2245996195015065</v>
      </c>
      <c r="L306" s="34">
        <f>IF(OR($A306="",$B306="",$C306=""),"",'OddsRatio_working_3-way'!I305)</f>
        <v>3.5970907185808274</v>
      </c>
      <c r="M306" s="35">
        <f>IF(OR($A306="",$B306="",$C306=""),"",'OddsRatio_working_3-way'!J305)</f>
        <v>2.4278825464707343</v>
      </c>
      <c r="N306" s="36">
        <f t="shared" si="96"/>
        <v>31.046593303675952</v>
      </c>
      <c r="O306" s="37">
        <f t="shared" si="97"/>
        <v>27.862327323811758</v>
      </c>
      <c r="P306" s="37">
        <f t="shared" si="98"/>
        <v>41.09107937251229</v>
      </c>
      <c r="Q306" t="s">
        <v>86</v>
      </c>
      <c r="R306" t="s">
        <v>84</v>
      </c>
      <c r="S306" t="s">
        <v>473</v>
      </c>
      <c r="T306" s="38">
        <v>100</v>
      </c>
      <c r="U306" s="38">
        <f t="shared" si="83"/>
        <v>61.389961389961393</v>
      </c>
      <c r="V306" s="38">
        <f t="shared" si="84"/>
        <v>69.969969969969966</v>
      </c>
      <c r="W306" s="38">
        <f t="shared" si="85"/>
        <v>66.442953020134226</v>
      </c>
      <c r="X306" s="38">
        <f t="shared" si="86"/>
        <v>63.587077009895808</v>
      </c>
      <c r="Y306" s="38">
        <f t="shared" si="87"/>
        <v>72.167085589904389</v>
      </c>
      <c r="Z306" s="38">
        <f t="shared" si="88"/>
        <v>68.640068640068648</v>
      </c>
      <c r="AA306" s="38">
        <f t="shared" si="89"/>
        <v>-2.1971156199344151</v>
      </c>
      <c r="AB306" s="38">
        <f t="shared" si="90"/>
        <v>-2.1971156199344222</v>
      </c>
      <c r="AC306" s="38">
        <f t="shared" si="91"/>
        <v>-2.1971156199344222</v>
      </c>
      <c r="AF306">
        <v>2.2200000000000002</v>
      </c>
      <c r="AG306">
        <v>1.73</v>
      </c>
      <c r="AH306" s="45"/>
      <c r="AJ306" t="s">
        <v>320</v>
      </c>
    </row>
    <row r="307" spans="1:36" ht="15" x14ac:dyDescent="0.25">
      <c r="A307">
        <v>2.59</v>
      </c>
      <c r="B307">
        <v>3.33</v>
      </c>
      <c r="C307">
        <v>2.98</v>
      </c>
      <c r="D307" s="32">
        <f t="shared" si="92"/>
        <v>2.1971156199344088E-2</v>
      </c>
      <c r="E307" s="33">
        <f>IF(OR($A307="",$B307="",$C307=""),"",A307*'MPTO_working_3-way'!$I306)</f>
        <v>2.646905294556301</v>
      </c>
      <c r="F307" s="34">
        <f>IF(OR($A307="",$B307="",$C307=""),"",B307*'MPTO_working_3-way'!$I306)</f>
        <v>3.4031639501438158</v>
      </c>
      <c r="G307" s="35">
        <f>IF(OR($A307="",$B307="",$C307=""),"",C307*'MPTO_working_3-way'!$I306)</f>
        <v>3.0454740454740454</v>
      </c>
      <c r="H307" s="33">
        <f>IF(OR($A307="",$B307="",$C307=""),"",'MPTO_working_3-way'!E306)</f>
        <v>2.6400781414299068</v>
      </c>
      <c r="I307" s="34">
        <f>IF(OR($A307="",$B307="",$C307=""),"",'MPTO_working_3-way'!F306)</f>
        <v>3.4132420914013539</v>
      </c>
      <c r="J307" s="35">
        <f>IF(OR($A307="",$B307="",$C307=""),"",'MPTO_working_3-way'!G306)</f>
        <v>3.046488645367655</v>
      </c>
      <c r="K307" s="33">
        <f>IF(OR($A307="",$B307="",$C307=""),"",'OddsRatio_working_3-way'!H306)</f>
        <v>2.643280699466025</v>
      </c>
      <c r="L307" s="34">
        <f>IF(OR($A307="",$B307="",$C307=""),"",'OddsRatio_working_3-way'!I306)</f>
        <v>3.4080780061357459</v>
      </c>
      <c r="M307" s="35">
        <f>IF(OR($A307="",$B307="",$C307=""),"",'OddsRatio_working_3-way'!J306)</f>
        <v>3.0463495502784457</v>
      </c>
      <c r="N307" s="36">
        <f t="shared" si="96"/>
        <v>37.779969009719686</v>
      </c>
      <c r="O307" s="37">
        <f t="shared" si="97"/>
        <v>29.384420340893087</v>
      </c>
      <c r="P307" s="37">
        <f t="shared" si="98"/>
        <v>32.835610649387235</v>
      </c>
      <c r="Q307" t="s">
        <v>138</v>
      </c>
      <c r="R307" t="s">
        <v>49</v>
      </c>
      <c r="S307" t="s">
        <v>473</v>
      </c>
      <c r="T307" s="38">
        <v>100</v>
      </c>
      <c r="U307" s="38">
        <f t="shared" si="83"/>
        <v>76.905311778290994</v>
      </c>
      <c r="V307" s="38">
        <f t="shared" si="84"/>
        <v>72.67759562841529</v>
      </c>
      <c r="W307" s="38">
        <f t="shared" si="85"/>
        <v>48.186528497409334</v>
      </c>
      <c r="X307" s="38">
        <f t="shared" si="86"/>
        <v>79.135875874175383</v>
      </c>
      <c r="Y307" s="38">
        <f t="shared" si="87"/>
        <v>74.908159724299679</v>
      </c>
      <c r="Z307" s="38">
        <f t="shared" si="88"/>
        <v>50.417092593293702</v>
      </c>
      <c r="AA307" s="38">
        <f t="shared" si="89"/>
        <v>-2.2305640958843895</v>
      </c>
      <c r="AB307" s="38">
        <f t="shared" si="90"/>
        <v>-2.2305640958843895</v>
      </c>
      <c r="AC307" s="38">
        <f t="shared" si="91"/>
        <v>-2.2305640958843682</v>
      </c>
      <c r="AF307">
        <v>2.33</v>
      </c>
      <c r="AG307">
        <v>1.67</v>
      </c>
      <c r="AH307" s="45"/>
      <c r="AJ307" t="s">
        <v>320</v>
      </c>
    </row>
    <row r="308" spans="1:36" ht="15" x14ac:dyDescent="0.25">
      <c r="A308">
        <v>4.33</v>
      </c>
      <c r="B308">
        <v>3.66</v>
      </c>
      <c r="C308">
        <v>1.93</v>
      </c>
      <c r="D308" s="32">
        <f t="shared" si="92"/>
        <v>2.2305640958843798E-2</v>
      </c>
      <c r="E308" s="33">
        <f>IF(OR($A308="",$B308="",$C308=""),"",A308*'MPTO_working_3-way'!$I307)</f>
        <v>4.4265834253517937</v>
      </c>
      <c r="F308" s="34">
        <f>IF(OR($A308="",$B308="",$C308=""),"",B308*'MPTO_working_3-way'!$I307)</f>
        <v>3.7416386459093682</v>
      </c>
      <c r="G308" s="35">
        <f>IF(OR($A308="",$B308="",$C308=""),"",C308*'MPTO_working_3-way'!$I307)</f>
        <v>1.9730498870505684</v>
      </c>
      <c r="H308" s="33">
        <f>IF(OR($A308="",$B308="",$C308=""),"",'MPTO_working_3-way'!E307)</f>
        <v>4.4740393484782457</v>
      </c>
      <c r="I308" s="34">
        <f>IF(OR($A308="",$B308="",$C308=""),"",'MPTO_working_3-way'!F307)</f>
        <v>3.7623853484111782</v>
      </c>
      <c r="J308" s="35">
        <f>IF(OR($A308="",$B308="",$C308=""),"",'MPTO_working_3-way'!G307)</f>
        <v>1.9580986417876094</v>
      </c>
      <c r="K308" s="33">
        <f>IF(OR($A308="",$B308="",$C308=""),"",'OddsRatio_working_3-way'!H307)</f>
        <v>4.451454600328006</v>
      </c>
      <c r="L308" s="34">
        <f>IF(OR($A308="",$B308="",$C308=""),"",'OddsRatio_working_3-way'!I307)</f>
        <v>3.7570177888505989</v>
      </c>
      <c r="M308" s="35">
        <f>IF(OR($A308="",$B308="",$C308=""),"",'OddsRatio_working_3-way'!J307)</f>
        <v>1.9639197532447579</v>
      </c>
      <c r="N308" s="36">
        <f t="shared" si="96"/>
        <v>22.590786254537313</v>
      </c>
      <c r="O308" s="37">
        <f t="shared" si="97"/>
        <v>26.726258055231305</v>
      </c>
      <c r="P308" s="37">
        <f t="shared" si="98"/>
        <v>50.682955690231388</v>
      </c>
      <c r="Q308" t="s">
        <v>118</v>
      </c>
      <c r="R308" t="s">
        <v>85</v>
      </c>
      <c r="S308" t="s">
        <v>473</v>
      </c>
      <c r="T308" s="38">
        <v>100</v>
      </c>
      <c r="U308" s="38">
        <f t="shared" si="83"/>
        <v>62.121212121212118</v>
      </c>
      <c r="V308" s="38">
        <f t="shared" si="84"/>
        <v>66.329966329966325</v>
      </c>
      <c r="W308" s="38">
        <f t="shared" si="85"/>
        <v>68.253968253968253</v>
      </c>
      <c r="X308" s="38">
        <f t="shared" si="86"/>
        <v>65.416065416065422</v>
      </c>
      <c r="Y308" s="38">
        <f t="shared" si="87"/>
        <v>69.624819624819622</v>
      </c>
      <c r="Z308" s="38">
        <f t="shared" si="88"/>
        <v>71.548821548821536</v>
      </c>
      <c r="AA308" s="38">
        <f t="shared" si="89"/>
        <v>-3.2948532948533042</v>
      </c>
      <c r="AB308" s="38">
        <f t="shared" si="90"/>
        <v>-3.2948532948532971</v>
      </c>
      <c r="AC308" s="38">
        <f t="shared" si="91"/>
        <v>-3.2948532948532829</v>
      </c>
      <c r="AF308">
        <v>1.89</v>
      </c>
      <c r="AG308">
        <v>2.0099999999999998</v>
      </c>
      <c r="AH308" s="45"/>
      <c r="AJ308" t="s">
        <v>320</v>
      </c>
    </row>
    <row r="309" spans="1:36" ht="15" x14ac:dyDescent="0.25">
      <c r="A309">
        <v>2.64</v>
      </c>
      <c r="B309">
        <v>2.97</v>
      </c>
      <c r="C309">
        <v>3.15</v>
      </c>
      <c r="D309" s="32">
        <f t="shared" si="92"/>
        <v>3.2948532948532838E-2</v>
      </c>
      <c r="E309" s="33">
        <f>IF(OR($A309="",$B309="",$C309=""),"",A309*'MPTO_working_3-way'!$I308)</f>
        <v>2.7269841269841266</v>
      </c>
      <c r="F309" s="34">
        <f>IF(OR($A309="",$B309="",$C309=""),"",B309*'MPTO_working_3-way'!$I308)</f>
        <v>3.0678571428571426</v>
      </c>
      <c r="G309" s="35">
        <f>IF(OR($A309="",$B309="",$C309=""),"",C309*'MPTO_working_3-way'!$I308)</f>
        <v>3.2537878787878785</v>
      </c>
      <c r="H309" s="33">
        <f>IF(OR($A309="",$B309="",$C309=""),"",'MPTO_working_3-way'!E308)</f>
        <v>2.7188317349607667</v>
      </c>
      <c r="I309" s="34">
        <f>IF(OR($A309="",$B309="",$C309=""),"",'MPTO_working_3-way'!F308)</f>
        <v>3.070145212896874</v>
      </c>
      <c r="J309" s="35">
        <f>IF(OR($A309="",$B309="",$C309=""),"",'MPTO_working_3-way'!G308)</f>
        <v>3.2628825529688723</v>
      </c>
      <c r="K309" s="33">
        <f>IF(OR($A309="",$B309="",$C309=""),"",'OddsRatio_working_3-way'!H308)</f>
        <v>2.722655307354275</v>
      </c>
      <c r="L309" s="34">
        <f>IF(OR($A309="",$B309="",$C309=""),"",'OddsRatio_working_3-way'!I308)</f>
        <v>3.0692871679804408</v>
      </c>
      <c r="M309" s="35">
        <f>IF(OR($A309="",$B309="",$C309=""),"",'OddsRatio_working_3-way'!J308)</f>
        <v>3.2583590919583494</v>
      </c>
      <c r="N309" s="36">
        <f t="shared" si="96"/>
        <v>36.670547147846335</v>
      </c>
      <c r="O309" s="37">
        <f t="shared" si="97"/>
        <v>32.596041909196742</v>
      </c>
      <c r="P309" s="37">
        <f t="shared" si="98"/>
        <v>30.73341094295693</v>
      </c>
      <c r="Q309" t="s">
        <v>93</v>
      </c>
      <c r="R309" t="s">
        <v>377</v>
      </c>
      <c r="S309" t="s">
        <v>473</v>
      </c>
      <c r="T309" s="38">
        <v>100</v>
      </c>
      <c r="U309" s="38">
        <f t="shared" si="83"/>
        <v>60.474308300395251</v>
      </c>
      <c r="V309" s="38">
        <f t="shared" si="84"/>
        <v>65.397923875432525</v>
      </c>
      <c r="W309" s="38">
        <f t="shared" si="85"/>
        <v>70.845481049562679</v>
      </c>
      <c r="X309" s="38">
        <f t="shared" si="86"/>
        <v>63.756595075004782</v>
      </c>
      <c r="Y309" s="38">
        <f t="shared" si="87"/>
        <v>68.680210650042056</v>
      </c>
      <c r="Z309" s="38">
        <f t="shared" si="88"/>
        <v>74.127767824172224</v>
      </c>
      <c r="AA309" s="38">
        <f t="shared" si="89"/>
        <v>-3.2822867746095312</v>
      </c>
      <c r="AB309" s="38">
        <f t="shared" si="90"/>
        <v>-3.2822867746095312</v>
      </c>
      <c r="AC309" s="38">
        <f t="shared" si="91"/>
        <v>-3.2822867746095454</v>
      </c>
      <c r="AF309">
        <v>2.59</v>
      </c>
      <c r="AG309">
        <v>1.53</v>
      </c>
      <c r="AH309" s="45"/>
      <c r="AJ309" t="s">
        <v>321</v>
      </c>
    </row>
    <row r="310" spans="1:36" s="38" customFormat="1" ht="15" x14ac:dyDescent="0.25">
      <c r="A310">
        <v>2.5299999999999998</v>
      </c>
      <c r="B310">
        <v>2.89</v>
      </c>
      <c r="C310">
        <v>3.43</v>
      </c>
      <c r="D310" s="32">
        <f t="shared" si="92"/>
        <v>3.282286774609533E-2</v>
      </c>
      <c r="E310" s="33">
        <f>IF(OR($A310="",$B310="",$C310=""),"",A310*'MPTO_working_3-way'!$I309)</f>
        <v>2.6130418553976211</v>
      </c>
      <c r="F310" s="34">
        <f>IF(OR($A310="",$B310="",$C310=""),"",B310*'MPTO_working_3-way'!$I309)</f>
        <v>2.9848580877862156</v>
      </c>
      <c r="G310" s="35">
        <f>IF(OR($A310="",$B310="",$C310=""),"",C310*'MPTO_working_3-way'!$I309)</f>
        <v>3.542582436369107</v>
      </c>
      <c r="H310" s="33">
        <f>IF(OR($A310="",$B310="",$C310=""),"",'MPTO_working_3-way'!E309)</f>
        <v>2.6020256800889476</v>
      </c>
      <c r="I310" s="34">
        <f>IF(OR($A310="",$B310="",$C310=""),"",'MPTO_working_3-way'!F309)</f>
        <v>2.9843636772267907</v>
      </c>
      <c r="J310" s="35">
        <f>IF(OR($A310="",$B310="",$C310=""),"",'MPTO_working_3-way'!G309)</f>
        <v>3.5637381061921811</v>
      </c>
      <c r="K310" s="33">
        <f>IF(OR($A310="",$B310="",$C310=""),"",'OddsRatio_working_3-way'!H309)</f>
        <v>2.6072090817449269</v>
      </c>
      <c r="L310" s="34">
        <f>IF(OR($A310="",$B310="",$C310=""),"",'OddsRatio_working_3-way'!I309)</f>
        <v>2.9853759245084399</v>
      </c>
      <c r="M310" s="35">
        <f>IF(OR($A310="",$B310="",$C310=""),"",'OddsRatio_working_3-way'!J309)</f>
        <v>3.5526261886537074</v>
      </c>
      <c r="N310" s="36">
        <f t="shared" si="96"/>
        <v>38.26957451654873</v>
      </c>
      <c r="O310" s="37">
        <f t="shared" si="97"/>
        <v>33.502430286113587</v>
      </c>
      <c r="P310" s="37">
        <f t="shared" si="98"/>
        <v>28.227995197337691</v>
      </c>
      <c r="Q310" t="s">
        <v>124</v>
      </c>
      <c r="R310" t="s">
        <v>120</v>
      </c>
      <c r="S310" t="s">
        <v>473</v>
      </c>
      <c r="T310" s="38">
        <v>100</v>
      </c>
      <c r="U310" s="38">
        <f t="shared" si="83"/>
        <v>61.685823754789276</v>
      </c>
      <c r="V310" s="38">
        <f t="shared" si="84"/>
        <v>64.788732394366207</v>
      </c>
      <c r="W310" s="38">
        <f t="shared" si="85"/>
        <v>70.149253731343279</v>
      </c>
      <c r="X310" s="38">
        <f t="shared" si="86"/>
        <v>65.062013874290514</v>
      </c>
      <c r="Y310" s="38">
        <f t="shared" si="87"/>
        <v>68.164922513867438</v>
      </c>
      <c r="Z310" s="38">
        <f t="shared" si="88"/>
        <v>73.525443850844539</v>
      </c>
      <c r="AA310" s="38">
        <f t="shared" si="89"/>
        <v>-3.3761901195012385</v>
      </c>
      <c r="AB310" s="38">
        <f t="shared" si="90"/>
        <v>-3.3761901195012314</v>
      </c>
      <c r="AC310" s="38">
        <f t="shared" si="91"/>
        <v>-3.3761901195012598</v>
      </c>
      <c r="AD310" s="39"/>
      <c r="AF310">
        <v>3.01</v>
      </c>
      <c r="AG310">
        <v>1.41</v>
      </c>
      <c r="AH310" s="45"/>
      <c r="AI310" s="39"/>
      <c r="AJ310" t="s">
        <v>321</v>
      </c>
    </row>
    <row r="311" spans="1:36" s="38" customFormat="1" ht="15" x14ac:dyDescent="0.25">
      <c r="A311">
        <v>2.61</v>
      </c>
      <c r="B311">
        <v>2.84</v>
      </c>
      <c r="C311">
        <v>3.35</v>
      </c>
      <c r="D311" s="32">
        <f t="shared" si="92"/>
        <v>3.3761901195012545E-2</v>
      </c>
      <c r="E311" s="33">
        <f>IF(OR($A311="",$B311="",$C311=""),"",A311*'MPTO_working_3-way'!$I310)</f>
        <v>2.6981185621189825</v>
      </c>
      <c r="F311" s="34">
        <f>IF(OR($A311="",$B311="",$C311=""),"",B311*'MPTO_working_3-way'!$I310)</f>
        <v>2.9358837993938356</v>
      </c>
      <c r="G311" s="35">
        <f>IF(OR($A311="",$B311="",$C311=""),"",C311*'MPTO_working_3-way'!$I310)</f>
        <v>3.463102369003292</v>
      </c>
      <c r="H311" s="33">
        <f>IF(OR($A311="",$B311="",$C311=""),"",'MPTO_working_3-way'!E310)</f>
        <v>2.6889831083568803</v>
      </c>
      <c r="I311" s="34">
        <f>IF(OR($A311="",$B311="",$C311=""),"",'MPTO_working_3-way'!F310)</f>
        <v>2.9337669058220381</v>
      </c>
      <c r="J311" s="35">
        <f>IF(OR($A311="",$B311="",$C311=""),"",'MPTO_working_3-way'!G310)</f>
        <v>3.4812457123844101</v>
      </c>
      <c r="K311" s="33">
        <f>IF(OR($A311="",$B311="",$C311=""),"",'OddsRatio_working_3-way'!H310)</f>
        <v>2.6933937462738804</v>
      </c>
      <c r="L311" s="34">
        <f>IF(OR($A311="",$B311="",$C311=""),"",'OddsRatio_working_3-way'!I310)</f>
        <v>2.9353071385987195</v>
      </c>
      <c r="M311" s="35">
        <f>IF(OR($A311="",$B311="",$C311=""),"",'OddsRatio_working_3-way'!J310)</f>
        <v>3.4717237911451049</v>
      </c>
      <c r="N311" s="36">
        <f t="shared" si="96"/>
        <v>37.062863509402064</v>
      </c>
      <c r="O311" s="37">
        <f t="shared" si="97"/>
        <v>34.0612935773026</v>
      </c>
      <c r="P311" s="37">
        <f t="shared" si="98"/>
        <v>28.875842913295337</v>
      </c>
      <c r="Q311" t="s">
        <v>91</v>
      </c>
      <c r="R311" t="s">
        <v>55</v>
      </c>
      <c r="S311" t="s">
        <v>473</v>
      </c>
      <c r="T311" s="38">
        <v>100</v>
      </c>
      <c r="U311" s="38">
        <f t="shared" si="83"/>
        <v>52.606635071090047</v>
      </c>
      <c r="V311" s="38">
        <f t="shared" si="84"/>
        <v>70.414201183431956</v>
      </c>
      <c r="W311" s="38">
        <f t="shared" si="85"/>
        <v>73.544973544973558</v>
      </c>
      <c r="X311" s="38">
        <f t="shared" si="86"/>
        <v>56.040825271594507</v>
      </c>
      <c r="Y311" s="38">
        <f t="shared" si="87"/>
        <v>73.848391383936416</v>
      </c>
      <c r="Z311" s="38">
        <f t="shared" si="88"/>
        <v>76.97916374547799</v>
      </c>
      <c r="AA311" s="38">
        <f t="shared" si="89"/>
        <v>-3.4341902005044602</v>
      </c>
      <c r="AB311" s="38">
        <f t="shared" si="90"/>
        <v>-3.4341902005044602</v>
      </c>
      <c r="AC311" s="38">
        <f t="shared" si="91"/>
        <v>-3.4341902005044318</v>
      </c>
      <c r="AD311" s="39"/>
      <c r="AF311">
        <v>2.95</v>
      </c>
      <c r="AG311">
        <v>1.42</v>
      </c>
      <c r="AH311" s="45"/>
      <c r="AI311" s="39"/>
      <c r="AJ311" t="s">
        <v>321</v>
      </c>
    </row>
    <row r="312" spans="1:36" s="38" customFormat="1" ht="15" x14ac:dyDescent="0.25">
      <c r="A312">
        <v>2.11</v>
      </c>
      <c r="B312">
        <v>3.38</v>
      </c>
      <c r="C312">
        <v>3.78</v>
      </c>
      <c r="D312" s="32">
        <f t="shared" si="92"/>
        <v>3.4341902005044611E-2</v>
      </c>
      <c r="E312" s="33">
        <f>IF(OR($A312="",$B312="",$C312=""),"",A312*'MPTO_working_3-way'!$I311)</f>
        <v>2.1824614132306439</v>
      </c>
      <c r="F312" s="34">
        <f>IF(OR($A312="",$B312="",$C312=""),"",B312*'MPTO_working_3-way'!$I311)</f>
        <v>3.4960756287770507</v>
      </c>
      <c r="G312" s="35">
        <f>IF(OR($A312="",$B312="",$C312=""),"",C312*'MPTO_working_3-way'!$I311)</f>
        <v>3.9098123895790686</v>
      </c>
      <c r="H312" s="33">
        <f>IF(OR($A312="",$B312="",$C312=""),"",'MPTO_working_3-way'!E311)</f>
        <v>2.1622259834960476</v>
      </c>
      <c r="I312" s="34">
        <f>IF(OR($A312="",$B312="",$C312=""),"",'MPTO_working_3-way'!F311)</f>
        <v>3.5160422725302118</v>
      </c>
      <c r="J312" s="35">
        <f>IF(OR($A312="",$B312="",$C312=""),"",'MPTO_working_3-way'!G311)</f>
        <v>3.9509612398950176</v>
      </c>
      <c r="K312" s="33">
        <f>IF(OR($A312="",$B312="",$C312=""),"",'OddsRatio_working_3-way'!H311)</f>
        <v>2.1705012357294224</v>
      </c>
      <c r="L312" s="34">
        <f>IF(OR($A312="",$B312="",$C312=""),"",'OddsRatio_working_3-way'!I311)</f>
        <v>3.5097233703027255</v>
      </c>
      <c r="M312" s="35">
        <f>IF(OR($A312="",$B312="",$C312=""),"",'OddsRatio_working_3-way'!J311)</f>
        <v>3.9315256174124271</v>
      </c>
      <c r="N312" s="36">
        <f t="shared" si="96"/>
        <v>45.819824989241141</v>
      </c>
      <c r="O312" s="37">
        <f t="shared" si="97"/>
        <v>28.603500215177164</v>
      </c>
      <c r="P312" s="37">
        <f t="shared" si="98"/>
        <v>25.576674795581695</v>
      </c>
      <c r="Q312" t="s">
        <v>129</v>
      </c>
      <c r="R312" t="s">
        <v>385</v>
      </c>
      <c r="S312" t="s">
        <v>473</v>
      </c>
      <c r="T312" s="38">
        <v>100</v>
      </c>
      <c r="U312" s="38">
        <f t="shared" si="83"/>
        <v>62.825278810408925</v>
      </c>
      <c r="V312" s="38">
        <f t="shared" si="84"/>
        <v>69.78851963746223</v>
      </c>
      <c r="W312" s="38">
        <f t="shared" si="85"/>
        <v>64.157706093189958</v>
      </c>
      <c r="X312" s="38">
        <f t="shared" si="86"/>
        <v>66.053774269347798</v>
      </c>
      <c r="Y312" s="38">
        <f t="shared" si="87"/>
        <v>73.01701509640111</v>
      </c>
      <c r="Z312" s="38">
        <f t="shared" si="88"/>
        <v>67.386201552128838</v>
      </c>
      <c r="AA312" s="38">
        <f t="shared" si="89"/>
        <v>-3.2284954589388732</v>
      </c>
      <c r="AB312" s="38">
        <f t="shared" si="90"/>
        <v>-3.2284954589388803</v>
      </c>
      <c r="AC312" s="38">
        <f t="shared" si="91"/>
        <v>-3.2284954589388803</v>
      </c>
      <c r="AD312" s="39"/>
      <c r="AF312">
        <v>1.88</v>
      </c>
      <c r="AG312">
        <v>1.99</v>
      </c>
      <c r="AH312" s="45"/>
      <c r="AI312" s="39"/>
      <c r="AJ312" t="s">
        <v>325</v>
      </c>
    </row>
    <row r="313" spans="1:36" ht="15" x14ac:dyDescent="0.25">
      <c r="A313">
        <v>2.69</v>
      </c>
      <c r="B313">
        <v>3.31</v>
      </c>
      <c r="C313">
        <v>2.79</v>
      </c>
      <c r="D313" s="32">
        <f t="shared" si="92"/>
        <v>3.2284954589388848E-2</v>
      </c>
      <c r="E313" s="33">
        <f>IF(OR($A313="",$B313="",$C313=""),"",A313*'MPTO_working_3-way'!$I312)</f>
        <v>2.7768465278454562</v>
      </c>
      <c r="F313" s="34">
        <f>IF(OR($A313="",$B313="",$C313=""),"",B313*'MPTO_working_3-way'!$I312)</f>
        <v>3.4168631996908769</v>
      </c>
      <c r="G313" s="35">
        <f>IF(OR($A313="",$B313="",$C313=""),"",C313*'MPTO_working_3-way'!$I312)</f>
        <v>2.880075023304395</v>
      </c>
      <c r="H313" s="33">
        <f>IF(OR($A313="",$B313="",$C313=""),"",'MPTO_working_3-way'!E312)</f>
        <v>2.770193907439932</v>
      </c>
      <c r="I313" s="34">
        <f>IF(OR($A313="",$B313="",$C313=""),"",'MPTO_working_3-way'!F312)</f>
        <v>3.4322607900666875</v>
      </c>
      <c r="J313" s="35">
        <f>IF(OR($A313="",$B313="",$C313=""),"",'MPTO_working_3-way'!G312)</f>
        <v>2.8763628158910954</v>
      </c>
      <c r="K313" s="33">
        <f>IF(OR($A313="",$B313="",$C313=""),"",'OddsRatio_working_3-way'!H312)</f>
        <v>2.7735274486504968</v>
      </c>
      <c r="L313" s="34">
        <f>IF(OR($A313="",$B313="",$C313=""),"",'OddsRatio_working_3-way'!I312)</f>
        <v>3.4241706546642887</v>
      </c>
      <c r="M313" s="35">
        <f>IF(OR($A313="",$B313="",$C313=""),"",'OddsRatio_working_3-way'!J312)</f>
        <v>2.8784699012333665</v>
      </c>
      <c r="N313" s="36">
        <f t="shared" si="96"/>
        <v>36.012073046611469</v>
      </c>
      <c r="O313" s="37">
        <f t="shared" si="97"/>
        <v>29.266609213107209</v>
      </c>
      <c r="P313" s="37">
        <f t="shared" si="98"/>
        <v>34.721317740281307</v>
      </c>
      <c r="Q313" t="s">
        <v>126</v>
      </c>
      <c r="R313" t="s">
        <v>194</v>
      </c>
      <c r="S313" t="s">
        <v>473</v>
      </c>
      <c r="T313" s="38">
        <v>100</v>
      </c>
      <c r="U313" s="38">
        <f t="shared" si="83"/>
        <v>54.545454545454554</v>
      </c>
      <c r="V313" s="38">
        <f t="shared" si="84"/>
        <v>68.454258675078862</v>
      </c>
      <c r="W313" s="38">
        <f t="shared" si="85"/>
        <v>73.544973544973558</v>
      </c>
      <c r="X313" s="38">
        <f t="shared" si="86"/>
        <v>58.000767779947594</v>
      </c>
      <c r="Y313" s="38">
        <f t="shared" si="87"/>
        <v>71.909571909571909</v>
      </c>
      <c r="Z313" s="38">
        <f t="shared" si="88"/>
        <v>77.000286779466592</v>
      </c>
      <c r="AA313" s="38">
        <f t="shared" si="89"/>
        <v>-3.4553132344930404</v>
      </c>
      <c r="AB313" s="38">
        <f t="shared" si="90"/>
        <v>-3.4553132344930475</v>
      </c>
      <c r="AC313" s="38">
        <f t="shared" si="91"/>
        <v>-3.4553132344930333</v>
      </c>
      <c r="AF313">
        <v>1.8</v>
      </c>
      <c r="AG313">
        <v>2.0699999999999998</v>
      </c>
      <c r="AH313" s="45"/>
      <c r="AJ313" t="s">
        <v>325</v>
      </c>
    </row>
    <row r="314" spans="1:36" ht="15" x14ac:dyDescent="0.25">
      <c r="A314">
        <v>2.2000000000000002</v>
      </c>
      <c r="B314">
        <v>3.17</v>
      </c>
      <c r="C314">
        <v>3.78</v>
      </c>
      <c r="D314" s="32">
        <f t="shared" si="92"/>
        <v>3.4553132344930404E-2</v>
      </c>
      <c r="E314" s="33">
        <f>IF(OR($A314="",$B314="",$C314=""),"",A314*'MPTO_working_3-way'!$I313)</f>
        <v>2.276016891158847</v>
      </c>
      <c r="F314" s="34">
        <f>IF(OR($A314="",$B314="",$C314=""),"",B314*'MPTO_working_3-way'!$I313)</f>
        <v>3.2795334295334295</v>
      </c>
      <c r="G314" s="35">
        <f>IF(OR($A314="",$B314="",$C314=""),"",C314*'MPTO_working_3-way'!$I313)</f>
        <v>3.9106108402638369</v>
      </c>
      <c r="H314" s="33">
        <f>IF(OR($A314="",$B314="",$C314=""),"",'MPTO_working_3-way'!E313)</f>
        <v>2.2571949817506791</v>
      </c>
      <c r="I314" s="34">
        <f>IF(OR($A314="",$B314="",$C314=""),"",'MPTO_working_3-way'!F313)</f>
        <v>3.2901262713669519</v>
      </c>
      <c r="J314" s="35">
        <f>IF(OR($A314="",$B314="",$C314=""),"",'MPTO_working_3-way'!G313)</f>
        <v>3.9520606542762224</v>
      </c>
      <c r="K314" s="33">
        <f>IF(OR($A314="",$B314="",$C314=""),"",'OddsRatio_working_3-way'!H313)</f>
        <v>2.2651853420963342</v>
      </c>
      <c r="L314" s="34">
        <f>IF(OR($A314="",$B314="",$C314=""),"",'OddsRatio_working_3-way'!I313)</f>
        <v>3.2878768269575382</v>
      </c>
      <c r="M314" s="35">
        <f>IF(OR($A314="",$B314="",$C314=""),"",'OddsRatio_working_3-way'!J313)</f>
        <v>3.9310127091898401</v>
      </c>
      <c r="N314" s="36">
        <f t="shared" si="96"/>
        <v>43.936405036556835</v>
      </c>
      <c r="O314" s="37">
        <f t="shared" si="97"/>
        <v>30.492142296664049</v>
      </c>
      <c r="P314" s="37">
        <f t="shared" si="98"/>
        <v>25.571452666779116</v>
      </c>
      <c r="Q314" t="s">
        <v>98</v>
      </c>
      <c r="R314" t="s">
        <v>379</v>
      </c>
      <c r="S314" t="s">
        <v>473</v>
      </c>
      <c r="T314" s="38">
        <v>100</v>
      </c>
      <c r="U314" s="38">
        <f t="shared" si="83"/>
        <v>76.359338061465735</v>
      </c>
      <c r="V314" s="38">
        <f t="shared" si="84"/>
        <v>73.190348525469176</v>
      </c>
      <c r="W314" s="38">
        <f t="shared" si="85"/>
        <v>46.808510638297875</v>
      </c>
      <c r="X314" s="38">
        <f t="shared" si="86"/>
        <v>80.001140836232949</v>
      </c>
      <c r="Y314" s="38">
        <f t="shared" si="87"/>
        <v>76.832151300236404</v>
      </c>
      <c r="Z314" s="38">
        <f t="shared" si="88"/>
        <v>50.450313413065103</v>
      </c>
      <c r="AA314" s="38">
        <f t="shared" si="89"/>
        <v>-3.6418027747672141</v>
      </c>
      <c r="AB314" s="38">
        <f t="shared" si="90"/>
        <v>-3.6418027747672284</v>
      </c>
      <c r="AC314" s="38">
        <f t="shared" si="91"/>
        <v>-3.6418027747672284</v>
      </c>
      <c r="AF314">
        <v>1.96</v>
      </c>
      <c r="AG314">
        <v>1.9</v>
      </c>
      <c r="AH314" s="45"/>
      <c r="AJ314" t="s">
        <v>325</v>
      </c>
    </row>
    <row r="315" spans="1:36" ht="15" x14ac:dyDescent="0.25">
      <c r="A315">
        <v>4.2300000000000004</v>
      </c>
      <c r="B315">
        <v>3.73</v>
      </c>
      <c r="C315">
        <v>1.88</v>
      </c>
      <c r="D315" s="32">
        <f t="shared" si="92"/>
        <v>3.6418027747672443E-2</v>
      </c>
      <c r="E315" s="33">
        <f>IF(OR($A315="",$B315="",$C315=""),"",A315*'MPTO_working_3-way'!$I314)</f>
        <v>4.3840482573726547</v>
      </c>
      <c r="F315" s="34">
        <f>IF(OR($A315="",$B315="",$C315=""),"",B315*'MPTO_working_3-way'!$I314)</f>
        <v>3.8658392434988182</v>
      </c>
      <c r="G315" s="35">
        <f>IF(OR($A315="",$B315="",$C315=""),"",C315*'MPTO_working_3-way'!$I314)</f>
        <v>1.9484658921656242</v>
      </c>
      <c r="H315" s="33">
        <f>IF(OR($A315="",$B315="",$C315=""),"",'MPTO_working_3-way'!E314)</f>
        <v>4.4589652768619183</v>
      </c>
      <c r="I315" s="34">
        <f>IF(OR($A315="",$B315="",$C315=""),"",'MPTO_working_3-way'!F314)</f>
        <v>3.9069036102811299</v>
      </c>
      <c r="J315" s="35">
        <f>IF(OR($A315="",$B315="",$C315=""),"",'MPTO_working_3-way'!G314)</f>
        <v>1.9239073442561649</v>
      </c>
      <c r="K315" s="33">
        <f>IF(OR($A315="",$B315="",$C315=""),"",'OddsRatio_working_3-way'!H314)</f>
        <v>4.4252056902480552</v>
      </c>
      <c r="L315" s="34">
        <f>IF(OR($A315="",$B315="",$C315=""),"",'OddsRatio_working_3-way'!I314)</f>
        <v>3.8949880911384489</v>
      </c>
      <c r="M315" s="35">
        <f>IF(OR($A315="",$B315="",$C315=""),"",'OddsRatio_working_3-way'!J314)</f>
        <v>1.9331829744329068</v>
      </c>
      <c r="N315" s="36">
        <f t="shared" si="96"/>
        <v>22.809967894817305</v>
      </c>
      <c r="O315" s="37">
        <f t="shared" si="97"/>
        <v>25.867604341843752</v>
      </c>
      <c r="P315" s="37">
        <f t="shared" si="98"/>
        <v>51.322427763338943</v>
      </c>
      <c r="Q315" t="s">
        <v>130</v>
      </c>
      <c r="R315" t="s">
        <v>128</v>
      </c>
      <c r="S315" t="s">
        <v>473</v>
      </c>
      <c r="T315" s="38">
        <v>100</v>
      </c>
      <c r="U315" s="38">
        <f t="shared" si="83"/>
        <v>66.555183946488299</v>
      </c>
      <c r="V315" s="38">
        <f t="shared" si="84"/>
        <v>73.262032085561486</v>
      </c>
      <c r="W315" s="38">
        <f t="shared" si="85"/>
        <v>56.331877729257641</v>
      </c>
      <c r="X315" s="38">
        <f t="shared" si="86"/>
        <v>70.406090185180858</v>
      </c>
      <c r="Y315" s="38">
        <f t="shared" si="87"/>
        <v>77.11293832425406</v>
      </c>
      <c r="Z315" s="38">
        <f t="shared" si="88"/>
        <v>60.182783967950201</v>
      </c>
      <c r="AA315" s="38">
        <f t="shared" si="89"/>
        <v>-3.8509062386925592</v>
      </c>
      <c r="AB315" s="38">
        <f t="shared" si="90"/>
        <v>-3.8509062386925734</v>
      </c>
      <c r="AC315" s="38">
        <f t="shared" si="91"/>
        <v>-3.8509062386925592</v>
      </c>
      <c r="AF315">
        <v>1.68</v>
      </c>
      <c r="AG315">
        <v>2.25</v>
      </c>
      <c r="AH315" s="45"/>
      <c r="AJ315" t="s">
        <v>325</v>
      </c>
    </row>
    <row r="316" spans="1:36" ht="15" x14ac:dyDescent="0.25">
      <c r="A316">
        <v>2.99</v>
      </c>
      <c r="B316">
        <v>3.74</v>
      </c>
      <c r="C316">
        <v>2.29</v>
      </c>
      <c r="D316" s="32">
        <f t="shared" si="92"/>
        <v>3.8509062386925752E-2</v>
      </c>
      <c r="E316" s="33">
        <f>IF(OR($A316="",$B316="",$C316=""),"",A316*'MPTO_working_3-way'!$I315)</f>
        <v>3.1051420965369081</v>
      </c>
      <c r="F316" s="34">
        <f>IF(OR($A316="",$B316="",$C316=""),"",B316*'MPTO_working_3-way'!$I315)</f>
        <v>3.8840238933271025</v>
      </c>
      <c r="G316" s="35">
        <f>IF(OR($A316="",$B316="",$C316=""),"",C316*'MPTO_working_3-way'!$I315)</f>
        <v>2.3781857528660599</v>
      </c>
      <c r="H316" s="33">
        <f>IF(OR($A316="",$B316="",$C316=""),"",'MPTO_working_3-way'!E315)</f>
        <v>3.1093385879533528</v>
      </c>
      <c r="I316" s="34">
        <f>IF(OR($A316="",$B316="",$C316=""),"",'MPTO_working_3-way'!F315)</f>
        <v>3.9286042953177467</v>
      </c>
      <c r="J316" s="35">
        <f>IF(OR($A316="",$B316="",$C316=""),"",'MPTO_working_3-way'!G315)</f>
        <v>2.3593537969539264</v>
      </c>
      <c r="K316" s="33">
        <f>IF(OR($A316="",$B316="",$C316=""),"",'OddsRatio_working_3-way'!H315)</f>
        <v>3.1098236923721276</v>
      </c>
      <c r="L316" s="34">
        <f>IF(OR($A316="",$B316="",$C316=""),"",'OddsRatio_working_3-way'!I315)</f>
        <v>3.9049833754269501</v>
      </c>
      <c r="M316" s="35">
        <f>IF(OR($A316="",$B316="",$C316=""),"",'OddsRatio_working_3-way'!J315)</f>
        <v>2.367674654854294</v>
      </c>
      <c r="N316" s="36">
        <f t="shared" si="96"/>
        <v>32.204645356335753</v>
      </c>
      <c r="O316" s="37">
        <f t="shared" si="97"/>
        <v>25.746494549583932</v>
      </c>
      <c r="P316" s="37">
        <f t="shared" si="98"/>
        <v>42.048860094080311</v>
      </c>
      <c r="Q316" t="s">
        <v>281</v>
      </c>
      <c r="R316" t="s">
        <v>201</v>
      </c>
      <c r="S316" t="s">
        <v>474</v>
      </c>
      <c r="T316" s="38">
        <v>100</v>
      </c>
      <c r="U316" s="38">
        <f t="shared" si="83"/>
        <v>15.966386554621849</v>
      </c>
      <c r="V316" s="38">
        <f t="shared" si="84"/>
        <v>86.357435197817196</v>
      </c>
      <c r="W316" s="38">
        <f t="shared" si="85"/>
        <v>93.06999306999306</v>
      </c>
      <c r="X316" s="38">
        <f t="shared" si="86"/>
        <v>20.57257173218974</v>
      </c>
      <c r="Y316" s="38">
        <f t="shared" si="87"/>
        <v>90.963620375385076</v>
      </c>
      <c r="Z316" s="38">
        <f t="shared" si="88"/>
        <v>97.676178247560969</v>
      </c>
      <c r="AA316" s="38">
        <f t="shared" si="89"/>
        <v>-4.606185177567891</v>
      </c>
      <c r="AB316" s="38">
        <f t="shared" si="90"/>
        <v>-4.6061851775678804</v>
      </c>
      <c r="AC316" s="38">
        <f t="shared" si="91"/>
        <v>-4.6061851775679088</v>
      </c>
      <c r="AF316">
        <v>1.69</v>
      </c>
      <c r="AG316">
        <v>2.21</v>
      </c>
      <c r="AH316" s="45"/>
      <c r="AJ316" t="s">
        <v>322</v>
      </c>
    </row>
    <row r="317" spans="1:36" ht="15" x14ac:dyDescent="0.25">
      <c r="A317">
        <v>1.19</v>
      </c>
      <c r="B317">
        <v>7.33</v>
      </c>
      <c r="C317">
        <v>14.43</v>
      </c>
      <c r="D317" s="32">
        <f t="shared" si="92"/>
        <v>4.6061851775679008E-2</v>
      </c>
      <c r="E317" s="33">
        <f>IF(OR($A317="",$B317="",$C317=""),"",A317*'MPTO_working_3-way'!$I316)</f>
        <v>1.2448136036130579</v>
      </c>
      <c r="F317" s="34">
        <f>IF(OR($A317="",$B317="",$C317=""),"",B317*'MPTO_working_3-way'!$I316)</f>
        <v>7.6676333735157272</v>
      </c>
      <c r="G317" s="35">
        <f>IF(OR($A317="",$B317="",$C317=""),"",C317*'MPTO_working_3-way'!$I316)</f>
        <v>15.094672521123048</v>
      </c>
      <c r="H317" s="33">
        <f>IF(OR($A317="",$B317="",$C317=""),"",'MPTO_working_3-way'!E316)</f>
        <v>1.2121473888306555</v>
      </c>
      <c r="I317" s="34">
        <f>IF(OR($A317="",$B317="",$C317=""),"",'MPTO_working_3-way'!F316)</f>
        <v>8.2595686789532774</v>
      </c>
      <c r="J317" s="35">
        <f>IF(OR($A317="",$B317="",$C317=""),"",'MPTO_working_3-way'!G316)</f>
        <v>18.537014783390447</v>
      </c>
      <c r="K317" s="33">
        <f>IF(OR($A317="",$B317="",$C317=""),"",'OddsRatio_working_3-way'!H316)</f>
        <v>1.2201055348700414</v>
      </c>
      <c r="L317" s="34">
        <f>IF(OR($A317="",$B317="",$C317=""),"",'OddsRatio_working_3-way'!I316)</f>
        <v>8.3329896617229533</v>
      </c>
      <c r="M317" s="35">
        <f>IF(OR($A317="",$B317="",$C317=""),"",'OddsRatio_working_3-way'!J316)</f>
        <v>16.557985964761336</v>
      </c>
      <c r="N317" s="36">
        <f t="shared" si="96"/>
        <v>80.333312320616585</v>
      </c>
      <c r="O317" s="37">
        <f t="shared" si="97"/>
        <v>13.041833787385229</v>
      </c>
      <c r="P317" s="37">
        <f t="shared" si="98"/>
        <v>6.6248538919981792</v>
      </c>
      <c r="Q317" t="s">
        <v>279</v>
      </c>
      <c r="R317" t="s">
        <v>199</v>
      </c>
      <c r="S317" t="s">
        <v>474</v>
      </c>
      <c r="T317" s="38">
        <v>100</v>
      </c>
      <c r="U317" s="38">
        <f t="shared" ref="U317:U380" si="99">(1/A318)*((T317*A318)-T317)</f>
        <v>72.222222222222229</v>
      </c>
      <c r="V317" s="38">
        <f t="shared" ref="V317:V380" si="100">(1/B318)*((T317*B318)-T317)</f>
        <v>71.83098591549296</v>
      </c>
      <c r="W317" s="38">
        <f t="shared" ref="W317:W380" si="101">(1/C318)*((T317*C318)-T317)</f>
        <v>51.92307692307692</v>
      </c>
      <c r="X317" s="38">
        <f t="shared" ref="X317:X380" si="102">((1/B318)+(1/C318))*T317</f>
        <v>76.245937161430106</v>
      </c>
      <c r="Y317" s="38">
        <f t="shared" ref="Y317:Y380" si="103">((1/A318)+(1/C318))*T317</f>
        <v>75.854700854700852</v>
      </c>
      <c r="Z317" s="38">
        <f t="shared" ref="Z317:Z380" si="104">((1/A318)+(1/B318))*T317</f>
        <v>55.946791862284819</v>
      </c>
      <c r="AA317" s="38">
        <f t="shared" ref="AA317:AA380" si="105">U317-X317</f>
        <v>-4.0237149392078777</v>
      </c>
      <c r="AB317" s="38">
        <f t="shared" ref="AB317:AB380" si="106">V317-Y317</f>
        <v>-4.0237149392078919</v>
      </c>
      <c r="AC317" s="38">
        <f t="shared" ref="AC317:AC380" si="107">W317-Z317</f>
        <v>-4.023714939207899</v>
      </c>
      <c r="AF317">
        <v>1.45</v>
      </c>
      <c r="AG317">
        <v>2.75</v>
      </c>
      <c r="AH317" s="45"/>
      <c r="AJ317" t="s">
        <v>322</v>
      </c>
    </row>
    <row r="318" spans="1:36" ht="15" x14ac:dyDescent="0.25">
      <c r="A318">
        <v>3.6</v>
      </c>
      <c r="B318">
        <v>3.55</v>
      </c>
      <c r="C318">
        <v>2.08</v>
      </c>
      <c r="D318" s="32">
        <f t="shared" si="92"/>
        <v>4.0237149392079008E-2</v>
      </c>
      <c r="E318" s="33">
        <f>IF(OR($A318="",$B318="",$C318=""),"",A318*'MPTO_working_3-way'!$I317)</f>
        <v>3.7448537378114843</v>
      </c>
      <c r="F318" s="34">
        <f>IF(OR($A318="",$B318="",$C318=""),"",B318*'MPTO_working_3-way'!$I317)</f>
        <v>3.6928418803418803</v>
      </c>
      <c r="G318" s="35">
        <f>IF(OR($A318="",$B318="",$C318=""),"",C318*'MPTO_working_3-way'!$I317)</f>
        <v>2.1636932707355245</v>
      </c>
      <c r="H318" s="33">
        <f>IF(OR($A318="",$B318="",$C318=""),"",'MPTO_working_3-way'!E317)</f>
        <v>3.782643342313968</v>
      </c>
      <c r="I318" s="34">
        <f>IF(OR($A318="",$B318="",$C318=""),"",'MPTO_working_3-way'!F317)</f>
        <v>3.7274800882473915</v>
      </c>
      <c r="J318" s="35">
        <f>IF(OR($A318="",$B318="",$C318=""),"",'MPTO_working_3-way'!G317)</f>
        <v>2.1396926247102259</v>
      </c>
      <c r="K318" s="33">
        <f>IF(OR($A318="",$B318="",$C318=""),"",'OddsRatio_working_3-way'!H317)</f>
        <v>3.7669258152397851</v>
      </c>
      <c r="L318" s="34">
        <f>IF(OR($A318="",$B318="",$C318=""),"",'OddsRatio_working_3-way'!I317)</f>
        <v>3.7137157034082504</v>
      </c>
      <c r="M318" s="35">
        <f>IF(OR($A318="",$B318="",$C318=""),"",'OddsRatio_working_3-way'!J317)</f>
        <v>2.1493384155611412</v>
      </c>
      <c r="N318" s="36">
        <f t="shared" si="96"/>
        <v>26.703312599450314</v>
      </c>
      <c r="O318" s="37">
        <f t="shared" si="97"/>
        <v>27.079415593808765</v>
      </c>
      <c r="P318" s="37">
        <f t="shared" si="98"/>
        <v>46.217271806740918</v>
      </c>
      <c r="Q318" t="s">
        <v>195</v>
      </c>
      <c r="R318" t="s">
        <v>344</v>
      </c>
      <c r="S318" t="s">
        <v>474</v>
      </c>
      <c r="T318" s="38">
        <v>100</v>
      </c>
      <c r="U318" s="38">
        <f t="shared" si="99"/>
        <v>51.456310679611654</v>
      </c>
      <c r="V318" s="38">
        <f t="shared" si="100"/>
        <v>72.972972972972968</v>
      </c>
      <c r="W318" s="38">
        <f t="shared" si="101"/>
        <v>73.333333333333329</v>
      </c>
      <c r="X318" s="38">
        <f t="shared" si="102"/>
        <v>53.693693693693689</v>
      </c>
      <c r="Y318" s="38">
        <f t="shared" si="103"/>
        <v>75.21035598705501</v>
      </c>
      <c r="Z318" s="38">
        <f t="shared" si="104"/>
        <v>75.57071634741537</v>
      </c>
      <c r="AA318" s="38">
        <f t="shared" si="105"/>
        <v>-2.2373830140820345</v>
      </c>
      <c r="AB318" s="38">
        <f t="shared" si="106"/>
        <v>-2.2373830140820417</v>
      </c>
      <c r="AC318" s="38">
        <f t="shared" si="107"/>
        <v>-2.2373830140820417</v>
      </c>
      <c r="AF318">
        <v>1.69</v>
      </c>
      <c r="AG318">
        <v>2.2200000000000002</v>
      </c>
      <c r="AH318" s="45"/>
      <c r="AJ318" t="s">
        <v>322</v>
      </c>
    </row>
    <row r="319" spans="1:36" s="38" customFormat="1" ht="15" x14ac:dyDescent="0.25">
      <c r="A319">
        <v>2.06</v>
      </c>
      <c r="B319">
        <v>3.7</v>
      </c>
      <c r="C319">
        <v>3.75</v>
      </c>
      <c r="D319" s="32">
        <f t="shared" si="92"/>
        <v>2.2373830140820283E-2</v>
      </c>
      <c r="E319" s="33">
        <f>IF(OR($A319="",$B319="",$C319=""),"",A319*'MPTO_working_3-way'!$I318)</f>
        <v>2.1060900900900896</v>
      </c>
      <c r="F319" s="34">
        <f>IF(OR($A319="",$B319="",$C319=""),"",B319*'MPTO_working_3-way'!$I318)</f>
        <v>3.7827831715210354</v>
      </c>
      <c r="G319" s="35">
        <f>IF(OR($A319="",$B319="",$C319=""),"",C319*'MPTO_working_3-way'!$I318)</f>
        <v>3.8339018630280761</v>
      </c>
      <c r="H319" s="33">
        <f>IF(OR($A319="",$B319="",$C319=""),"",'MPTO_working_3-way'!E318)</f>
        <v>2.092142343023752</v>
      </c>
      <c r="I319" s="34">
        <f>IF(OR($A319="",$B319="",$C319=""),"",'MPTO_working_3-way'!F318)</f>
        <v>3.8049965609815626</v>
      </c>
      <c r="J319" s="35">
        <f>IF(OR($A319="",$B319="",$C319=""),"",'MPTO_working_3-way'!G318)</f>
        <v>3.8578948552403656</v>
      </c>
      <c r="K319" s="33">
        <f>IF(OR($A319="",$B319="",$C319=""),"",'OddsRatio_working_3-way'!H318)</f>
        <v>2.097758944749732</v>
      </c>
      <c r="L319" s="34">
        <f>IF(OR($A319="",$B319="",$C319=""),"",'OddsRatio_working_3-way'!I318)</f>
        <v>3.796178444173846</v>
      </c>
      <c r="M319" s="35">
        <f>IF(OR($A319="",$B319="",$C319=""),"",'OddsRatio_working_3-way'!J318)</f>
        <v>3.8479595264733604</v>
      </c>
      <c r="N319" s="36">
        <f t="shared" si="96"/>
        <v>47.481349668058321</v>
      </c>
      <c r="O319" s="37">
        <f t="shared" si="97"/>
        <v>26.435562247621657</v>
      </c>
      <c r="P319" s="37">
        <f t="shared" si="98"/>
        <v>26.083088084320039</v>
      </c>
      <c r="Q319" t="s">
        <v>202</v>
      </c>
      <c r="R319" t="s">
        <v>207</v>
      </c>
      <c r="S319" t="s">
        <v>474</v>
      </c>
      <c r="T319" s="38">
        <v>100</v>
      </c>
      <c r="U319" s="38">
        <f t="shared" si="99"/>
        <v>11.504424778761051</v>
      </c>
      <c r="V319" s="38">
        <f t="shared" si="100"/>
        <v>89.868287740628162</v>
      </c>
      <c r="W319" s="38">
        <f t="shared" si="101"/>
        <v>95.760915642221278</v>
      </c>
      <c r="X319" s="38">
        <f t="shared" si="102"/>
        <v>14.370796617150555</v>
      </c>
      <c r="Y319" s="38">
        <f t="shared" si="103"/>
        <v>92.734659579017659</v>
      </c>
      <c r="Z319" s="38">
        <f t="shared" si="104"/>
        <v>98.627287480610775</v>
      </c>
      <c r="AA319" s="38">
        <f t="shared" si="105"/>
        <v>-2.8663718383895045</v>
      </c>
      <c r="AB319" s="38">
        <f t="shared" si="106"/>
        <v>-2.8663718383894974</v>
      </c>
      <c r="AC319" s="38">
        <f t="shared" si="107"/>
        <v>-2.8663718383894974</v>
      </c>
      <c r="AD319" s="39"/>
      <c r="AF319">
        <v>1.78</v>
      </c>
      <c r="AG319">
        <v>2.15</v>
      </c>
      <c r="AH319" s="45"/>
      <c r="AI319" s="39"/>
      <c r="AJ319" t="s">
        <v>182</v>
      </c>
    </row>
    <row r="320" spans="1:36" ht="15" x14ac:dyDescent="0.25">
      <c r="A320">
        <v>1.1299999999999999</v>
      </c>
      <c r="B320">
        <v>9.8699999999999992</v>
      </c>
      <c r="C320">
        <v>23.59</v>
      </c>
      <c r="D320" s="32">
        <f t="shared" si="92"/>
        <v>2.8663718383894921E-2</v>
      </c>
      <c r="E320" s="33">
        <f>IF(OR($A320="",$B320="",$C320=""),"",A320*'MPTO_working_3-way'!$I319)</f>
        <v>1.1623900017738011</v>
      </c>
      <c r="F320" s="34">
        <f>IF(OR($A320="",$B320="",$C320=""),"",B320*'MPTO_working_3-way'!$I319)</f>
        <v>10.152910900449042</v>
      </c>
      <c r="G320" s="35">
        <f>IF(OR($A320="",$B320="",$C320=""),"",C320*'MPTO_working_3-way'!$I319)</f>
        <v>24.266177116676079</v>
      </c>
      <c r="H320" s="33">
        <f>IF(OR($A320="",$B320="",$C320=""),"",'MPTO_working_3-way'!E319)</f>
        <v>1.1423333935477615</v>
      </c>
      <c r="I320" s="34">
        <f>IF(OR($A320="",$B320="",$C320=""),"",'MPTO_working_3-way'!F319)</f>
        <v>10.897691947199498</v>
      </c>
      <c r="J320" s="35">
        <f>IF(OR($A320="",$B320="",$C320=""),"",'MPTO_working_3-way'!G319)</f>
        <v>30.454128198777759</v>
      </c>
      <c r="K320" s="33">
        <f>IF(OR($A320="",$B320="",$C320=""),"",'OddsRatio_working_3-way'!H319)</f>
        <v>1.1471118326848604</v>
      </c>
      <c r="L320" s="34">
        <f>IF(OR($A320="",$B320="",$C320=""),"",'OddsRatio_working_3-way'!I319)</f>
        <v>11.037553507036236</v>
      </c>
      <c r="M320" s="35">
        <f>IF(OR($A320="",$B320="",$C320=""),"",'OddsRatio_working_3-way'!J319)</f>
        <v>26.56351000269995</v>
      </c>
      <c r="N320" s="36">
        <f t="shared" si="96"/>
        <v>86.029645684667372</v>
      </c>
      <c r="O320" s="37">
        <f t="shared" si="97"/>
        <v>9.8493920591361839</v>
      </c>
      <c r="P320" s="37">
        <f t="shared" si="98"/>
        <v>4.120962256196445</v>
      </c>
      <c r="Q320" t="s">
        <v>178</v>
      </c>
      <c r="R320" t="s">
        <v>287</v>
      </c>
      <c r="S320" t="s">
        <v>474</v>
      </c>
      <c r="T320" s="38">
        <v>100</v>
      </c>
      <c r="U320" s="38">
        <f t="shared" si="99"/>
        <v>60.317460317460316</v>
      </c>
      <c r="V320" s="38">
        <f t="shared" si="100"/>
        <v>70.930232558139537</v>
      </c>
      <c r="W320" s="38">
        <f t="shared" si="101"/>
        <v>65.517241379310349</v>
      </c>
      <c r="X320" s="38">
        <f t="shared" si="102"/>
        <v>63.552526062550129</v>
      </c>
      <c r="Y320" s="38">
        <f t="shared" si="103"/>
        <v>74.165298303229335</v>
      </c>
      <c r="Z320" s="38">
        <f t="shared" si="104"/>
        <v>68.752307124400147</v>
      </c>
      <c r="AA320" s="38">
        <f t="shared" si="105"/>
        <v>-3.2350657450898126</v>
      </c>
      <c r="AB320" s="38">
        <f t="shared" si="106"/>
        <v>-3.2350657450897984</v>
      </c>
      <c r="AC320" s="38">
        <f t="shared" si="107"/>
        <v>-3.2350657450897984</v>
      </c>
      <c r="AF320">
        <v>1.31</v>
      </c>
      <c r="AG320">
        <v>3.64</v>
      </c>
      <c r="AH320" s="45"/>
      <c r="AJ320" t="s">
        <v>182</v>
      </c>
    </row>
    <row r="321" spans="1:36" ht="15" x14ac:dyDescent="0.25">
      <c r="A321">
        <v>2.52</v>
      </c>
      <c r="B321">
        <v>3.44</v>
      </c>
      <c r="C321">
        <v>2.9</v>
      </c>
      <c r="D321" s="32">
        <f t="shared" si="92"/>
        <v>3.2350657450898046E-2</v>
      </c>
      <c r="E321" s="33">
        <f>IF(OR($A321="",$B321="",$C321=""),"",A321*'MPTO_working_3-way'!$I320)</f>
        <v>2.601523656776263</v>
      </c>
      <c r="F321" s="34">
        <f>IF(OR($A321="",$B321="",$C321=""),"",B321*'MPTO_working_3-way'!$I320)</f>
        <v>3.5512862616310894</v>
      </c>
      <c r="G321" s="35">
        <f>IF(OR($A321="",$B321="",$C321=""),"",C321*'MPTO_working_3-way'!$I320)</f>
        <v>2.9938169066076044</v>
      </c>
      <c r="H321" s="33">
        <f>IF(OR($A321="",$B321="",$C321=""),"",'MPTO_working_3-way'!E320)</f>
        <v>2.5903927635230564</v>
      </c>
      <c r="I321" s="34">
        <f>IF(OR($A321="",$B321="",$C321=""),"",'MPTO_working_3-way'!F320)</f>
        <v>3.5725242909763386</v>
      </c>
      <c r="J321" s="35">
        <f>IF(OR($A321="",$B321="",$C321=""),"",'MPTO_working_3-way'!G320)</f>
        <v>2.9936173050420112</v>
      </c>
      <c r="K321" s="33">
        <f>IF(OR($A321="",$B321="",$C321=""),"",'OddsRatio_working_3-way'!H320)</f>
        <v>2.595611380762386</v>
      </c>
      <c r="L321" s="34">
        <f>IF(OR($A321="",$B321="",$C321=""),"",'OddsRatio_working_3-way'!I320)</f>
        <v>3.5613761638554089</v>
      </c>
      <c r="M321" s="35">
        <f>IF(OR($A321="",$B321="",$C321=""),"",'OddsRatio_working_3-way'!J320)</f>
        <v>2.9945142259529822</v>
      </c>
      <c r="N321" s="36">
        <f t="shared" si="96"/>
        <v>38.43901236090133</v>
      </c>
      <c r="O321" s="37">
        <f t="shared" si="97"/>
        <v>28.158811380660275</v>
      </c>
      <c r="P321" s="37">
        <f t="shared" si="98"/>
        <v>33.402176258438395</v>
      </c>
      <c r="Q321" t="s">
        <v>188</v>
      </c>
      <c r="R321" t="s">
        <v>180</v>
      </c>
      <c r="S321" t="s">
        <v>474</v>
      </c>
      <c r="T321" s="38">
        <v>100</v>
      </c>
      <c r="U321" s="38">
        <f t="shared" si="99"/>
        <v>40.476190476190474</v>
      </c>
      <c r="V321" s="38">
        <f t="shared" si="100"/>
        <v>74.619289340101517</v>
      </c>
      <c r="W321" s="38">
        <f t="shared" si="101"/>
        <v>81.273408239700387</v>
      </c>
      <c r="X321" s="38">
        <f t="shared" si="102"/>
        <v>44.107302420198103</v>
      </c>
      <c r="Y321" s="38">
        <f t="shared" si="103"/>
        <v>78.250401284109145</v>
      </c>
      <c r="Z321" s="38">
        <f t="shared" si="104"/>
        <v>84.904520183708001</v>
      </c>
      <c r="AA321" s="38">
        <f t="shared" si="105"/>
        <v>-3.6311119440076283</v>
      </c>
      <c r="AB321" s="38">
        <f t="shared" si="106"/>
        <v>-3.6311119440076283</v>
      </c>
      <c r="AC321" s="38">
        <f t="shared" si="107"/>
        <v>-3.6311119440076141</v>
      </c>
      <c r="AF321">
        <v>2.0699999999999998</v>
      </c>
      <c r="AG321">
        <v>1.82</v>
      </c>
      <c r="AH321" s="45"/>
      <c r="AJ321" t="s">
        <v>183</v>
      </c>
    </row>
    <row r="322" spans="1:36" ht="15" x14ac:dyDescent="0.25">
      <c r="A322">
        <v>1.68</v>
      </c>
      <c r="B322">
        <v>3.94</v>
      </c>
      <c r="C322">
        <v>5.34</v>
      </c>
      <c r="D322" s="32">
        <f t="shared" si="92"/>
        <v>3.6311119440076256E-2</v>
      </c>
      <c r="E322" s="33">
        <f>IF(OR($A322="",$B322="",$C322=""),"",A322*'MPTO_working_3-way'!$I321)</f>
        <v>1.741002680659328</v>
      </c>
      <c r="F322" s="34">
        <f>IF(OR($A322="",$B322="",$C322=""),"",B322*'MPTO_working_3-way'!$I321)</f>
        <v>4.0830658105939008</v>
      </c>
      <c r="G322" s="35">
        <f>IF(OR($A322="",$B322="",$C322=""),"",C322*'MPTO_working_3-way'!$I321)</f>
        <v>5.5339013778100075</v>
      </c>
      <c r="H322" s="33">
        <f>IF(OR($A322="",$B322="",$C322=""),"",'MPTO_working_3-way'!E321)</f>
        <v>1.7148705671942099</v>
      </c>
      <c r="I322" s="34">
        <f>IF(OR($A322="",$B322="",$C322=""),"",'MPTO_working_3-way'!F321)</f>
        <v>4.1373021625174875</v>
      </c>
      <c r="J322" s="35">
        <f>IF(OR($A322="",$B322="",$C322=""),"",'MPTO_working_3-way'!G321)</f>
        <v>5.7089939296208145</v>
      </c>
      <c r="K322" s="33">
        <f>IF(OR($A322="",$B322="",$C322=""),"",'OddsRatio_working_3-way'!H321)</f>
        <v>1.7240924837197602</v>
      </c>
      <c r="L322" s="34">
        <f>IF(OR($A322="",$B322="",$C322=""),"",'OddsRatio_working_3-way'!I321)</f>
        <v>4.1306351502001402</v>
      </c>
      <c r="M322" s="35">
        <f>IF(OR($A322="",$B322="",$C322=""),"",'OddsRatio_working_3-way'!J321)</f>
        <v>5.6214137931525867</v>
      </c>
      <c r="N322" s="36">
        <f t="shared" si="96"/>
        <v>57.438165438165441</v>
      </c>
      <c r="O322" s="37">
        <f t="shared" si="97"/>
        <v>24.491400491400491</v>
      </c>
      <c r="P322" s="37">
        <f t="shared" si="98"/>
        <v>18.070434070434068</v>
      </c>
      <c r="Q322" t="s">
        <v>213</v>
      </c>
      <c r="R322" t="s">
        <v>217</v>
      </c>
      <c r="S322" t="s">
        <v>474</v>
      </c>
      <c r="T322" s="38">
        <v>100</v>
      </c>
      <c r="U322" s="38">
        <f t="shared" si="99"/>
        <v>73.118279569892465</v>
      </c>
      <c r="V322" s="38">
        <f t="shared" si="100"/>
        <v>72.752043596730246</v>
      </c>
      <c r="W322" s="38">
        <f t="shared" si="101"/>
        <v>50.73891625615763</v>
      </c>
      <c r="X322" s="38">
        <f t="shared" si="102"/>
        <v>76.509040147112131</v>
      </c>
      <c r="Y322" s="38">
        <f t="shared" si="103"/>
        <v>76.142804173949898</v>
      </c>
      <c r="Z322" s="38">
        <f t="shared" si="104"/>
        <v>54.129676833377282</v>
      </c>
      <c r="AA322" s="38">
        <f t="shared" si="105"/>
        <v>-3.3907605772196661</v>
      </c>
      <c r="AB322" s="38">
        <f t="shared" si="106"/>
        <v>-3.3907605772196519</v>
      </c>
      <c r="AC322" s="38">
        <f t="shared" si="107"/>
        <v>-3.3907605772196519</v>
      </c>
      <c r="AF322">
        <v>1.59</v>
      </c>
      <c r="AG322">
        <v>2.4500000000000002</v>
      </c>
      <c r="AH322" s="45"/>
      <c r="AJ322" t="s">
        <v>183</v>
      </c>
    </row>
    <row r="323" spans="1:36" ht="15" x14ac:dyDescent="0.25">
      <c r="A323">
        <v>3.72</v>
      </c>
      <c r="B323">
        <v>3.67</v>
      </c>
      <c r="C323">
        <v>2.0299999999999998</v>
      </c>
      <c r="D323" s="32">
        <f t="shared" si="92"/>
        <v>3.3907605772196536E-2</v>
      </c>
      <c r="E323" s="33">
        <f>IF(OR($A323="",$B323="",$C323=""),"",A323*'MPTO_working_3-way'!$I322)</f>
        <v>3.8461362934725711</v>
      </c>
      <c r="F323" s="34">
        <f>IF(OR($A323="",$B323="",$C323=""),"",B323*'MPTO_working_3-way'!$I322)</f>
        <v>3.7944409131839612</v>
      </c>
      <c r="G323" s="35">
        <f>IF(OR($A323="",$B323="",$C323=""),"",C323*'MPTO_working_3-way'!$I322)</f>
        <v>2.0988324397175586</v>
      </c>
      <c r="H323" s="33">
        <f>IF(OR($A323="",$B323="",$C323=""),"",'MPTO_working_3-way'!E322)</f>
        <v>3.8832739265443261</v>
      </c>
      <c r="I323" s="34">
        <f>IF(OR($A323="",$B323="",$C323=""),"",'MPTO_working_3-way'!F322)</f>
        <v>3.8288206458629288</v>
      </c>
      <c r="J323" s="35">
        <f>IF(OR($A323="",$B323="",$C323=""),"",'MPTO_working_3-way'!G322)</f>
        <v>2.07767037358082</v>
      </c>
      <c r="K323" s="33">
        <f>IF(OR($A323="",$B323="",$C323=""),"",'OddsRatio_working_3-way'!H322)</f>
        <v>3.8680532738703146</v>
      </c>
      <c r="L323" s="34">
        <f>IF(OR($A323="",$B323="",$C323=""),"",'OddsRatio_working_3-way'!I322)</f>
        <v>3.8153317063359333</v>
      </c>
      <c r="M323" s="35">
        <f>IF(OR($A323="",$B323="",$C323=""),"",'OddsRatio_working_3-way'!J322)</f>
        <v>2.0860642912082437</v>
      </c>
      <c r="N323" s="36">
        <f t="shared" si="96"/>
        <v>26.000118656666931</v>
      </c>
      <c r="O323" s="37">
        <f t="shared" si="97"/>
        <v>26.354343706485285</v>
      </c>
      <c r="P323" s="37">
        <f t="shared" si="98"/>
        <v>47.645537636847784</v>
      </c>
      <c r="Q323" t="s">
        <v>380</v>
      </c>
      <c r="R323" t="s">
        <v>293</v>
      </c>
      <c r="S323" t="s">
        <v>474</v>
      </c>
      <c r="T323" s="38">
        <v>100</v>
      </c>
      <c r="U323" s="38">
        <f t="shared" si="99"/>
        <v>81.203007518796994</v>
      </c>
      <c r="V323" s="38">
        <f t="shared" si="100"/>
        <v>77.32426303854875</v>
      </c>
      <c r="W323" s="38">
        <f t="shared" si="101"/>
        <v>39.024390243902438</v>
      </c>
      <c r="X323" s="38">
        <f t="shared" si="102"/>
        <v>83.651346717548805</v>
      </c>
      <c r="Y323" s="38">
        <f t="shared" si="103"/>
        <v>79.772602237300561</v>
      </c>
      <c r="Z323" s="38">
        <f t="shared" si="104"/>
        <v>41.472729442654256</v>
      </c>
      <c r="AA323" s="38">
        <f t="shared" si="105"/>
        <v>-2.4483391987518104</v>
      </c>
      <c r="AB323" s="38">
        <f t="shared" si="106"/>
        <v>-2.4483391987518104</v>
      </c>
      <c r="AC323" s="38">
        <f t="shared" si="107"/>
        <v>-2.4483391987518175</v>
      </c>
      <c r="AF323">
        <v>1.84</v>
      </c>
      <c r="AG323">
        <v>2.04</v>
      </c>
      <c r="AH323" s="45"/>
      <c r="AJ323" t="s">
        <v>183</v>
      </c>
    </row>
    <row r="324" spans="1:36" ht="15" x14ac:dyDescent="0.25">
      <c r="A324">
        <v>5.32</v>
      </c>
      <c r="B324">
        <v>4.41</v>
      </c>
      <c r="C324">
        <v>1.64</v>
      </c>
      <c r="D324" s="32">
        <f t="shared" si="92"/>
        <v>2.4483391987518033E-2</v>
      </c>
      <c r="E324" s="33">
        <f>IF(OR($A324="",$B324="",$C324=""),"",A324*'MPTO_working_3-way'!$I323)</f>
        <v>5.4502516453735961</v>
      </c>
      <c r="F324" s="34">
        <f>IF(OR($A324="",$B324="",$C324=""),"",B324*'MPTO_working_3-way'!$I323)</f>
        <v>4.517971758664955</v>
      </c>
      <c r="G324" s="35">
        <f>IF(OR($A324="",$B324="",$C324=""),"",C324*'MPTO_working_3-way'!$I323)</f>
        <v>1.6801527628595294</v>
      </c>
      <c r="H324" s="33">
        <f>IF(OR($A324="",$B324="",$C324=""),"",'MPTO_working_3-way'!E323)</f>
        <v>5.5614632461659657</v>
      </c>
      <c r="I324" s="34">
        <f>IF(OR($A324="",$B324="",$C324=""),"",'MPTO_working_3-way'!F323)</f>
        <v>4.5746441237699127</v>
      </c>
      <c r="J324" s="35">
        <f>IF(OR($A324="",$B324="",$C324=""),"",'MPTO_working_3-way'!G323)</f>
        <v>1.6622479492398559</v>
      </c>
      <c r="K324" s="33">
        <f>IF(OR($A324="",$B324="",$C324=""),"",'OddsRatio_working_3-way'!H323)</f>
        <v>5.5120523498321878</v>
      </c>
      <c r="L324" s="34">
        <f>IF(OR($A324="",$B324="",$C324=""),"",'OddsRatio_working_3-way'!I323)</f>
        <v>4.5615968779925371</v>
      </c>
      <c r="M324" s="35">
        <f>IF(OR($A324="",$B324="",$C324=""),"",'OddsRatio_working_3-way'!J323)</f>
        <v>1.6684521999751387</v>
      </c>
      <c r="N324" s="36">
        <f t="shared" si="96"/>
        <v>18.347776672822846</v>
      </c>
      <c r="O324" s="37">
        <f t="shared" si="97"/>
        <v>22.13382582753232</v>
      </c>
      <c r="P324" s="37">
        <f t="shared" si="98"/>
        <v>59.518397499644848</v>
      </c>
      <c r="Q324" t="s">
        <v>104</v>
      </c>
      <c r="R324" t="s">
        <v>106</v>
      </c>
      <c r="S324" t="s">
        <v>474</v>
      </c>
      <c r="T324" s="38">
        <v>100</v>
      </c>
      <c r="U324" s="38">
        <f t="shared" si="99"/>
        <v>69.230769230769241</v>
      </c>
      <c r="V324" s="38">
        <f t="shared" si="100"/>
        <v>68.253968253968253</v>
      </c>
      <c r="W324" s="38">
        <f t="shared" si="101"/>
        <v>60.317460317460316</v>
      </c>
      <c r="X324" s="38">
        <f t="shared" si="102"/>
        <v>71.428571428571416</v>
      </c>
      <c r="Y324" s="38">
        <f t="shared" si="103"/>
        <v>70.451770451770443</v>
      </c>
      <c r="Z324" s="38">
        <f t="shared" si="104"/>
        <v>62.515262515262513</v>
      </c>
      <c r="AA324" s="38">
        <f t="shared" si="105"/>
        <v>-2.1978021978021758</v>
      </c>
      <c r="AB324" s="38">
        <f t="shared" si="106"/>
        <v>-2.19780219780219</v>
      </c>
      <c r="AC324" s="38">
        <f t="shared" si="107"/>
        <v>-2.1978021978021971</v>
      </c>
      <c r="AF324">
        <v>1.78</v>
      </c>
      <c r="AG324">
        <v>2.15</v>
      </c>
      <c r="AH324" s="45"/>
      <c r="AJ324" t="s">
        <v>326</v>
      </c>
    </row>
    <row r="325" spans="1:36" ht="15" x14ac:dyDescent="0.25">
      <c r="A325">
        <v>3.25</v>
      </c>
      <c r="B325">
        <v>3.15</v>
      </c>
      <c r="C325">
        <v>2.52</v>
      </c>
      <c r="D325" s="32">
        <f t="shared" ref="D325:D388" si="108">IF(OR($A325="",$B325="",$C325=""),"",(1/A325)+(1/B325)+(1/C325)-1)</f>
        <v>2.19780219780219E-2</v>
      </c>
      <c r="E325" s="33">
        <f>IF(OR($A325="",$B325="",$C325=""),"",A325*'MPTO_working_3-way'!$I324)</f>
        <v>3.3214285714285712</v>
      </c>
      <c r="F325" s="34">
        <f>IF(OR($A325="",$B325="",$C325=""),"",B325*'MPTO_working_3-way'!$I324)</f>
        <v>3.2192307692307689</v>
      </c>
      <c r="G325" s="35">
        <f>IF(OR($A325="",$B325="",$C325=""),"",C325*'MPTO_working_3-way'!$I324)</f>
        <v>2.5753846153846154</v>
      </c>
      <c r="H325" s="33">
        <f>IF(OR($A325="",$B325="",$C325=""),"",'MPTO_working_3-way'!E324)</f>
        <v>3.3292682926829267</v>
      </c>
      <c r="I325" s="34">
        <f>IF(OR($A325="",$B325="",$C325=""),"",'MPTO_working_3-way'!F324)</f>
        <v>3.2244094488188972</v>
      </c>
      <c r="J325" s="35">
        <f>IF(OR($A325="",$B325="",$C325=""),"",'MPTO_working_3-way'!G324)</f>
        <v>2.5673981191222572</v>
      </c>
      <c r="K325" s="33">
        <f>IF(OR($A325="",$B325="",$C325=""),"",'OddsRatio_working_3-way'!H324)</f>
        <v>3.3255422315705476</v>
      </c>
      <c r="L325" s="34">
        <f>IF(OR($A325="",$B325="",$C325=""),"",'OddsRatio_working_3-way'!I324)</f>
        <v>3.2221847990563011</v>
      </c>
      <c r="M325" s="35">
        <f>IF(OR($A325="",$B325="",$C325=""),"",'OddsRatio_working_3-way'!J324)</f>
        <v>2.5710329742165472</v>
      </c>
      <c r="N325" s="36">
        <f t="shared" si="96"/>
        <v>30.107526881720432</v>
      </c>
      <c r="O325" s="37">
        <f t="shared" si="97"/>
        <v>31.063321385902032</v>
      </c>
      <c r="P325" s="37">
        <f t="shared" si="98"/>
        <v>38.829151732377539</v>
      </c>
      <c r="Q325" t="s">
        <v>62</v>
      </c>
      <c r="R325" t="s">
        <v>102</v>
      </c>
      <c r="S325" t="s">
        <v>474</v>
      </c>
      <c r="T325" s="38">
        <v>100</v>
      </c>
      <c r="U325" s="38">
        <f t="shared" si="99"/>
        <v>79.591836734693885</v>
      </c>
      <c r="V325" s="38">
        <f t="shared" si="100"/>
        <v>73.890339425587456</v>
      </c>
      <c r="W325" s="38">
        <f t="shared" si="101"/>
        <v>44.134078212290497</v>
      </c>
      <c r="X325" s="38">
        <f t="shared" si="102"/>
        <v>81.975582362122026</v>
      </c>
      <c r="Y325" s="38">
        <f t="shared" si="103"/>
        <v>76.274085053015611</v>
      </c>
      <c r="Z325" s="38">
        <f t="shared" si="104"/>
        <v>46.517823839718652</v>
      </c>
      <c r="AA325" s="38">
        <f t="shared" si="105"/>
        <v>-2.3837456274281408</v>
      </c>
      <c r="AB325" s="38">
        <f t="shared" si="106"/>
        <v>-2.383745627428155</v>
      </c>
      <c r="AC325" s="38">
        <f t="shared" si="107"/>
        <v>-2.383745627428155</v>
      </c>
      <c r="AF325">
        <v>2.29</v>
      </c>
      <c r="AG325">
        <v>1.69</v>
      </c>
      <c r="AH325" s="45"/>
      <c r="AJ325" t="s">
        <v>326</v>
      </c>
    </row>
    <row r="326" spans="1:36" ht="15" x14ac:dyDescent="0.25">
      <c r="A326">
        <v>4.9000000000000004</v>
      </c>
      <c r="B326">
        <v>3.83</v>
      </c>
      <c r="C326">
        <v>1.79</v>
      </c>
      <c r="D326" s="32">
        <f t="shared" si="108"/>
        <v>2.3837456274281354E-2</v>
      </c>
      <c r="E326" s="33">
        <f>IF(OR($A326="",$B326="",$C326=""),"",A326*'MPTO_working_3-way'!$I325)</f>
        <v>5.0168035357439793</v>
      </c>
      <c r="F326" s="34">
        <f>IF(OR($A326="",$B326="",$C326=""),"",B326*'MPTO_working_3-way'!$I325)</f>
        <v>3.9212974575304975</v>
      </c>
      <c r="G326" s="35">
        <f>IF(OR($A326="",$B326="",$C326=""),"",C326*'MPTO_working_3-way'!$I325)</f>
        <v>1.8326690467309636</v>
      </c>
      <c r="H326" s="33">
        <f>IF(OR($A326="",$B326="",$C326=""),"",'MPTO_working_3-way'!E325)</f>
        <v>5.0985079172512036</v>
      </c>
      <c r="I326" s="34">
        <f>IF(OR($A326="",$B326="",$C326=""),"",'MPTO_working_3-way'!F325)</f>
        <v>3.950214857736857</v>
      </c>
      <c r="J326" s="35">
        <f>IF(OR($A326="",$B326="",$C326=""),"",'MPTO_working_3-way'!G325)</f>
        <v>1.8158265290071769</v>
      </c>
      <c r="K326" s="33">
        <f>IF(OR($A326="",$B326="",$C326=""),"",'OddsRatio_working_3-way'!H325)</f>
        <v>5.0584110397706139</v>
      </c>
      <c r="L326" s="34">
        <f>IF(OR($A326="",$B326="",$C326=""),"",'OddsRatio_working_3-way'!I325)</f>
        <v>3.9449495493720086</v>
      </c>
      <c r="M326" s="35">
        <f>IF(OR($A326="",$B326="",$C326=""),"",'OddsRatio_working_3-way'!J325)</f>
        <v>1.8220883901073801</v>
      </c>
      <c r="N326" s="36">
        <f t="shared" si="96"/>
        <v>19.93301098747736</v>
      </c>
      <c r="O326" s="37">
        <f t="shared" si="97"/>
        <v>25.501763404344409</v>
      </c>
      <c r="P326" s="37">
        <f t="shared" si="98"/>
        <v>54.565225608178245</v>
      </c>
      <c r="Q326" t="s">
        <v>38</v>
      </c>
      <c r="R326" t="s">
        <v>35</v>
      </c>
      <c r="S326" t="s">
        <v>474</v>
      </c>
      <c r="T326" s="38">
        <v>100</v>
      </c>
      <c r="U326" s="38">
        <f t="shared" si="99"/>
        <v>37.888198757763973</v>
      </c>
      <c r="V326" s="38">
        <f t="shared" si="100"/>
        <v>76.689976689976689</v>
      </c>
      <c r="W326" s="38">
        <f t="shared" si="101"/>
        <v>82.758620689655174</v>
      </c>
      <c r="X326" s="38">
        <f t="shared" si="102"/>
        <v>40.551402620368137</v>
      </c>
      <c r="Y326" s="38">
        <f t="shared" si="103"/>
        <v>79.353180552580852</v>
      </c>
      <c r="Z326" s="38">
        <f t="shared" si="104"/>
        <v>85.421824552259324</v>
      </c>
      <c r="AA326" s="38">
        <f t="shared" si="105"/>
        <v>-2.6632038626041634</v>
      </c>
      <c r="AB326" s="38">
        <f t="shared" si="106"/>
        <v>-2.6632038626041634</v>
      </c>
      <c r="AC326" s="38">
        <f t="shared" si="107"/>
        <v>-2.6632038626041492</v>
      </c>
      <c r="AF326">
        <v>2.13</v>
      </c>
      <c r="AG326">
        <v>1.79</v>
      </c>
      <c r="AH326" s="45"/>
      <c r="AJ326" t="s">
        <v>326</v>
      </c>
    </row>
    <row r="327" spans="1:36" ht="15" x14ac:dyDescent="0.25">
      <c r="A327">
        <v>1.61</v>
      </c>
      <c r="B327">
        <v>4.29</v>
      </c>
      <c r="C327">
        <v>5.8</v>
      </c>
      <c r="D327" s="32">
        <f t="shared" si="108"/>
        <v>2.6632038626041687E-2</v>
      </c>
      <c r="E327" s="33">
        <f>IF(OR($A327="",$B327="",$C327=""),"",A327*'MPTO_working_3-way'!$I326)</f>
        <v>1.6528775821879271</v>
      </c>
      <c r="F327" s="34">
        <f>IF(OR($A327="",$B327="",$C327=""),"",B327*'MPTO_working_3-way'!$I326)</f>
        <v>4.4042514457057189</v>
      </c>
      <c r="G327" s="35">
        <f>IF(OR($A327="",$B327="",$C327=""),"",C327*'MPTO_working_3-way'!$I326)</f>
        <v>5.9544658240310415</v>
      </c>
      <c r="H327" s="33">
        <f>IF(OR($A327="",$B327="",$C327=""),"",'MPTO_working_3-way'!E326)</f>
        <v>1.6333446227679809</v>
      </c>
      <c r="I327" s="34">
        <f>IF(OR($A327="",$B327="",$C327=""),"",'MPTO_working_3-way'!F326)</f>
        <v>4.4598480282865118</v>
      </c>
      <c r="J327" s="35">
        <f>IF(OR($A327="",$B327="",$C327=""),"",'MPTO_working_3-way'!G326)</f>
        <v>6.1148448494999954</v>
      </c>
      <c r="K327" s="33">
        <f>IF(OR($A327="",$B327="",$C327=""),"",'OddsRatio_working_3-way'!H326)</f>
        <v>1.6400639675500661</v>
      </c>
      <c r="L327" s="34">
        <f>IF(OR($A327="",$B327="",$C327=""),"",'OddsRatio_working_3-way'!I326)</f>
        <v>4.4521482839995388</v>
      </c>
      <c r="M327" s="35">
        <f>IF(OR($A327="",$B327="",$C327=""),"",'OddsRatio_working_3-way'!J326)</f>
        <v>6.0365689249841283</v>
      </c>
      <c r="N327" s="36">
        <f t="shared" si="96"/>
        <v>60.500548302935542</v>
      </c>
      <c r="O327" s="37">
        <f t="shared" si="97"/>
        <v>22.705333978490959</v>
      </c>
      <c r="P327" s="37">
        <f t="shared" si="98"/>
        <v>16.794117718573489</v>
      </c>
      <c r="Q327" t="s">
        <v>192</v>
      </c>
      <c r="R327" t="s">
        <v>253</v>
      </c>
      <c r="S327" t="s">
        <v>474</v>
      </c>
      <c r="T327" s="38">
        <v>100</v>
      </c>
      <c r="U327" s="38">
        <f t="shared" si="99"/>
        <v>65.397923875432525</v>
      </c>
      <c r="V327" s="38">
        <f t="shared" si="100"/>
        <v>69.879518072289159</v>
      </c>
      <c r="W327" s="38">
        <f t="shared" si="101"/>
        <v>62.546816479400754</v>
      </c>
      <c r="X327" s="38">
        <f t="shared" si="102"/>
        <v>67.573665448310095</v>
      </c>
      <c r="Y327" s="38">
        <f t="shared" si="103"/>
        <v>72.055259645166728</v>
      </c>
      <c r="Z327" s="38">
        <f t="shared" si="104"/>
        <v>64.722558052278316</v>
      </c>
      <c r="AA327" s="38">
        <f t="shared" si="105"/>
        <v>-2.1757415728775698</v>
      </c>
      <c r="AB327" s="38">
        <f t="shared" si="106"/>
        <v>-2.1757415728775698</v>
      </c>
      <c r="AC327" s="38">
        <f t="shared" si="107"/>
        <v>-2.1757415728775626</v>
      </c>
      <c r="AF327">
        <v>1.67</v>
      </c>
      <c r="AG327">
        <v>2.33</v>
      </c>
      <c r="AH327" s="45"/>
      <c r="AJ327" t="s">
        <v>324</v>
      </c>
    </row>
    <row r="328" spans="1:36" ht="15" x14ac:dyDescent="0.25">
      <c r="A328">
        <v>2.89</v>
      </c>
      <c r="B328">
        <v>3.32</v>
      </c>
      <c r="C328">
        <v>2.67</v>
      </c>
      <c r="D328" s="32">
        <f t="shared" si="108"/>
        <v>2.1757415728775653E-2</v>
      </c>
      <c r="E328" s="33">
        <f>IF(OR($A328="",$B328="",$C328=""),"",A328*'MPTO_working_3-way'!$I327)</f>
        <v>2.9528789314561616</v>
      </c>
      <c r="F328" s="34">
        <f>IF(OR($A328="",$B328="",$C328=""),"",B328*'MPTO_working_3-way'!$I327)</f>
        <v>3.392234620219535</v>
      </c>
      <c r="G328" s="35">
        <f>IF(OR($A328="",$B328="",$C328=""),"",C328*'MPTO_working_3-way'!$I327)</f>
        <v>2.728092299995831</v>
      </c>
      <c r="H328" s="33">
        <f>IF(OR($A328="",$B328="",$C328=""),"",'MPTO_working_3-way'!E327)</f>
        <v>2.95187014687767</v>
      </c>
      <c r="I328" s="34">
        <f>IF(OR($A328="",$B328="",$C328=""),"",'MPTO_working_3-way'!F327)</f>
        <v>3.4019119389774457</v>
      </c>
      <c r="J328" s="35">
        <f>IF(OR($A328="",$B328="",$C328=""),"",'MPTO_working_3-way'!G327)</f>
        <v>2.7227230820289328</v>
      </c>
      <c r="K328" s="33">
        <f>IF(OR($A328="",$B328="",$C328=""),"",'OddsRatio_working_3-way'!H327)</f>
        <v>2.9526173652793344</v>
      </c>
      <c r="L328" s="34">
        <f>IF(OR($A328="",$B328="",$C328=""),"",'OddsRatio_working_3-way'!I327)</f>
        <v>3.3968636441524094</v>
      </c>
      <c r="M328" s="35">
        <f>IF(OR($A328="",$B328="",$C328=""),"",'OddsRatio_working_3-way'!J327)</f>
        <v>2.7253285714372946</v>
      </c>
      <c r="N328" s="36">
        <f t="shared" si="96"/>
        <v>33.865255678019523</v>
      </c>
      <c r="O328" s="37">
        <f t="shared" si="97"/>
        <v>29.479093045023021</v>
      </c>
      <c r="P328" s="37">
        <f t="shared" si="98"/>
        <v>36.655651276957464</v>
      </c>
      <c r="Q328" t="s">
        <v>193</v>
      </c>
      <c r="R328" t="s">
        <v>296</v>
      </c>
      <c r="S328" t="s">
        <v>474</v>
      </c>
      <c r="T328" s="38">
        <v>100</v>
      </c>
      <c r="U328" s="38">
        <f t="shared" si="99"/>
        <v>58.15899581589958</v>
      </c>
      <c r="V328" s="38">
        <f t="shared" si="100"/>
        <v>66.666666666666657</v>
      </c>
      <c r="W328" s="38">
        <f t="shared" si="101"/>
        <v>72.826086956521735</v>
      </c>
      <c r="X328" s="38">
        <f t="shared" si="102"/>
        <v>60.507246376811594</v>
      </c>
      <c r="Y328" s="38">
        <f t="shared" si="103"/>
        <v>69.014917227578678</v>
      </c>
      <c r="Z328" s="38">
        <f t="shared" si="104"/>
        <v>75.174337517433742</v>
      </c>
      <c r="AA328" s="38">
        <f t="shared" si="105"/>
        <v>-2.3482505609120139</v>
      </c>
      <c r="AB328" s="38">
        <f t="shared" si="106"/>
        <v>-2.348250560912021</v>
      </c>
      <c r="AC328" s="38">
        <f t="shared" si="107"/>
        <v>-2.3482505609120068</v>
      </c>
      <c r="AF328">
        <v>2.2000000000000002</v>
      </c>
      <c r="AG328">
        <v>1.74</v>
      </c>
      <c r="AH328" s="45"/>
      <c r="AJ328" t="s">
        <v>324</v>
      </c>
    </row>
    <row r="329" spans="1:36" ht="15" x14ac:dyDescent="0.25">
      <c r="A329">
        <v>2.39</v>
      </c>
      <c r="B329">
        <v>3</v>
      </c>
      <c r="C329">
        <v>3.68</v>
      </c>
      <c r="D329" s="32">
        <f t="shared" si="108"/>
        <v>2.3482505609119908E-2</v>
      </c>
      <c r="E329" s="33">
        <f>IF(OR($A329="",$B329="",$C329=""),"",A329*'MPTO_working_3-way'!$I328)</f>
        <v>2.4461231884057968</v>
      </c>
      <c r="F329" s="34">
        <f>IF(OR($A329="",$B329="",$C329=""),"",B329*'MPTO_working_3-way'!$I328)</f>
        <v>3.0704475168273597</v>
      </c>
      <c r="G329" s="35">
        <f>IF(OR($A329="",$B329="",$C329=""),"",C329*'MPTO_working_3-way'!$I328)</f>
        <v>3.7664156206415615</v>
      </c>
      <c r="H329" s="33">
        <f>IF(OR($A329="",$B329="",$C329=""),"",'MPTO_working_3-way'!E328)</f>
        <v>2.4355638699831381</v>
      </c>
      <c r="I329" s="34">
        <f>IF(OR($A329="",$B329="",$C329=""),"",'MPTO_working_3-way'!F328)</f>
        <v>3.072141581929674</v>
      </c>
      <c r="J329" s="35">
        <f>IF(OR($A329="",$B329="",$C329=""),"",'MPTO_working_3-way'!G328)</f>
        <v>3.7891471680772022</v>
      </c>
      <c r="K329" s="33">
        <f>IF(OR($A329="",$B329="",$C329=""),"",'OddsRatio_working_3-way'!H328)</f>
        <v>2.4403627497235809</v>
      </c>
      <c r="L329" s="34">
        <f>IF(OR($A329="",$B329="",$C329=""),"",'OddsRatio_working_3-way'!I328)</f>
        <v>3.0724643880914835</v>
      </c>
      <c r="M329" s="35">
        <f>IF(OR($A329="",$B329="",$C329=""),"",'OddsRatio_working_3-way'!J328)</f>
        <v>3.7771022800425889</v>
      </c>
      <c r="N329" s="36">
        <f t="shared" si="96"/>
        <v>40.881015508124371</v>
      </c>
      <c r="O329" s="37">
        <f t="shared" si="97"/>
        <v>32.568542354805743</v>
      </c>
      <c r="P329" s="37">
        <f t="shared" si="98"/>
        <v>26.550442137069901</v>
      </c>
      <c r="Q329" t="s">
        <v>299</v>
      </c>
      <c r="R329" t="s">
        <v>303</v>
      </c>
      <c r="S329" t="s">
        <v>474</v>
      </c>
      <c r="T329" s="38">
        <v>100</v>
      </c>
      <c r="U329" s="38">
        <f t="shared" si="99"/>
        <v>55.752212389380524</v>
      </c>
      <c r="V329" s="38">
        <f t="shared" si="100"/>
        <v>70.149253731343279</v>
      </c>
      <c r="W329" s="38">
        <f t="shared" si="101"/>
        <v>71.910112359550567</v>
      </c>
      <c r="X329" s="38">
        <f t="shared" si="102"/>
        <v>57.940633909106154</v>
      </c>
      <c r="Y329" s="38">
        <f t="shared" si="103"/>
        <v>72.337675251068916</v>
      </c>
      <c r="Z329" s="38">
        <f t="shared" si="104"/>
        <v>74.098533879276189</v>
      </c>
      <c r="AA329" s="38">
        <f t="shared" si="105"/>
        <v>-2.1884215197256296</v>
      </c>
      <c r="AB329" s="38">
        <f t="shared" si="106"/>
        <v>-2.1884215197256367</v>
      </c>
      <c r="AC329" s="38">
        <f t="shared" si="107"/>
        <v>-2.1884215197256225</v>
      </c>
      <c r="AF329">
        <v>2.42</v>
      </c>
      <c r="AG329">
        <v>1.62</v>
      </c>
      <c r="AH329" s="45"/>
      <c r="AJ329" t="s">
        <v>324</v>
      </c>
    </row>
    <row r="330" spans="1:36" ht="15" x14ac:dyDescent="0.25">
      <c r="A330">
        <v>2.2599999999999998</v>
      </c>
      <c r="B330">
        <v>3.35</v>
      </c>
      <c r="C330">
        <v>3.56</v>
      </c>
      <c r="D330" s="32">
        <f t="shared" si="108"/>
        <v>2.1884215197256252E-2</v>
      </c>
      <c r="E330" s="33">
        <f>IF(OR($A330="",$B330="",$C330=""),"",A330*'MPTO_working_3-way'!$I329)</f>
        <v>2.3094583263457991</v>
      </c>
      <c r="F330" s="34">
        <f>IF(OR($A330="",$B330="",$C330=""),"",B330*'MPTO_working_3-way'!$I329)</f>
        <v>3.4233121209108086</v>
      </c>
      <c r="G330" s="35">
        <f>IF(OR($A330="",$B330="",$C330=""),"",C330*'MPTO_working_3-way'!$I329)</f>
        <v>3.6379078061022323</v>
      </c>
      <c r="H330" s="33">
        <f>IF(OR($A330="",$B330="",$C330=""),"",'MPTO_working_3-way'!E329)</f>
        <v>2.2978831516055398</v>
      </c>
      <c r="I330" s="34">
        <f>IF(OR($A330="",$B330="",$C330=""),"",'MPTO_working_3-way'!F329)</f>
        <v>3.4339158855325702</v>
      </c>
      <c r="J330" s="35">
        <f>IF(OR($A330="",$B330="",$C330=""),"",'MPTO_working_3-way'!G329)</f>
        <v>3.6549154822367149</v>
      </c>
      <c r="K330" s="33">
        <f>IF(OR($A330="",$B330="",$C330=""),"",'OddsRatio_working_3-way'!H329)</f>
        <v>2.3028301212619113</v>
      </c>
      <c r="L330" s="34">
        <f>IF(OR($A330="",$B330="",$C330=""),"",'OddsRatio_working_3-way'!I329)</f>
        <v>3.4298815753694383</v>
      </c>
      <c r="M330" s="35">
        <f>IF(OR($A330="",$B330="",$C330=""),"",'OddsRatio_working_3-way'!J329)</f>
        <v>3.6470199289130898</v>
      </c>
      <c r="N330" s="36">
        <f t="shared" si="96"/>
        <v>43.300196786069577</v>
      </c>
      <c r="O330" s="37">
        <f t="shared" si="97"/>
        <v>29.211476040751418</v>
      </c>
      <c r="P330" s="37">
        <f t="shared" si="98"/>
        <v>27.488327173179002</v>
      </c>
      <c r="Q330" t="s">
        <v>248</v>
      </c>
      <c r="R330" t="s">
        <v>300</v>
      </c>
      <c r="S330" t="s">
        <v>474</v>
      </c>
      <c r="T330" s="38">
        <v>100</v>
      </c>
      <c r="U330" s="38">
        <f t="shared" si="99"/>
        <v>52.830188679245275</v>
      </c>
      <c r="V330" s="38">
        <f t="shared" si="100"/>
        <v>70.588235294117652</v>
      </c>
      <c r="W330" s="38">
        <f t="shared" si="101"/>
        <v>74.160206718346245</v>
      </c>
      <c r="X330" s="38">
        <f t="shared" si="102"/>
        <v>55.251557987536096</v>
      </c>
      <c r="Y330" s="38">
        <f t="shared" si="103"/>
        <v>73.009604602408459</v>
      </c>
      <c r="Z330" s="38">
        <f t="shared" si="104"/>
        <v>76.581576026637066</v>
      </c>
      <c r="AA330" s="38">
        <f t="shared" si="105"/>
        <v>-2.4213693082908208</v>
      </c>
      <c r="AB330" s="38">
        <f t="shared" si="106"/>
        <v>-2.4213693082908065</v>
      </c>
      <c r="AC330" s="38">
        <f t="shared" si="107"/>
        <v>-2.4213693082908208</v>
      </c>
      <c r="AF330">
        <v>1.85</v>
      </c>
      <c r="AG330">
        <v>2.06</v>
      </c>
      <c r="AH330" s="45"/>
      <c r="AJ330" t="s">
        <v>324</v>
      </c>
    </row>
    <row r="331" spans="1:36" ht="15" x14ac:dyDescent="0.25">
      <c r="A331">
        <v>2.12</v>
      </c>
      <c r="B331">
        <v>3.4</v>
      </c>
      <c r="C331">
        <v>3.87</v>
      </c>
      <c r="D331" s="32">
        <f t="shared" si="108"/>
        <v>2.4213693082907994E-2</v>
      </c>
      <c r="E331" s="33">
        <f>IF(OR($A331="",$B331="",$C331=""),"",A331*'MPTO_working_3-way'!$I330)</f>
        <v>2.1713330293357651</v>
      </c>
      <c r="F331" s="34">
        <f>IF(OR($A331="",$B331="",$C331=""),"",B331*'MPTO_working_3-way'!$I330)</f>
        <v>3.4823265564818873</v>
      </c>
      <c r="G331" s="35">
        <f>IF(OR($A331="",$B331="",$C331=""),"",C331*'MPTO_working_3-way'!$I330)</f>
        <v>3.9637069922308541</v>
      </c>
      <c r="H331" s="33">
        <f>IF(OR($A331="",$B331="",$C331=""),"",'MPTO_working_3-way'!E330)</f>
        <v>2.1569068542750038</v>
      </c>
      <c r="I331" s="34">
        <f>IF(OR($A331="",$B331="",$C331=""),"",'MPTO_working_3-way'!F330)</f>
        <v>3.4959361276911451</v>
      </c>
      <c r="J331" s="35">
        <f>IF(OR($A331="",$B331="",$C331=""),"",'MPTO_working_3-way'!G330)</f>
        <v>3.9947795934422214</v>
      </c>
      <c r="K331" s="33">
        <f>IF(OR($A331="",$B331="",$C331=""),"",'OddsRatio_working_3-way'!H330)</f>
        <v>2.162859273723738</v>
      </c>
      <c r="L331" s="34">
        <f>IF(OR($A331="",$B331="",$C331=""),"",'OddsRatio_working_3-way'!I330)</f>
        <v>3.4918413008365814</v>
      </c>
      <c r="M331" s="35">
        <f>IF(OR($A331="",$B331="",$C331=""),"",'OddsRatio_working_3-way'!J330)</f>
        <v>3.9798268889170783</v>
      </c>
      <c r="N331" s="36">
        <f t="shared" si="96"/>
        <v>46.054657967686843</v>
      </c>
      <c r="O331" s="37">
        <f t="shared" si="97"/>
        <v>28.716433791616502</v>
      </c>
      <c r="P331" s="37">
        <f t="shared" si="98"/>
        <v>25.228908240696668</v>
      </c>
      <c r="Q331" t="s">
        <v>302</v>
      </c>
      <c r="R331" t="s">
        <v>254</v>
      </c>
      <c r="S331" t="s">
        <v>474</v>
      </c>
      <c r="T331" s="38">
        <v>100</v>
      </c>
      <c r="U331" s="38">
        <f t="shared" si="99"/>
        <v>46.808510638297875</v>
      </c>
      <c r="V331" s="38">
        <f t="shared" si="100"/>
        <v>73.045822102425873</v>
      </c>
      <c r="W331" s="38">
        <f t="shared" si="101"/>
        <v>77.777777777777771</v>
      </c>
      <c r="X331" s="38">
        <f t="shared" si="102"/>
        <v>49.176400119796341</v>
      </c>
      <c r="Y331" s="38">
        <f t="shared" si="103"/>
        <v>75.413711583924353</v>
      </c>
      <c r="Z331" s="38">
        <f t="shared" si="104"/>
        <v>80.145667259276252</v>
      </c>
      <c r="AA331" s="38">
        <f t="shared" si="105"/>
        <v>-2.3678894814984659</v>
      </c>
      <c r="AB331" s="38">
        <f t="shared" si="106"/>
        <v>-2.3678894814984801</v>
      </c>
      <c r="AC331" s="38">
        <f t="shared" si="107"/>
        <v>-2.3678894814984801</v>
      </c>
      <c r="AF331">
        <v>2.15</v>
      </c>
      <c r="AG331">
        <v>1.78</v>
      </c>
      <c r="AH331" s="45"/>
      <c r="AJ331" t="s">
        <v>324</v>
      </c>
    </row>
    <row r="332" spans="1:36" ht="15" x14ac:dyDescent="0.25">
      <c r="A332">
        <v>1.88</v>
      </c>
      <c r="B332">
        <v>3.71</v>
      </c>
      <c r="C332">
        <v>4.5</v>
      </c>
      <c r="D332" s="32">
        <f t="shared" si="108"/>
        <v>2.3678894814984641E-2</v>
      </c>
      <c r="E332" s="33">
        <f>IF(OR($A332="",$B332="",$C332=""),"",A332*'MPTO_working_3-way'!$I331)</f>
        <v>1.9245163222521711</v>
      </c>
      <c r="F332" s="34">
        <f>IF(OR($A332="",$B332="",$C332=""),"",B332*'MPTO_working_3-way'!$I331)</f>
        <v>3.797848699763593</v>
      </c>
      <c r="G332" s="35">
        <f>IF(OR($A332="",$B332="",$C332=""),"",C332*'MPTO_working_3-way'!$I331)</f>
        <v>4.6065550266674311</v>
      </c>
      <c r="H332" s="33">
        <f>IF(OR($A332="",$B332="",$C332=""),"",'MPTO_working_3-way'!E331)</f>
        <v>1.9083170861217058</v>
      </c>
      <c r="I332" s="34">
        <f>IF(OR($A332="",$B332="",$C332=""),"",'MPTO_working_3-way'!F331)</f>
        <v>3.8219168073775807</v>
      </c>
      <c r="J332" s="35">
        <f>IF(OR($A332="",$B332="",$C332=""),"",'MPTO_working_3-way'!G331)</f>
        <v>4.665718589578419</v>
      </c>
      <c r="K332" s="33">
        <f>IF(OR($A332="",$B332="",$C332=""),"",'OddsRatio_working_3-way'!H331)</f>
        <v>1.9145208508903757</v>
      </c>
      <c r="L332" s="34">
        <f>IF(OR($A332="",$B332="",$C332=""),"",'OddsRatio_working_3-way'!I331)</f>
        <v>3.8163085294464971</v>
      </c>
      <c r="M332" s="35">
        <f>IF(OR($A332="",$B332="",$C332=""),"",'OddsRatio_working_3-way'!J331)</f>
        <v>4.6372988387685394</v>
      </c>
      <c r="N332" s="36">
        <f t="shared" si="96"/>
        <v>51.961107756662052</v>
      </c>
      <c r="O332" s="37">
        <f t="shared" si="97"/>
        <v>26.330696113888045</v>
      </c>
      <c r="P332" s="37">
        <f t="shared" si="98"/>
        <v>21.70819612944992</v>
      </c>
      <c r="Q332" t="s">
        <v>251</v>
      </c>
      <c r="R332" t="s">
        <v>306</v>
      </c>
      <c r="S332" t="s">
        <v>474</v>
      </c>
      <c r="T332" s="38">
        <v>100</v>
      </c>
      <c r="U332" s="38">
        <f t="shared" si="99"/>
        <v>62.825278810408925</v>
      </c>
      <c r="V332" s="38">
        <f t="shared" si="100"/>
        <v>70.149253731343279</v>
      </c>
      <c r="W332" s="38">
        <f t="shared" si="101"/>
        <v>64.788732394366207</v>
      </c>
      <c r="X332" s="38">
        <f t="shared" si="102"/>
        <v>65.062013874290514</v>
      </c>
      <c r="Y332" s="38">
        <f t="shared" si="103"/>
        <v>72.38598879522489</v>
      </c>
      <c r="Z332" s="38">
        <f t="shared" si="104"/>
        <v>67.025467458247803</v>
      </c>
      <c r="AA332" s="38">
        <f t="shared" si="105"/>
        <v>-2.2367350638815893</v>
      </c>
      <c r="AB332" s="38">
        <f t="shared" si="106"/>
        <v>-2.2367350638816106</v>
      </c>
      <c r="AC332" s="38">
        <f t="shared" si="107"/>
        <v>-2.2367350638815964</v>
      </c>
      <c r="AF332">
        <v>2.0699999999999998</v>
      </c>
      <c r="AG332">
        <v>1.85</v>
      </c>
      <c r="AH332" s="45"/>
      <c r="AJ332" t="s">
        <v>324</v>
      </c>
    </row>
    <row r="333" spans="1:36" ht="15" x14ac:dyDescent="0.25">
      <c r="A333">
        <v>2.69</v>
      </c>
      <c r="B333">
        <v>3.35</v>
      </c>
      <c r="C333">
        <v>2.84</v>
      </c>
      <c r="D333" s="32">
        <f t="shared" si="108"/>
        <v>2.2367350638816008E-2</v>
      </c>
      <c r="E333" s="33">
        <f>IF(OR($A333="",$B333="",$C333=""),"",A333*'MPTO_working_3-way'!$I332)</f>
        <v>2.7501681732184151</v>
      </c>
      <c r="F333" s="34">
        <f>IF(OR($A333="",$B333="",$C333=""),"",B333*'MPTO_working_3-way'!$I332)</f>
        <v>3.4249306246400337</v>
      </c>
      <c r="G333" s="35">
        <f>IF(OR($A333="",$B333="",$C333=""),"",C333*'MPTO_working_3-way'!$I332)</f>
        <v>2.9035232758142375</v>
      </c>
      <c r="H333" s="33">
        <f>IF(OR($A333="",$B333="",$C333=""),"",'MPTO_working_3-way'!E332)</f>
        <v>2.7450549812009917</v>
      </c>
      <c r="I333" s="34">
        <f>IF(OR($A333="",$B333="",$C333=""),"",'MPTO_working_3-way'!F332)</f>
        <v>3.4358159449682191</v>
      </c>
      <c r="J333" s="35">
        <f>IF(OR($A333="",$B333="",$C333=""),"",'MPTO_working_3-way'!G332)</f>
        <v>2.9014362449484281</v>
      </c>
      <c r="K333" s="33">
        <f>IF(OR($A333="",$B333="",$C333=""),"",'OddsRatio_working_3-way'!H332)</f>
        <v>2.7475907926606893</v>
      </c>
      <c r="L333" s="34">
        <f>IF(OR($A333="",$B333="",$C333=""),"",'OddsRatio_working_3-way'!I332)</f>
        <v>3.4300818714512542</v>
      </c>
      <c r="M333" s="35">
        <f>IF(OR($A333="",$B333="",$C333=""),"",'OddsRatio_working_3-way'!J332)</f>
        <v>2.9027024014767262</v>
      </c>
      <c r="N333" s="36">
        <f t="shared" si="96"/>
        <v>36.361412721526001</v>
      </c>
      <c r="O333" s="37">
        <f t="shared" si="97"/>
        <v>29.19767170773282</v>
      </c>
      <c r="P333" s="37">
        <f t="shared" si="98"/>
        <v>34.440915570741176</v>
      </c>
      <c r="Q333" t="s">
        <v>294</v>
      </c>
      <c r="R333" t="s">
        <v>250</v>
      </c>
      <c r="S333" t="s">
        <v>474</v>
      </c>
      <c r="T333" s="38">
        <v>100</v>
      </c>
      <c r="U333" s="38">
        <f t="shared" si="99"/>
        <v>39.393939393939398</v>
      </c>
      <c r="V333" s="38">
        <f t="shared" si="100"/>
        <v>76.689976689976689</v>
      </c>
      <c r="W333" s="38">
        <f t="shared" si="101"/>
        <v>81.549815498154985</v>
      </c>
      <c r="X333" s="38">
        <f t="shared" si="102"/>
        <v>41.760207811868327</v>
      </c>
      <c r="Y333" s="38">
        <f t="shared" si="103"/>
        <v>79.056245107905625</v>
      </c>
      <c r="Z333" s="38">
        <f t="shared" si="104"/>
        <v>83.91608391608392</v>
      </c>
      <c r="AA333" s="38">
        <f t="shared" si="105"/>
        <v>-2.3662684179289286</v>
      </c>
      <c r="AB333" s="38">
        <f t="shared" si="106"/>
        <v>-2.3662684179289357</v>
      </c>
      <c r="AC333" s="38">
        <f t="shared" si="107"/>
        <v>-2.3662684179289357</v>
      </c>
      <c r="AF333">
        <v>2.06</v>
      </c>
      <c r="AG333">
        <v>1.85</v>
      </c>
      <c r="AH333" s="45"/>
      <c r="AJ333" t="s">
        <v>324</v>
      </c>
    </row>
    <row r="334" spans="1:36" ht="15" x14ac:dyDescent="0.25">
      <c r="A334">
        <v>1.65</v>
      </c>
      <c r="B334">
        <v>4.29</v>
      </c>
      <c r="C334">
        <v>5.42</v>
      </c>
      <c r="D334" s="32">
        <f t="shared" si="108"/>
        <v>2.3662684179289295E-2</v>
      </c>
      <c r="E334" s="33">
        <f>IF(OR($A334="",$B334="",$C334=""),"",A334*'MPTO_working_3-way'!$I333)</f>
        <v>1.6890434288958271</v>
      </c>
      <c r="F334" s="34">
        <f>IF(OR($A334="",$B334="",$C334=""),"",B334*'MPTO_working_3-way'!$I333)</f>
        <v>4.3915129151291508</v>
      </c>
      <c r="G334" s="35">
        <f>IF(OR($A334="",$B334="",$C334=""),"",C334*'MPTO_working_3-way'!$I333)</f>
        <v>5.5482517482517482</v>
      </c>
      <c r="H334" s="33">
        <f>IF(OR($A334="",$B334="",$C334=""),"",'MPTO_working_3-way'!E333)</f>
        <v>1.6717570424054178</v>
      </c>
      <c r="I334" s="34">
        <f>IF(OR($A334="",$B334="",$C334=""),"",'MPTO_working_3-way'!F333)</f>
        <v>4.4402474888286294</v>
      </c>
      <c r="J334" s="35">
        <f>IF(OR($A334="",$B334="",$C334=""),"",'MPTO_working_3-way'!G333)</f>
        <v>5.6620562022110734</v>
      </c>
      <c r="K334" s="33">
        <f>IF(OR($A334="",$B334="",$C334=""),"",'OddsRatio_working_3-way'!H333)</f>
        <v>1.6777995731284658</v>
      </c>
      <c r="L334" s="34">
        <f>IF(OR($A334="",$B334="",$C334=""),"",'OddsRatio_working_3-way'!I333)</f>
        <v>4.4307086086040828</v>
      </c>
      <c r="M334" s="35">
        <f>IF(OR($A334="",$B334="",$C334=""),"",'OddsRatio_working_3-way'!J333)</f>
        <v>5.6090370972735686</v>
      </c>
      <c r="N334" s="36">
        <f t="shared" si="96"/>
        <v>59.205108814385355</v>
      </c>
      <c r="O334" s="37">
        <f t="shared" si="97"/>
        <v>22.771195697840522</v>
      </c>
      <c r="P334" s="37">
        <f t="shared" si="98"/>
        <v>18.023695487774134</v>
      </c>
      <c r="Q334" t="s">
        <v>438</v>
      </c>
      <c r="R334" t="s">
        <v>439</v>
      </c>
      <c r="S334" t="s">
        <v>474</v>
      </c>
      <c r="T334" s="38">
        <v>100</v>
      </c>
      <c r="U334" s="38">
        <f t="shared" si="99"/>
        <v>86.824769433465093</v>
      </c>
      <c r="V334" s="38">
        <f t="shared" si="100"/>
        <v>77.678571428571431</v>
      </c>
      <c r="W334" s="38">
        <f t="shared" si="101"/>
        <v>32.885906040268459</v>
      </c>
      <c r="X334" s="38">
        <f t="shared" si="102"/>
        <v>89.435522531160117</v>
      </c>
      <c r="Y334" s="38">
        <f t="shared" si="103"/>
        <v>80.289324526266455</v>
      </c>
      <c r="Z334" s="38">
        <f t="shared" si="104"/>
        <v>35.496659137963483</v>
      </c>
      <c r="AA334" s="38">
        <f t="shared" si="105"/>
        <v>-2.6107530976950244</v>
      </c>
      <c r="AB334" s="38">
        <f t="shared" si="106"/>
        <v>-2.6107530976950244</v>
      </c>
      <c r="AC334" s="38">
        <f t="shared" si="107"/>
        <v>-2.6107530976950244</v>
      </c>
      <c r="AF334">
        <v>1.8</v>
      </c>
      <c r="AG334">
        <v>2.11</v>
      </c>
      <c r="AH334" s="45"/>
      <c r="AJ334" t="s">
        <v>479</v>
      </c>
    </row>
    <row r="335" spans="1:36" ht="15" x14ac:dyDescent="0.25">
      <c r="A335">
        <v>7.59</v>
      </c>
      <c r="B335">
        <v>4.4800000000000004</v>
      </c>
      <c r="C335">
        <v>1.49</v>
      </c>
      <c r="D335" s="32">
        <f t="shared" si="108"/>
        <v>2.6107530976950288E-2</v>
      </c>
      <c r="E335" s="33">
        <f>IF(OR($A335="",$B335="",$C335=""),"",A335*'MPTO_working_3-way'!$I334)</f>
        <v>7.7881561601150526</v>
      </c>
      <c r="F335" s="34">
        <f>IF(OR($A335="",$B335="",$C335=""),"",B335*'MPTO_working_3-way'!$I334)</f>
        <v>4.5969617387767379</v>
      </c>
      <c r="G335" s="35">
        <f>IF(OR($A335="",$B335="",$C335=""),"",C335*'MPTO_working_3-way'!$I334)</f>
        <v>1.5289002211556559</v>
      </c>
      <c r="H335" s="33">
        <f>IF(OR($A335="",$B335="",$C335=""),"",'MPTO_working_3-way'!E334)</f>
        <v>8.1267912493420802</v>
      </c>
      <c r="I335" s="34">
        <f>IF(OR($A335="",$B335="",$C335=""),"",'MPTO_working_3-way'!F334)</f>
        <v>4.6617487463719813</v>
      </c>
      <c r="J335" s="35">
        <f>IF(OR($A335="",$B335="",$C335=""),"",'MPTO_working_3-way'!G334)</f>
        <v>1.5095742574890698</v>
      </c>
      <c r="K335" s="33">
        <f>IF(OR($A335="",$B335="",$C335=""),"",'OddsRatio_working_3-way'!H334)</f>
        <v>7.9391021627642875</v>
      </c>
      <c r="L335" s="34">
        <f>IF(OR($A335="",$B335="",$C335=""),"",'OddsRatio_working_3-way'!I334)</f>
        <v>4.6643513697146766</v>
      </c>
      <c r="M335" s="35">
        <f>IF(OR($A335="",$B335="",$C335=""),"",'OddsRatio_working_3-way'!J334)</f>
        <v>1.5159575204483309</v>
      </c>
      <c r="N335" s="36">
        <f t="shared" si="96"/>
        <v>12.840009617696563</v>
      </c>
      <c r="O335" s="37">
        <f t="shared" si="97"/>
        <v>21.753498437124303</v>
      </c>
      <c r="P335" s="37">
        <f t="shared" si="98"/>
        <v>65.406491945179141</v>
      </c>
      <c r="Q335" t="s">
        <v>440</v>
      </c>
      <c r="R335" t="s">
        <v>441</v>
      </c>
      <c r="S335" t="s">
        <v>474</v>
      </c>
      <c r="T335" s="38">
        <v>100</v>
      </c>
      <c r="U335" s="38">
        <f t="shared" si="99"/>
        <v>20</v>
      </c>
      <c r="V335" s="38">
        <f t="shared" si="100"/>
        <v>85.007496251874073</v>
      </c>
      <c r="W335" s="38">
        <f t="shared" si="101"/>
        <v>91.721854304635769</v>
      </c>
      <c r="X335" s="38">
        <f t="shared" si="102"/>
        <v>23.270649443490178</v>
      </c>
      <c r="Y335" s="38">
        <f t="shared" si="103"/>
        <v>88.278145695364245</v>
      </c>
      <c r="Z335" s="38">
        <f t="shared" si="104"/>
        <v>94.992503748125941</v>
      </c>
      <c r="AA335" s="38">
        <f t="shared" si="105"/>
        <v>-3.2706494434901785</v>
      </c>
      <c r="AB335" s="38">
        <f t="shared" si="106"/>
        <v>-3.2706494434901714</v>
      </c>
      <c r="AC335" s="38">
        <f t="shared" si="107"/>
        <v>-3.2706494434901714</v>
      </c>
      <c r="AF335">
        <v>1.79</v>
      </c>
      <c r="AG335">
        <v>2.13</v>
      </c>
      <c r="AH335" s="45"/>
      <c r="AJ335" t="s">
        <v>479</v>
      </c>
    </row>
    <row r="336" spans="1:36" ht="15" x14ac:dyDescent="0.25">
      <c r="A336">
        <v>1.25</v>
      </c>
      <c r="B336">
        <v>6.67</v>
      </c>
      <c r="C336">
        <v>12.08</v>
      </c>
      <c r="D336" s="32">
        <f t="shared" si="108"/>
        <v>3.2706494434901812E-2</v>
      </c>
      <c r="E336" s="33">
        <f>IF(OR($A336="",$B336="",$C336=""),"",A336*'MPTO_working_3-way'!$I335)</f>
        <v>1.2908831180436273</v>
      </c>
      <c r="F336" s="34">
        <f>IF(OR($A336="",$B336="",$C336=""),"",B336*'MPTO_working_3-way'!$I335)</f>
        <v>6.8881523178807953</v>
      </c>
      <c r="G336" s="35">
        <f>IF(OR($A336="",$B336="",$C336=""),"",C336*'MPTO_working_3-way'!$I335)</f>
        <v>12.475094452773615</v>
      </c>
      <c r="H336" s="33">
        <f>IF(OR($A336="",$B336="",$C336=""),"",'MPTO_working_3-way'!E335)</f>
        <v>1.267269982766192</v>
      </c>
      <c r="I336" s="34">
        <f>IF(OR($A336="",$B336="",$C336=""),"",'MPTO_working_3-way'!F335)</f>
        <v>7.19306097476783</v>
      </c>
      <c r="J336" s="35">
        <f>IF(OR($A336="",$B336="",$C336=""),"",'MPTO_working_3-way'!G335)</f>
        <v>13.912212686017391</v>
      </c>
      <c r="K336" s="33">
        <f>IF(OR($A336="",$B336="",$C336=""),"",'OddsRatio_working_3-way'!H335)</f>
        <v>1.2737133773157288</v>
      </c>
      <c r="L336" s="34">
        <f>IF(OR($A336="",$B336="",$C336=""),"",'OddsRatio_working_3-way'!I335)</f>
        <v>7.2078193975207299</v>
      </c>
      <c r="M336" s="35">
        <f>IF(OR($A336="",$B336="",$C336=""),"",'OddsRatio_working_3-way'!J335)</f>
        <v>13.130976882633105</v>
      </c>
      <c r="N336" s="36">
        <f t="shared" si="96"/>
        <v>77.466347341774082</v>
      </c>
      <c r="O336" s="37">
        <f t="shared" si="97"/>
        <v>14.517681285939673</v>
      </c>
      <c r="P336" s="37">
        <f t="shared" si="98"/>
        <v>8.0159713722862271</v>
      </c>
      <c r="Q336" t="s">
        <v>442</v>
      </c>
      <c r="R336" t="s">
        <v>443</v>
      </c>
      <c r="S336" t="s">
        <v>474</v>
      </c>
      <c r="T336" s="38">
        <v>100</v>
      </c>
      <c r="U336" s="38">
        <f t="shared" si="99"/>
        <v>44.751381215469614</v>
      </c>
      <c r="V336" s="38">
        <f t="shared" si="100"/>
        <v>74.747474747474755</v>
      </c>
      <c r="W336" s="38">
        <f t="shared" si="101"/>
        <v>78.213507625272342</v>
      </c>
      <c r="X336" s="38">
        <f t="shared" si="102"/>
        <v>47.039017627252925</v>
      </c>
      <c r="Y336" s="38">
        <f t="shared" si="103"/>
        <v>77.035111159258065</v>
      </c>
      <c r="Z336" s="38">
        <f t="shared" si="104"/>
        <v>80.501144037055639</v>
      </c>
      <c r="AA336" s="38">
        <f t="shared" si="105"/>
        <v>-2.2876364117833106</v>
      </c>
      <c r="AB336" s="38">
        <f t="shared" si="106"/>
        <v>-2.2876364117833106</v>
      </c>
      <c r="AC336" s="38">
        <f t="shared" si="107"/>
        <v>-2.2876364117832964</v>
      </c>
      <c r="AF336">
        <v>1.44</v>
      </c>
      <c r="AG336">
        <v>2.91</v>
      </c>
      <c r="AH336" s="45"/>
      <c r="AJ336" t="s">
        <v>479</v>
      </c>
    </row>
    <row r="337" spans="1:36" ht="15" x14ac:dyDescent="0.25">
      <c r="A337">
        <v>1.81</v>
      </c>
      <c r="B337">
        <v>3.96</v>
      </c>
      <c r="C337">
        <v>4.59</v>
      </c>
      <c r="D337" s="32">
        <f t="shared" si="108"/>
        <v>2.2876364117833115E-2</v>
      </c>
      <c r="E337" s="33">
        <f>IF(OR($A337="",$B337="",$C337=""),"",A337*'MPTO_working_3-way'!$I336)</f>
        <v>1.8514062190532781</v>
      </c>
      <c r="F337" s="34">
        <f>IF(OR($A337="",$B337="",$C337=""),"",B337*'MPTO_working_3-way'!$I336)</f>
        <v>4.0505904019066188</v>
      </c>
      <c r="G337" s="35">
        <f>IF(OR($A337="",$B337="",$C337=""),"",C337*'MPTO_working_3-way'!$I336)</f>
        <v>4.6950025113008538</v>
      </c>
      <c r="H337" s="33">
        <f>IF(OR($A337="",$B337="",$C337=""),"",'MPTO_working_3-way'!E336)</f>
        <v>1.8353313776866154</v>
      </c>
      <c r="I337" s="34">
        <f>IF(OR($A337="",$B337="",$C337=""),"",'MPTO_working_3-way'!F336)</f>
        <v>4.0833026768679472</v>
      </c>
      <c r="J337" s="35">
        <f>IF(OR($A337="",$B337="",$C337=""),"",'MPTO_working_3-way'!G336)</f>
        <v>4.7564808100014924</v>
      </c>
      <c r="K337" s="33">
        <f>IF(OR($A337="",$B337="",$C337=""),"",'OddsRatio_working_3-way'!H336)</f>
        <v>1.8413058343338158</v>
      </c>
      <c r="L337" s="34">
        <f>IF(OR($A337="",$B337="",$C337=""),"",'OddsRatio_working_3-way'!I336)</f>
        <v>4.0744015674420933</v>
      </c>
      <c r="M337" s="35">
        <f>IF(OR($A337="",$B337="",$C337=""),"",'OddsRatio_working_3-way'!J336)</f>
        <v>4.7287505497017284</v>
      </c>
      <c r="N337" s="36">
        <f t="shared" si="96"/>
        <v>54.012997780214491</v>
      </c>
      <c r="O337" s="37">
        <f t="shared" si="97"/>
        <v>24.68775908641117</v>
      </c>
      <c r="P337" s="37">
        <f t="shared" si="98"/>
        <v>21.29924313337434</v>
      </c>
      <c r="Q337" t="s">
        <v>444</v>
      </c>
      <c r="R337" t="s">
        <v>445</v>
      </c>
      <c r="S337" t="s">
        <v>474</v>
      </c>
      <c r="T337" s="38">
        <v>100</v>
      </c>
      <c r="U337" s="38">
        <f t="shared" si="99"/>
        <v>69.230769230769241</v>
      </c>
      <c r="V337" s="38">
        <f t="shared" si="100"/>
        <v>66.442953020134226</v>
      </c>
      <c r="W337" s="38">
        <f t="shared" si="101"/>
        <v>61.089494163424128</v>
      </c>
      <c r="X337" s="38">
        <f t="shared" si="102"/>
        <v>72.467552816441653</v>
      </c>
      <c r="Y337" s="38">
        <f t="shared" si="103"/>
        <v>69.679736605806639</v>
      </c>
      <c r="Z337" s="38">
        <f t="shared" si="104"/>
        <v>64.326277749096533</v>
      </c>
      <c r="AA337" s="38">
        <f t="shared" si="105"/>
        <v>-3.2367835856724128</v>
      </c>
      <c r="AB337" s="38">
        <f t="shared" si="106"/>
        <v>-3.2367835856724128</v>
      </c>
      <c r="AC337" s="38">
        <f t="shared" si="107"/>
        <v>-3.2367835856724056</v>
      </c>
      <c r="AF337">
        <v>1.72</v>
      </c>
      <c r="AG337">
        <v>2.23</v>
      </c>
      <c r="AH337" s="45"/>
      <c r="AJ337" t="s">
        <v>479</v>
      </c>
    </row>
    <row r="338" spans="1:36" ht="15" x14ac:dyDescent="0.25">
      <c r="A338">
        <v>3.25</v>
      </c>
      <c r="B338">
        <v>2.98</v>
      </c>
      <c r="C338">
        <v>2.57</v>
      </c>
      <c r="D338" s="32">
        <f t="shared" si="108"/>
        <v>3.2367835856724092E-2</v>
      </c>
      <c r="E338" s="33">
        <f>IF(OR($A338="",$B338="",$C338=""),"",A338*'MPTO_working_3-way'!$I337)</f>
        <v>3.3551954665343535</v>
      </c>
      <c r="F338" s="34">
        <f>IF(OR($A338="",$B338="",$C338=""),"",B338*'MPTO_working_3-way'!$I337)</f>
        <v>3.0764561508530379</v>
      </c>
      <c r="G338" s="35">
        <f>IF(OR($A338="",$B338="",$C338=""),"",C338*'MPTO_working_3-way'!$I337)</f>
        <v>2.6531853381517809</v>
      </c>
      <c r="H338" s="33">
        <f>IF(OR($A338="",$B338="",$C338=""),"",'MPTO_working_3-way'!E337)</f>
        <v>3.3681030574894621</v>
      </c>
      <c r="I338" s="34">
        <f>IF(OR($A338="",$B338="",$C338=""),"",'MPTO_working_3-way'!F337)</f>
        <v>3.0789960353540038</v>
      </c>
      <c r="J338" s="35">
        <f>IF(OR($A338="",$B338="",$C338=""),"",'MPTO_working_3-way'!G337)</f>
        <v>2.6432944474828619</v>
      </c>
      <c r="K338" s="33">
        <f>IF(OR($A338="",$B338="",$C338=""),"",'OddsRatio_working_3-way'!H337)</f>
        <v>3.3616124194223302</v>
      </c>
      <c r="L338" s="34">
        <f>IF(OR($A338="",$B338="",$C338=""),"",'OddsRatio_working_3-way'!I337)</f>
        <v>3.0782189290916504</v>
      </c>
      <c r="M338" s="35">
        <f>IF(OR($A338="",$B338="",$C338=""),"",'OddsRatio_working_3-way'!J337)</f>
        <v>2.6478806659969147</v>
      </c>
      <c r="N338" s="36">
        <f t="shared" si="96"/>
        <v>29.804522865337539</v>
      </c>
      <c r="O338" s="37">
        <f t="shared" si="97"/>
        <v>32.504932655150007</v>
      </c>
      <c r="P338" s="37">
        <f t="shared" si="98"/>
        <v>37.690544479512454</v>
      </c>
      <c r="Q338" t="s">
        <v>446</v>
      </c>
      <c r="R338" t="s">
        <v>447</v>
      </c>
      <c r="S338" t="s">
        <v>474</v>
      </c>
      <c r="T338" s="38">
        <v>100</v>
      </c>
      <c r="U338" s="38">
        <f t="shared" si="99"/>
        <v>64.912280701754383</v>
      </c>
      <c r="V338" s="38">
        <f t="shared" si="100"/>
        <v>69.040247678018574</v>
      </c>
      <c r="W338" s="38">
        <f t="shared" si="101"/>
        <v>62.686567164179095</v>
      </c>
      <c r="X338" s="38">
        <f t="shared" si="102"/>
        <v>68.273185157802317</v>
      </c>
      <c r="Y338" s="38">
        <f t="shared" si="103"/>
        <v>72.401152134066507</v>
      </c>
      <c r="Z338" s="38">
        <f t="shared" si="104"/>
        <v>66.047471620227043</v>
      </c>
      <c r="AA338" s="38">
        <f t="shared" si="105"/>
        <v>-3.3609044560479333</v>
      </c>
      <c r="AB338" s="38">
        <f t="shared" si="106"/>
        <v>-3.3609044560479333</v>
      </c>
      <c r="AC338" s="38">
        <f t="shared" si="107"/>
        <v>-3.3609044560479475</v>
      </c>
      <c r="AF338">
        <v>2.34</v>
      </c>
      <c r="AG338">
        <v>1.64</v>
      </c>
      <c r="AH338" s="45"/>
      <c r="AJ338" t="s">
        <v>476</v>
      </c>
    </row>
    <row r="339" spans="1:36" ht="15" x14ac:dyDescent="0.25">
      <c r="A339">
        <v>2.85</v>
      </c>
      <c r="B339">
        <v>3.23</v>
      </c>
      <c r="C339">
        <v>2.68</v>
      </c>
      <c r="D339" s="32">
        <f t="shared" si="108"/>
        <v>3.3609044560479306E-2</v>
      </c>
      <c r="E339" s="33">
        <f>IF(OR($A339="",$B339="",$C339=""),"",A339*'MPTO_working_3-way'!$I338)</f>
        <v>2.9457857769973663</v>
      </c>
      <c r="F339" s="34">
        <f>IF(OR($A339="",$B339="",$C339=""),"",B339*'MPTO_working_3-way'!$I338)</f>
        <v>3.3385572139303483</v>
      </c>
      <c r="G339" s="35">
        <f>IF(OR($A339="",$B339="",$C339=""),"",C339*'MPTO_working_3-way'!$I338)</f>
        <v>2.7700722394220847</v>
      </c>
      <c r="H339" s="33">
        <f>IF(OR($A339="",$B339="",$C339=""),"",'MPTO_working_3-way'!E338)</f>
        <v>2.9439977024698454</v>
      </c>
      <c r="I339" s="34">
        <f>IF(OR($A339="",$B339="",$C339=""),"",'MPTO_working_3-way'!F338)</f>
        <v>3.3512681097078358</v>
      </c>
      <c r="J339" s="35">
        <f>IF(OR($A339="",$B339="",$C339=""),"",'MPTO_working_3-way'!G338)</f>
        <v>2.7629551870398483</v>
      </c>
      <c r="K339" s="33">
        <f>IF(OR($A339="",$B339="",$C339=""),"",'OddsRatio_working_3-way'!H338)</f>
        <v>2.9451559722633358</v>
      </c>
      <c r="L339" s="34">
        <f>IF(OR($A339="",$B339="",$C339=""),"",'OddsRatio_working_3-way'!I338)</f>
        <v>3.3447015233228314</v>
      </c>
      <c r="M339" s="35">
        <f>IF(OR($A339="",$B339="",$C339=""),"",'OddsRatio_working_3-way'!J338)</f>
        <v>2.7664119099472457</v>
      </c>
      <c r="N339" s="36">
        <f t="shared" si="96"/>
        <v>33.946799791371731</v>
      </c>
      <c r="O339" s="37">
        <f t="shared" si="97"/>
        <v>29.953058639445647</v>
      </c>
      <c r="P339" s="37">
        <f t="shared" si="98"/>
        <v>36.100141569182625</v>
      </c>
      <c r="Q339" t="s">
        <v>448</v>
      </c>
      <c r="R339" t="s">
        <v>449</v>
      </c>
      <c r="S339" t="s">
        <v>474</v>
      </c>
      <c r="T339" s="38">
        <v>100</v>
      </c>
      <c r="U339" s="38">
        <f t="shared" si="99"/>
        <v>36.30573248407643</v>
      </c>
      <c r="V339" s="38">
        <f t="shared" si="100"/>
        <v>74.358974358974365</v>
      </c>
      <c r="W339" s="38">
        <f t="shared" si="101"/>
        <v>85.401459854014604</v>
      </c>
      <c r="X339" s="38">
        <f t="shared" si="102"/>
        <v>40.239565787011045</v>
      </c>
      <c r="Y339" s="38">
        <f t="shared" si="103"/>
        <v>78.292807661908967</v>
      </c>
      <c r="Z339" s="38">
        <f t="shared" si="104"/>
        <v>89.33529315694922</v>
      </c>
      <c r="AA339" s="38">
        <f t="shared" si="105"/>
        <v>-3.933833302934616</v>
      </c>
      <c r="AB339" s="38">
        <f t="shared" si="106"/>
        <v>-3.9338333029346018</v>
      </c>
      <c r="AC339" s="38">
        <f t="shared" si="107"/>
        <v>-3.933833302934616</v>
      </c>
      <c r="AF339">
        <v>1.95</v>
      </c>
      <c r="AG339">
        <v>1.92</v>
      </c>
      <c r="AH339" s="45"/>
      <c r="AJ339" t="s">
        <v>476</v>
      </c>
    </row>
    <row r="340" spans="1:36" ht="15" x14ac:dyDescent="0.25">
      <c r="A340">
        <v>1.57</v>
      </c>
      <c r="B340">
        <v>3.9</v>
      </c>
      <c r="C340">
        <v>6.85</v>
      </c>
      <c r="D340" s="32">
        <f t="shared" si="108"/>
        <v>3.9338333029346195E-2</v>
      </c>
      <c r="E340" s="33">
        <f>IF(OR($A340="",$B340="",$C340=""),"",A340*'MPTO_working_3-way'!$I339)</f>
        <v>1.6317611828560736</v>
      </c>
      <c r="F340" s="34">
        <f>IF(OR($A340="",$B340="",$C340=""),"",B340*'MPTO_working_3-way'!$I339)</f>
        <v>4.0534194988144501</v>
      </c>
      <c r="G340" s="35">
        <f>IF(OR($A340="",$B340="",$C340=""),"",C340*'MPTO_working_3-way'!$I339)</f>
        <v>7.1194675812510209</v>
      </c>
      <c r="H340" s="33">
        <f>IF(OR($A340="",$B340="",$C340=""),"",'MPTO_working_3-way'!E339)</f>
        <v>1.6030010809598823</v>
      </c>
      <c r="I340" s="34">
        <f>IF(OR($A340="",$B340="",$C340=""),"",'MPTO_working_3-way'!F339)</f>
        <v>4.1101946687006246</v>
      </c>
      <c r="J340" s="35">
        <f>IF(OR($A340="",$B340="",$C340=""),"",'MPTO_working_3-way'!G339)</f>
        <v>7.5260047670172652</v>
      </c>
      <c r="K340" s="33">
        <f>IF(OR($A340="",$B340="",$C340=""),"",'OddsRatio_working_3-way'!H339)</f>
        <v>1.6128895333284152</v>
      </c>
      <c r="L340" s="34">
        <f>IF(OR($A340="",$B340="",$C340=""),"",'OddsRatio_working_3-way'!I339)</f>
        <v>4.1182099064077242</v>
      </c>
      <c r="M340" s="35">
        <f>IF(OR($A340="",$B340="",$C340=""),"",'OddsRatio_working_3-way'!J339)</f>
        <v>7.290182052581101</v>
      </c>
      <c r="N340" s="36">
        <f t="shared" si="96"/>
        <v>61.283477662441918</v>
      </c>
      <c r="O340" s="37">
        <f t="shared" si="97"/>
        <v>24.670528187188161</v>
      </c>
      <c r="P340" s="37">
        <f t="shared" si="98"/>
        <v>14.045994150369904</v>
      </c>
      <c r="Q340" t="s">
        <v>450</v>
      </c>
      <c r="R340" t="s">
        <v>451</v>
      </c>
      <c r="S340" t="s">
        <v>474</v>
      </c>
      <c r="T340" s="38">
        <v>100</v>
      </c>
      <c r="U340" s="38">
        <f t="shared" si="99"/>
        <v>40.828402366863905</v>
      </c>
      <c r="V340" s="38">
        <f t="shared" si="100"/>
        <v>72.899728997289984</v>
      </c>
      <c r="W340" s="38">
        <f t="shared" si="101"/>
        <v>82.51748251748252</v>
      </c>
      <c r="X340" s="38">
        <f t="shared" si="102"/>
        <v>44.582788485227518</v>
      </c>
      <c r="Y340" s="38">
        <f t="shared" si="103"/>
        <v>76.654115115653582</v>
      </c>
      <c r="Z340" s="38">
        <f t="shared" si="104"/>
        <v>86.271868635846133</v>
      </c>
      <c r="AA340" s="38">
        <f t="shared" si="105"/>
        <v>-3.7543861183636125</v>
      </c>
      <c r="AB340" s="38">
        <f t="shared" si="106"/>
        <v>-3.7543861183635983</v>
      </c>
      <c r="AC340" s="38">
        <f t="shared" si="107"/>
        <v>-3.7543861183636125</v>
      </c>
      <c r="AF340">
        <v>1.85</v>
      </c>
      <c r="AG340">
        <v>2.02</v>
      </c>
      <c r="AH340" s="45"/>
      <c r="AJ340" t="s">
        <v>476</v>
      </c>
    </row>
    <row r="341" spans="1:36" ht="15" x14ac:dyDescent="0.25">
      <c r="A341">
        <v>1.69</v>
      </c>
      <c r="B341">
        <v>3.69</v>
      </c>
      <c r="C341">
        <v>5.72</v>
      </c>
      <c r="D341" s="32">
        <f t="shared" si="108"/>
        <v>3.7543861183636063E-2</v>
      </c>
      <c r="E341" s="33">
        <f>IF(OR($A341="",$B341="",$C341=""),"",A341*'MPTO_working_3-way'!$I340)</f>
        <v>1.7534491254003448</v>
      </c>
      <c r="F341" s="34">
        <f>IF(OR($A341="",$B341="",$C341=""),"",B341*'MPTO_working_3-way'!$I340)</f>
        <v>3.8285368477676172</v>
      </c>
      <c r="G341" s="35">
        <f>IF(OR($A341="",$B341="",$C341=""),"",C341*'MPTO_working_3-way'!$I340)</f>
        <v>5.9347508859703977</v>
      </c>
      <c r="H341" s="33">
        <f>IF(OR($A341="",$B341="",$C341=""),"",'MPTO_working_3-way'!E340)</f>
        <v>1.7265152951559888</v>
      </c>
      <c r="I341" s="34">
        <f>IF(OR($A341="",$B341="",$C341=""),"",'MPTO_working_3-way'!F340)</f>
        <v>3.8686502013362261</v>
      </c>
      <c r="J341" s="35">
        <f>IF(OR($A341="",$B341="",$C341=""),"",'MPTO_working_3-way'!G340)</f>
        <v>6.1610287975905713</v>
      </c>
      <c r="K341" s="33">
        <f>IF(OR($A341="",$B341="",$C341=""),"",'OddsRatio_working_3-way'!H340)</f>
        <v>1.7362417715652534</v>
      </c>
      <c r="L341" s="34">
        <f>IF(OR($A341="",$B341="",$C341=""),"",'OddsRatio_working_3-way'!I340)</f>
        <v>3.8702758920442464</v>
      </c>
      <c r="M341" s="35">
        <f>IF(OR($A341="",$B341="",$C341=""),"",'OddsRatio_working_3-way'!J340)</f>
        <v>6.0363205243304279</v>
      </c>
      <c r="N341" s="36">
        <f t="shared" si="96"/>
        <v>57.03045417822895</v>
      </c>
      <c r="O341" s="37">
        <f t="shared" si="97"/>
        <v>26.119638905476133</v>
      </c>
      <c r="P341" s="37">
        <f t="shared" si="98"/>
        <v>16.84990691629492</v>
      </c>
      <c r="Q341" t="s">
        <v>452</v>
      </c>
      <c r="R341" t="s">
        <v>453</v>
      </c>
      <c r="S341" t="s">
        <v>474</v>
      </c>
      <c r="T341" s="38">
        <v>100</v>
      </c>
      <c r="U341" s="38">
        <f t="shared" si="99"/>
        <v>65.277777777777771</v>
      </c>
      <c r="V341" s="38">
        <f t="shared" si="100"/>
        <v>69.418960244648318</v>
      </c>
      <c r="W341" s="38">
        <f t="shared" si="101"/>
        <v>61.977186311787079</v>
      </c>
      <c r="X341" s="38">
        <f t="shared" si="102"/>
        <v>68.603853443564617</v>
      </c>
      <c r="Y341" s="38">
        <f t="shared" si="103"/>
        <v>72.745035910435149</v>
      </c>
      <c r="Z341" s="38">
        <f t="shared" si="104"/>
        <v>65.303261977573897</v>
      </c>
      <c r="AA341" s="38">
        <f t="shared" si="105"/>
        <v>-3.3260756657868455</v>
      </c>
      <c r="AB341" s="38">
        <f t="shared" si="106"/>
        <v>-3.3260756657868313</v>
      </c>
      <c r="AC341" s="38">
        <f t="shared" si="107"/>
        <v>-3.3260756657868171</v>
      </c>
      <c r="AF341">
        <v>1.95</v>
      </c>
      <c r="AG341">
        <v>1.92</v>
      </c>
      <c r="AH341" s="45"/>
      <c r="AJ341" t="s">
        <v>476</v>
      </c>
    </row>
    <row r="342" spans="1:36" ht="15" x14ac:dyDescent="0.25">
      <c r="A342">
        <v>2.88</v>
      </c>
      <c r="B342">
        <v>3.27</v>
      </c>
      <c r="C342">
        <v>2.63</v>
      </c>
      <c r="D342" s="32">
        <f t="shared" si="108"/>
        <v>3.3260756657868207E-2</v>
      </c>
      <c r="E342" s="33">
        <f>IF(OR($A342="",$B342="",$C342=""),"",A342*'MPTO_working_3-way'!$I341)</f>
        <v>2.9757909791746604</v>
      </c>
      <c r="F342" s="34">
        <f>IF(OR($A342="",$B342="",$C342=""),"",B342*'MPTO_working_3-way'!$I341)</f>
        <v>3.3787626742712291</v>
      </c>
      <c r="G342" s="35">
        <f>IF(OR($A342="",$B342="",$C342=""),"",C342*'MPTO_working_3-way'!$I341)</f>
        <v>2.7174757900101931</v>
      </c>
      <c r="H342" s="33">
        <f>IF(OR($A342="",$B342="",$C342=""),"",'MPTO_working_3-way'!E341)</f>
        <v>2.9749924809284636</v>
      </c>
      <c r="I342" s="34">
        <f>IF(OR($A342="",$B342="",$C342=""),"",'MPTO_working_3-way'!F341)</f>
        <v>3.3930109827726689</v>
      </c>
      <c r="J342" s="35">
        <f>IF(OR($A342="",$B342="",$C342=""),"",'MPTO_working_3-way'!G341)</f>
        <v>2.7089903572089495</v>
      </c>
      <c r="K342" s="33">
        <f>IF(OR($A342="",$B342="",$C342=""),"",'OddsRatio_working_3-way'!H341)</f>
        <v>2.9757813049767501</v>
      </c>
      <c r="L342" s="34">
        <f>IF(OR($A342="",$B342="",$C342=""),"",'OddsRatio_working_3-way'!I341)</f>
        <v>3.3856508310091611</v>
      </c>
      <c r="M342" s="35">
        <f>IF(OR($A342="",$B342="",$C342=""),"",'OddsRatio_working_3-way'!J341)</f>
        <v>2.7130444293149476</v>
      </c>
      <c r="N342" s="36">
        <f t="shared" si="96"/>
        <v>33.604510766994508</v>
      </c>
      <c r="O342" s="37">
        <f t="shared" si="97"/>
        <v>29.596633336068557</v>
      </c>
      <c r="P342" s="37">
        <f t="shared" si="98"/>
        <v>36.798855896936956</v>
      </c>
      <c r="Q342" t="s">
        <v>454</v>
      </c>
      <c r="R342" t="s">
        <v>455</v>
      </c>
      <c r="S342" t="s">
        <v>474</v>
      </c>
      <c r="T342" s="38">
        <v>100</v>
      </c>
      <c r="U342" s="38">
        <f t="shared" si="99"/>
        <v>41.520467836257311</v>
      </c>
      <c r="V342" s="38">
        <f t="shared" si="100"/>
        <v>72.527472527472526</v>
      </c>
      <c r="W342" s="38">
        <f t="shared" si="101"/>
        <v>82.110912343470488</v>
      </c>
      <c r="X342" s="38">
        <f t="shared" si="102"/>
        <v>45.361615129056986</v>
      </c>
      <c r="Y342" s="38">
        <f t="shared" si="103"/>
        <v>76.368619820272215</v>
      </c>
      <c r="Z342" s="38">
        <f t="shared" si="104"/>
        <v>85.95205963627015</v>
      </c>
      <c r="AA342" s="38">
        <f t="shared" si="105"/>
        <v>-3.8411472927996755</v>
      </c>
      <c r="AB342" s="38">
        <f t="shared" si="106"/>
        <v>-3.8411472927996897</v>
      </c>
      <c r="AC342" s="38">
        <f t="shared" si="107"/>
        <v>-3.8411472927996613</v>
      </c>
      <c r="AF342">
        <v>1.98</v>
      </c>
      <c r="AG342">
        <v>1.88</v>
      </c>
      <c r="AH342" s="45"/>
      <c r="AJ342" t="s">
        <v>476</v>
      </c>
    </row>
    <row r="343" spans="1:36" ht="15" x14ac:dyDescent="0.25">
      <c r="A343">
        <v>1.71</v>
      </c>
      <c r="B343">
        <v>3.64</v>
      </c>
      <c r="C343">
        <v>5.59</v>
      </c>
      <c r="D343" s="32">
        <f t="shared" si="108"/>
        <v>3.8411472927996737E-2</v>
      </c>
      <c r="E343" s="33">
        <f>IF(OR($A343="",$B343="",$C343=""),"",A343*'MPTO_working_3-way'!$I342)</f>
        <v>1.7756836187068743</v>
      </c>
      <c r="F343" s="34">
        <f>IF(OR($A343="",$B343="",$C343=""),"",B343*'MPTO_working_3-way'!$I342)</f>
        <v>3.7798177614579083</v>
      </c>
      <c r="G343" s="35">
        <f>IF(OR($A343="",$B343="",$C343=""),"",C343*'MPTO_working_3-way'!$I342)</f>
        <v>5.8047201336675016</v>
      </c>
      <c r="H343" s="33">
        <f>IF(OR($A343="",$B343="",$C343=""),"",'MPTO_working_3-way'!E342)</f>
        <v>1.7482777360699113</v>
      </c>
      <c r="I343" s="34">
        <f>IF(OR($A343="",$B343="",$C343=""),"",'MPTO_working_3-way'!F342)</f>
        <v>3.8179385400163186</v>
      </c>
      <c r="J343" s="35">
        <f>IF(OR($A343="",$B343="",$C343=""),"",'MPTO_working_3-way'!G342)</f>
        <v>6.0209389378460569</v>
      </c>
      <c r="K343" s="33">
        <f>IF(OR($A343="",$B343="",$C343=""),"",'OddsRatio_working_3-way'!H342)</f>
        <v>1.7582554925942588</v>
      </c>
      <c r="L343" s="34">
        <f>IF(OR($A343="",$B343="",$C343=""),"",'OddsRatio_working_3-way'!I342)</f>
        <v>3.81942887387161</v>
      </c>
      <c r="M343" s="35">
        <f>IF(OR($A343="",$B343="",$C343=""),"",'OddsRatio_working_3-way'!J342)</f>
        <v>5.9019615647995041</v>
      </c>
      <c r="N343" s="36">
        <f t="shared" si="96"/>
        <v>56.316338646421769</v>
      </c>
      <c r="O343" s="37">
        <f t="shared" si="97"/>
        <v>26.456301946533301</v>
      </c>
      <c r="P343" s="37">
        <f t="shared" si="98"/>
        <v>17.22735940704494</v>
      </c>
      <c r="Q343" t="s">
        <v>456</v>
      </c>
      <c r="R343" t="s">
        <v>457</v>
      </c>
      <c r="S343" t="s">
        <v>474</v>
      </c>
      <c r="T343" s="38">
        <v>100</v>
      </c>
      <c r="U343" s="38">
        <f t="shared" si="99"/>
        <v>61.977186311787079</v>
      </c>
      <c r="V343" s="38">
        <f t="shared" si="100"/>
        <v>68.35443037974683</v>
      </c>
      <c r="W343" s="38">
        <f t="shared" si="101"/>
        <v>66.329966329966325</v>
      </c>
      <c r="X343" s="38">
        <f t="shared" si="102"/>
        <v>65.31560329028683</v>
      </c>
      <c r="Y343" s="38">
        <f t="shared" si="103"/>
        <v>71.692847358246595</v>
      </c>
      <c r="Z343" s="38">
        <f t="shared" si="104"/>
        <v>69.668383308466105</v>
      </c>
      <c r="AA343" s="38">
        <f t="shared" si="105"/>
        <v>-3.3384169784997511</v>
      </c>
      <c r="AB343" s="38">
        <f t="shared" si="106"/>
        <v>-3.3384169784997653</v>
      </c>
      <c r="AC343" s="38">
        <f t="shared" si="107"/>
        <v>-3.3384169784997795</v>
      </c>
      <c r="AF343">
        <v>1.97</v>
      </c>
      <c r="AG343">
        <v>1.9</v>
      </c>
      <c r="AH343" s="45"/>
      <c r="AJ343" t="s">
        <v>476</v>
      </c>
    </row>
    <row r="344" spans="1:36" ht="15" x14ac:dyDescent="0.25">
      <c r="A344">
        <v>2.63</v>
      </c>
      <c r="B344">
        <v>3.16</v>
      </c>
      <c r="C344">
        <v>2.97</v>
      </c>
      <c r="D344" s="32">
        <f t="shared" si="108"/>
        <v>3.3384169784997697E-2</v>
      </c>
      <c r="E344" s="33">
        <f>IF(OR($A344="",$B344="",$C344=""),"",A344*'MPTO_working_3-way'!$I343)</f>
        <v>2.717800366534544</v>
      </c>
      <c r="F344" s="34">
        <f>IF(OR($A344="",$B344="",$C344=""),"",B344*'MPTO_working_3-way'!$I343)</f>
        <v>3.265493976520593</v>
      </c>
      <c r="G344" s="35">
        <f>IF(OR($A344="",$B344="",$C344=""),"",C344*'MPTO_working_3-way'!$I343)</f>
        <v>3.0691509842614435</v>
      </c>
      <c r="H344" s="33">
        <f>IF(OR($A344="",$B344="",$C344=""),"",'MPTO_working_3-way'!E343)</f>
        <v>2.7092922852308261</v>
      </c>
      <c r="I344" s="34">
        <f>IF(OR($A344="",$B344="",$C344=""),"",'MPTO_working_3-way'!F343)</f>
        <v>3.2751702442838071</v>
      </c>
      <c r="J344" s="35">
        <f>IF(OR($A344="",$B344="",$C344=""),"",'MPTO_working_3-way'!G343)</f>
        <v>3.0715145640668626</v>
      </c>
      <c r="K344" s="33">
        <f>IF(OR($A344="",$B344="",$C344=""),"",'OddsRatio_working_3-way'!H343)</f>
        <v>2.7132755465693128</v>
      </c>
      <c r="L344" s="34">
        <f>IF(OR($A344="",$B344="",$C344=""),"",'OddsRatio_working_3-way'!I343)</f>
        <v>3.2703528715274333</v>
      </c>
      <c r="M344" s="35">
        <f>IF(OR($A344="",$B344="",$C344=""),"",'OddsRatio_working_3-way'!J343)</f>
        <v>3.0706459059764093</v>
      </c>
      <c r="N344" s="36">
        <f t="shared" si="96"/>
        <v>36.794461150032731</v>
      </c>
      <c r="O344" s="37">
        <f t="shared" si="97"/>
        <v>30.623238235628509</v>
      </c>
      <c r="P344" s="37">
        <f t="shared" si="98"/>
        <v>32.582300614338749</v>
      </c>
      <c r="Q344" t="s">
        <v>458</v>
      </c>
      <c r="R344" t="s">
        <v>459</v>
      </c>
      <c r="S344" t="s">
        <v>474</v>
      </c>
      <c r="T344" s="38">
        <v>100</v>
      </c>
      <c r="U344" s="38">
        <f t="shared" si="99"/>
        <v>88.901220865704772</v>
      </c>
      <c r="V344" s="38">
        <f t="shared" si="100"/>
        <v>83.22147651006712</v>
      </c>
      <c r="W344" s="38">
        <f t="shared" si="101"/>
        <v>23.664122137404579</v>
      </c>
      <c r="X344" s="38">
        <f t="shared" si="102"/>
        <v>93.114401352528304</v>
      </c>
      <c r="Y344" s="38">
        <f t="shared" si="103"/>
        <v>87.434656996890638</v>
      </c>
      <c r="Z344" s="38">
        <f t="shared" si="104"/>
        <v>27.877302624228118</v>
      </c>
      <c r="AA344" s="38">
        <f t="shared" si="105"/>
        <v>-4.2131804868235321</v>
      </c>
      <c r="AB344" s="38">
        <f t="shared" si="106"/>
        <v>-4.2131804868235179</v>
      </c>
      <c r="AC344" s="38">
        <f t="shared" si="107"/>
        <v>-4.2131804868235392</v>
      </c>
      <c r="AF344">
        <v>2.0099999999999998</v>
      </c>
      <c r="AG344">
        <v>1.86</v>
      </c>
      <c r="AH344" s="45"/>
      <c r="AJ344" t="s">
        <v>476</v>
      </c>
    </row>
    <row r="345" spans="1:36" ht="15" x14ac:dyDescent="0.25">
      <c r="A345">
        <v>9.01</v>
      </c>
      <c r="B345">
        <v>5.96</v>
      </c>
      <c r="C345">
        <v>1.31</v>
      </c>
      <c r="D345" s="32">
        <f t="shared" si="108"/>
        <v>4.2131804868235312E-2</v>
      </c>
      <c r="E345" s="33">
        <f>IF(OR($A345="",$B345="",$C345=""),"",A345*'MPTO_working_3-way'!$I344)</f>
        <v>9.3896075618627997</v>
      </c>
      <c r="F345" s="34">
        <f>IF(OR($A345="",$B345="",$C345=""),"",B345*'MPTO_working_3-way'!$I344)</f>
        <v>6.2111055570146823</v>
      </c>
      <c r="G345" s="35">
        <f>IF(OR($A345="",$B345="",$C345=""),"",C345*'MPTO_working_3-way'!$I344)</f>
        <v>1.3651926643773884</v>
      </c>
      <c r="H345" s="33">
        <f>IF(OR($A345="",$B345="",$C345=""),"",'MPTO_working_3-way'!E344)</f>
        <v>10.315248817927154</v>
      </c>
      <c r="I345" s="34">
        <f>IF(OR($A345="",$B345="",$C345=""),"",'MPTO_working_3-way'!F344)</f>
        <v>6.5044330987777759</v>
      </c>
      <c r="J345" s="35">
        <f>IF(OR($A345="",$B345="",$C345=""),"",'MPTO_working_3-way'!G344)</f>
        <v>1.334552502793563</v>
      </c>
      <c r="K345" s="33">
        <f>IF(OR($A345="",$B345="",$C345=""),"",'OddsRatio_working_3-way'!H344)</f>
        <v>9.8653623157637149</v>
      </c>
      <c r="L345" s="34">
        <f>IF(OR($A345="",$B345="",$C345=""),"",'OddsRatio_working_3-way'!I344)</f>
        <v>6.4896625575765343</v>
      </c>
      <c r="M345" s="35">
        <f>IF(OR($A345="",$B345="",$C345=""),"",'OddsRatio_working_3-way'!J344)</f>
        <v>1.3431039098485333</v>
      </c>
      <c r="N345" s="36">
        <f t="shared" si="96"/>
        <v>10.650072363637852</v>
      </c>
      <c r="O345" s="37">
        <f t="shared" si="97"/>
        <v>16.100193287982727</v>
      </c>
      <c r="P345" s="37">
        <f t="shared" si="98"/>
        <v>73.24973434837942</v>
      </c>
      <c r="Q345" t="s">
        <v>308</v>
      </c>
      <c r="R345" t="s">
        <v>314</v>
      </c>
      <c r="S345" t="s">
        <v>474</v>
      </c>
      <c r="T345" s="38">
        <v>100</v>
      </c>
      <c r="U345" s="38">
        <f t="shared" si="99"/>
        <v>20</v>
      </c>
      <c r="V345" s="38">
        <f t="shared" si="100"/>
        <v>84.025559105431313</v>
      </c>
      <c r="W345" s="38">
        <f t="shared" si="101"/>
        <v>91.56829679595279</v>
      </c>
      <c r="X345" s="38">
        <f t="shared" si="102"/>
        <v>24.406144098615908</v>
      </c>
      <c r="Y345" s="38">
        <f t="shared" si="103"/>
        <v>88.431703204047224</v>
      </c>
      <c r="Z345" s="38">
        <f t="shared" si="104"/>
        <v>95.974440894568687</v>
      </c>
      <c r="AA345" s="38">
        <f t="shared" si="105"/>
        <v>-4.4061440986159077</v>
      </c>
      <c r="AB345" s="38">
        <f t="shared" si="106"/>
        <v>-4.4061440986159113</v>
      </c>
      <c r="AC345" s="38">
        <f t="shared" si="107"/>
        <v>-4.4061440986158971</v>
      </c>
      <c r="AF345">
        <v>1.38</v>
      </c>
      <c r="AG345">
        <v>3.09</v>
      </c>
      <c r="AH345" s="45"/>
      <c r="AJ345" t="s">
        <v>329</v>
      </c>
    </row>
    <row r="346" spans="1:36" ht="15" x14ac:dyDescent="0.25">
      <c r="A346">
        <v>1.25</v>
      </c>
      <c r="B346">
        <v>6.26</v>
      </c>
      <c r="C346">
        <v>11.86</v>
      </c>
      <c r="D346" s="32">
        <f t="shared" si="108"/>
        <v>4.4061440986159051E-2</v>
      </c>
      <c r="E346" s="33">
        <f>IF(OR($A346="",$B346="",$C346=""),"",A346*'MPTO_working_3-way'!$I345)</f>
        <v>1.3050768012326988</v>
      </c>
      <c r="F346" s="34">
        <f>IF(OR($A346="",$B346="",$C346=""),"",B346*'MPTO_working_3-way'!$I345)</f>
        <v>6.5358246205733552</v>
      </c>
      <c r="G346" s="35">
        <f>IF(OR($A346="",$B346="",$C346=""),"",C346*'MPTO_working_3-way'!$I345)</f>
        <v>12.382568690095846</v>
      </c>
      <c r="H346" s="33">
        <f>IF(OR($A346="",$B346="",$C346=""),"",'MPTO_working_3-way'!E345)</f>
        <v>1.2733778597586829</v>
      </c>
      <c r="I346" s="34">
        <f>IF(OR($A346="",$B346="",$C346=""),"",'MPTO_working_3-way'!F345)</f>
        <v>6.893829282001886</v>
      </c>
      <c r="J346" s="35">
        <f>IF(OR($A346="",$B346="",$C346=""),"",'MPTO_working_3-way'!G345)</f>
        <v>14.361649446247013</v>
      </c>
      <c r="K346" s="33">
        <f>IF(OR($A346="",$B346="",$C346=""),"",'OddsRatio_working_3-way'!H345)</f>
        <v>1.2817947020630875</v>
      </c>
      <c r="L346" s="34">
        <f>IF(OR($A346="",$B346="",$C346=""),"",'OddsRatio_working_3-way'!I345)</f>
        <v>6.928960531407367</v>
      </c>
      <c r="M346" s="35">
        <f>IF(OR($A346="",$B346="",$C346=""),"",'OddsRatio_working_3-way'!J345)</f>
        <v>13.241161857620533</v>
      </c>
      <c r="N346" s="36">
        <f t="shared" si="96"/>
        <v>76.623843060842006</v>
      </c>
      <c r="O346" s="37">
        <f t="shared" si="97"/>
        <v>15.300288151126598</v>
      </c>
      <c r="P346" s="37">
        <f t="shared" si="98"/>
        <v>8.0758687880314088</v>
      </c>
      <c r="Q346" t="s">
        <v>310</v>
      </c>
      <c r="R346" t="s">
        <v>372</v>
      </c>
      <c r="S346" t="s">
        <v>474</v>
      </c>
      <c r="T346" s="38">
        <v>100</v>
      </c>
      <c r="U346" s="38">
        <f t="shared" si="99"/>
        <v>39.393939393939398</v>
      </c>
      <c r="V346" s="38">
        <f t="shared" si="100"/>
        <v>75.845410628019309</v>
      </c>
      <c r="W346" s="38">
        <f t="shared" si="101"/>
        <v>80.98859315589354</v>
      </c>
      <c r="X346" s="38">
        <f t="shared" si="102"/>
        <v>43.165996216087144</v>
      </c>
      <c r="Y346" s="38">
        <f t="shared" si="103"/>
        <v>79.617467450167069</v>
      </c>
      <c r="Z346" s="38">
        <f t="shared" si="104"/>
        <v>84.760649978041286</v>
      </c>
      <c r="AA346" s="38">
        <f t="shared" si="105"/>
        <v>-3.7720568221477464</v>
      </c>
      <c r="AB346" s="38">
        <f t="shared" si="106"/>
        <v>-3.7720568221477606</v>
      </c>
      <c r="AC346" s="38">
        <f t="shared" si="107"/>
        <v>-3.7720568221477464</v>
      </c>
      <c r="AF346">
        <v>1.44</v>
      </c>
      <c r="AG346">
        <v>2.84</v>
      </c>
      <c r="AH346" s="45"/>
      <c r="AJ346" t="s">
        <v>329</v>
      </c>
    </row>
    <row r="347" spans="1:36" ht="15" x14ac:dyDescent="0.25">
      <c r="A347">
        <v>1.65</v>
      </c>
      <c r="B347">
        <v>4.1399999999999997</v>
      </c>
      <c r="C347">
        <v>5.26</v>
      </c>
      <c r="D347" s="32">
        <f t="shared" si="108"/>
        <v>3.7720568221477624E-2</v>
      </c>
      <c r="E347" s="33">
        <f>IF(OR($A347="",$B347="",$C347=""),"",A347*'MPTO_working_3-way'!$I346)</f>
        <v>1.7122389375654379</v>
      </c>
      <c r="F347" s="34">
        <f>IF(OR($A347="",$B347="",$C347=""),"",B347*'MPTO_working_3-way'!$I346)</f>
        <v>4.2961631524369173</v>
      </c>
      <c r="G347" s="35">
        <f>IF(OR($A347="",$B347="",$C347=""),"",C347*'MPTO_working_3-way'!$I346)</f>
        <v>5.4584101888449723</v>
      </c>
      <c r="H347" s="33">
        <f>IF(OR($A347="",$B347="",$C347=""),"",'MPTO_working_3-way'!E346)</f>
        <v>1.6849566369764148</v>
      </c>
      <c r="I347" s="34">
        <f>IF(OR($A347="",$B347="",$C347=""),"",'MPTO_working_3-way'!F346)</f>
        <v>4.3673391497978669</v>
      </c>
      <c r="J347" s="35">
        <f>IF(OR($A347="",$B347="",$C347=""),"",'MPTO_working_3-way'!G346)</f>
        <v>5.6325162010402545</v>
      </c>
      <c r="K347" s="33">
        <f>IF(OR($A347="",$B347="",$C347=""),"",'OddsRatio_working_3-way'!H346)</f>
        <v>1.6943701598379561</v>
      </c>
      <c r="L347" s="34">
        <f>IF(OR($A347="",$B347="",$C347=""),"",'OddsRatio_working_3-way'!I346)</f>
        <v>4.3543420029095108</v>
      </c>
      <c r="M347" s="35">
        <f>IF(OR($A347="",$B347="",$C347=""),"",'OddsRatio_working_3-way'!J346)</f>
        <v>5.5507952013995272</v>
      </c>
      <c r="N347" s="36">
        <f t="shared" si="96"/>
        <v>58.403063851699279</v>
      </c>
      <c r="O347" s="37">
        <f t="shared" si="97"/>
        <v>23.276583419155507</v>
      </c>
      <c r="P347" s="37">
        <f t="shared" si="98"/>
        <v>18.32035272914521</v>
      </c>
      <c r="Q347" t="s">
        <v>275</v>
      </c>
      <c r="R347" t="s">
        <v>312</v>
      </c>
      <c r="S347" t="s">
        <v>474</v>
      </c>
      <c r="T347" s="38">
        <v>100</v>
      </c>
      <c r="U347" s="38">
        <f t="shared" si="99"/>
        <v>65.870307167235495</v>
      </c>
      <c r="V347" s="38">
        <f t="shared" si="100"/>
        <v>66.101694915254228</v>
      </c>
      <c r="W347" s="38">
        <f t="shared" si="101"/>
        <v>64.664310954063609</v>
      </c>
      <c r="X347" s="38">
        <f t="shared" si="102"/>
        <v>69.233994130682163</v>
      </c>
      <c r="Y347" s="38">
        <f t="shared" si="103"/>
        <v>69.46538187870091</v>
      </c>
      <c r="Z347" s="38">
        <f t="shared" si="104"/>
        <v>68.027997917510262</v>
      </c>
      <c r="AA347" s="38">
        <f t="shared" si="105"/>
        <v>-3.3636869634466677</v>
      </c>
      <c r="AB347" s="38">
        <f t="shared" si="106"/>
        <v>-3.3636869634466819</v>
      </c>
      <c r="AC347" s="38">
        <f t="shared" si="107"/>
        <v>-3.3636869634466535</v>
      </c>
      <c r="AF347">
        <v>1.66</v>
      </c>
      <c r="AG347">
        <v>2.29</v>
      </c>
      <c r="AH347" s="45"/>
      <c r="AJ347" t="s">
        <v>329</v>
      </c>
    </row>
    <row r="348" spans="1:36" ht="15" x14ac:dyDescent="0.25">
      <c r="A348">
        <v>2.93</v>
      </c>
      <c r="B348">
        <v>2.95</v>
      </c>
      <c r="C348">
        <v>2.83</v>
      </c>
      <c r="D348" s="32">
        <f t="shared" si="108"/>
        <v>3.363686963446666E-2</v>
      </c>
      <c r="E348" s="33">
        <f>IF(OR($A348="",$B348="",$C348=""),"",A348*'MPTO_working_3-way'!$I347)</f>
        <v>3.0285560280289876</v>
      </c>
      <c r="F348" s="34">
        <f>IF(OR($A348="",$B348="",$C348=""),"",B348*'MPTO_working_3-way'!$I347)</f>
        <v>3.049228765421677</v>
      </c>
      <c r="G348" s="35">
        <f>IF(OR($A348="",$B348="",$C348=""),"",C348*'MPTO_working_3-way'!$I347)</f>
        <v>2.9251923410655407</v>
      </c>
      <c r="H348" s="33">
        <f>IF(OR($A348="",$B348="",$C348=""),"",'MPTO_working_3-way'!E347)</f>
        <v>3.0295260170158542</v>
      </c>
      <c r="I348" s="34">
        <f>IF(OR($A348="",$B348="",$C348=""),"",'MPTO_working_3-way'!F347)</f>
        <v>3.0509127691644737</v>
      </c>
      <c r="J348" s="35">
        <f>IF(OR($A348="",$B348="",$C348=""),"",'MPTO_working_3-way'!G347)</f>
        <v>2.922740847879167</v>
      </c>
      <c r="K348" s="33">
        <f>IF(OR($A348="",$B348="",$C348=""),"",'OddsRatio_working_3-way'!H347)</f>
        <v>3.0290622322110865</v>
      </c>
      <c r="L348" s="34">
        <f>IF(OR($A348="",$B348="",$C348=""),"",'OddsRatio_working_3-way'!I347)</f>
        <v>3.0500887838402173</v>
      </c>
      <c r="M348" s="35">
        <f>IF(OR($A348="",$B348="",$C348=""),"",'OddsRatio_working_3-way'!J347)</f>
        <v>2.9239294740654347</v>
      </c>
      <c r="N348" s="36">
        <f t="shared" si="96"/>
        <v>33.019035829124462</v>
      </c>
      <c r="O348" s="37">
        <f t="shared" si="97"/>
        <v>32.795177959096492</v>
      </c>
      <c r="P348" s="37">
        <f t="shared" si="98"/>
        <v>34.185786211779032</v>
      </c>
      <c r="Q348" t="s">
        <v>110</v>
      </c>
      <c r="R348" t="s">
        <v>109</v>
      </c>
      <c r="S348" t="s">
        <v>474</v>
      </c>
      <c r="T348" s="38">
        <v>100</v>
      </c>
      <c r="U348" s="38">
        <f t="shared" si="99"/>
        <v>88.974641675854457</v>
      </c>
      <c r="V348" s="38">
        <f t="shared" si="100"/>
        <v>78.678038379530932</v>
      </c>
      <c r="W348" s="38">
        <f t="shared" si="101"/>
        <v>28.571428571428573</v>
      </c>
      <c r="X348" s="38">
        <f t="shared" si="102"/>
        <v>92.750533049040513</v>
      </c>
      <c r="Y348" s="38">
        <f t="shared" si="103"/>
        <v>82.453929752716974</v>
      </c>
      <c r="Z348" s="38">
        <f t="shared" si="104"/>
        <v>32.347319944614618</v>
      </c>
      <c r="AA348" s="38">
        <f t="shared" si="105"/>
        <v>-3.7758913731860559</v>
      </c>
      <c r="AB348" s="38">
        <f t="shared" si="106"/>
        <v>-3.7758913731860417</v>
      </c>
      <c r="AC348" s="38">
        <f t="shared" si="107"/>
        <v>-3.7758913731860453</v>
      </c>
      <c r="AF348">
        <v>2.23</v>
      </c>
      <c r="AG348">
        <v>1.7</v>
      </c>
      <c r="AH348" s="45"/>
      <c r="AJ348" t="s">
        <v>319</v>
      </c>
    </row>
    <row r="349" spans="1:36" ht="15" x14ac:dyDescent="0.25">
      <c r="A349">
        <v>9.07</v>
      </c>
      <c r="B349">
        <v>4.6900000000000004</v>
      </c>
      <c r="C349">
        <v>1.4</v>
      </c>
      <c r="D349" s="32">
        <f t="shared" si="108"/>
        <v>3.7758913731860577E-2</v>
      </c>
      <c r="E349" s="33">
        <f>IF(OR($A349="",$B349="",$C349=""),"",A349*'MPTO_working_3-way'!$I348)</f>
        <v>9.4124733475479765</v>
      </c>
      <c r="F349" s="34">
        <f>IF(OR($A349="",$B349="",$C349=""),"",B349*'MPTO_working_3-way'!$I348)</f>
        <v>4.8670893054024269</v>
      </c>
      <c r="G349" s="35">
        <f>IF(OR($A349="",$B349="",$C349=""),"",C349*'MPTO_working_3-way'!$I348)</f>
        <v>1.4528624792246048</v>
      </c>
      <c r="H349" s="33">
        <f>IF(OR($A349="",$B349="",$C349=""),"",'MPTO_working_3-way'!E348)</f>
        <v>10.238843691330096</v>
      </c>
      <c r="I349" s="34">
        <f>IF(OR($A349="",$B349="",$C349=""),"",'MPTO_working_3-way'!F348)</f>
        <v>4.984217186511378</v>
      </c>
      <c r="J349" s="35">
        <f>IF(OR($A349="",$B349="",$C349=""),"",'MPTO_working_3-way'!G348)</f>
        <v>1.4251116449072163</v>
      </c>
      <c r="K349" s="33">
        <f>IF(OR($A349="",$B349="",$C349=""),"",'OddsRatio_working_3-way'!H348)</f>
        <v>9.7503865152501383</v>
      </c>
      <c r="L349" s="34">
        <f>IF(OR($A349="",$B349="",$C349=""),"",'OddsRatio_working_3-way'!I348)</f>
        <v>5.0011061017686504</v>
      </c>
      <c r="M349" s="35">
        <f>IF(OR($A349="",$B349="",$C349=""),"",'OddsRatio_working_3-way'!J348)</f>
        <v>1.433724238674108</v>
      </c>
      <c r="N349" s="36">
        <f t="shared" si="96"/>
        <v>10.624200070223921</v>
      </c>
      <c r="O349" s="37">
        <f t="shared" si="97"/>
        <v>20.546160903396792</v>
      </c>
      <c r="P349" s="37">
        <f t="shared" si="98"/>
        <v>68.829639026379269</v>
      </c>
      <c r="Q349" t="s">
        <v>80</v>
      </c>
      <c r="R349" t="s">
        <v>111</v>
      </c>
      <c r="S349" t="s">
        <v>474</v>
      </c>
      <c r="T349" s="38">
        <v>100</v>
      </c>
      <c r="U349" s="38">
        <f t="shared" si="99"/>
        <v>41.176470588235297</v>
      </c>
      <c r="V349" s="38">
        <f t="shared" si="100"/>
        <v>73.118279569892465</v>
      </c>
      <c r="W349" s="38">
        <f t="shared" si="101"/>
        <v>81.981981981981988</v>
      </c>
      <c r="X349" s="38">
        <f t="shared" si="102"/>
        <v>44.899738448125547</v>
      </c>
      <c r="Y349" s="38">
        <f t="shared" si="103"/>
        <v>76.841547429782736</v>
      </c>
      <c r="Z349" s="38">
        <f t="shared" si="104"/>
        <v>85.705249841872231</v>
      </c>
      <c r="AA349" s="38">
        <f t="shared" si="105"/>
        <v>-3.7232678598902496</v>
      </c>
      <c r="AB349" s="38">
        <f t="shared" si="106"/>
        <v>-3.7232678598902709</v>
      </c>
      <c r="AC349" s="38">
        <f t="shared" si="107"/>
        <v>-3.7232678598902424</v>
      </c>
      <c r="AF349">
        <v>1.85</v>
      </c>
      <c r="AG349">
        <v>2.0299999999999998</v>
      </c>
      <c r="AH349" s="45"/>
      <c r="AJ349" t="s">
        <v>319</v>
      </c>
    </row>
    <row r="350" spans="1:36" ht="15" x14ac:dyDescent="0.25">
      <c r="A350">
        <v>1.7</v>
      </c>
      <c r="B350">
        <v>3.72</v>
      </c>
      <c r="C350">
        <v>5.55</v>
      </c>
      <c r="D350" s="32">
        <f t="shared" si="108"/>
        <v>3.7232678598902558E-2</v>
      </c>
      <c r="E350" s="33">
        <f>IF(OR($A350="",$B350="",$C350=""),"",A350*'MPTO_working_3-way'!$I349)</f>
        <v>1.7632955536181343</v>
      </c>
      <c r="F350" s="34">
        <f>IF(OR($A350="",$B350="",$C350=""),"",B350*'MPTO_working_3-way'!$I349)</f>
        <v>3.8585055643879178</v>
      </c>
      <c r="G350" s="35">
        <f>IF(OR($A350="",$B350="",$C350=""),"",C350*'MPTO_working_3-way'!$I349)</f>
        <v>5.7566413662239091</v>
      </c>
      <c r="H350" s="33">
        <f>IF(OR($A350="",$B350="",$C350=""),"",'MPTO_working_3-way'!E349)</f>
        <v>1.7366405415033845</v>
      </c>
      <c r="I350" s="34">
        <f>IF(OR($A350="",$B350="",$C350=""),"",'MPTO_working_3-way'!F349)</f>
        <v>3.9000600040002671</v>
      </c>
      <c r="J350" s="35">
        <f>IF(OR($A350="",$B350="",$C350=""),"",'MPTO_working_3-way'!G349)</f>
        <v>5.9605665375993482</v>
      </c>
      <c r="K350" s="33">
        <f>IF(OR($A350="",$B350="",$C350=""),"",'OddsRatio_working_3-way'!H349)</f>
        <v>1.7462585904285295</v>
      </c>
      <c r="L350" s="34">
        <f>IF(OR($A350="",$B350="",$C350=""),"",'OddsRatio_working_3-way'!I349)</f>
        <v>3.8997476656651444</v>
      </c>
      <c r="M350" s="35">
        <f>IF(OR($A350="",$B350="",$C350=""),"",'OddsRatio_working_3-way'!J349)</f>
        <v>5.8506808377854425</v>
      </c>
      <c r="N350" s="36">
        <f t="shared" si="96"/>
        <v>56.711990111248454</v>
      </c>
      <c r="O350" s="37">
        <f t="shared" si="97"/>
        <v>25.91676967449526</v>
      </c>
      <c r="P350" s="37">
        <f t="shared" si="98"/>
        <v>17.371240214256282</v>
      </c>
      <c r="Q350" t="s">
        <v>316</v>
      </c>
      <c r="R350" t="s">
        <v>366</v>
      </c>
      <c r="S350" t="s">
        <v>474</v>
      </c>
      <c r="T350" s="38">
        <v>100</v>
      </c>
      <c r="U350" s="38">
        <f t="shared" si="99"/>
        <v>76.133651551312653</v>
      </c>
      <c r="V350" s="38">
        <f t="shared" si="100"/>
        <v>73.614775725593674</v>
      </c>
      <c r="W350" s="38">
        <f t="shared" si="101"/>
        <v>46.808510638297875</v>
      </c>
      <c r="X350" s="38">
        <f t="shared" si="102"/>
        <v>79.576713636108451</v>
      </c>
      <c r="Y350" s="38">
        <f t="shared" si="103"/>
        <v>77.057837810389472</v>
      </c>
      <c r="Z350" s="38">
        <f t="shared" si="104"/>
        <v>50.251572723093688</v>
      </c>
      <c r="AA350" s="38">
        <f t="shared" si="105"/>
        <v>-3.4430620847957982</v>
      </c>
      <c r="AB350" s="38">
        <f t="shared" si="106"/>
        <v>-3.4430620847957982</v>
      </c>
      <c r="AC350" s="38">
        <f t="shared" si="107"/>
        <v>-3.4430620847958124</v>
      </c>
      <c r="AF350">
        <v>2.14</v>
      </c>
      <c r="AG350">
        <v>1.75</v>
      </c>
      <c r="AH350" s="45"/>
      <c r="AJ350" t="s">
        <v>319</v>
      </c>
    </row>
    <row r="351" spans="1:36" s="38" customFormat="1" ht="15" x14ac:dyDescent="0.25">
      <c r="A351">
        <v>4.1900000000000004</v>
      </c>
      <c r="B351">
        <v>3.79</v>
      </c>
      <c r="C351">
        <v>1.88</v>
      </c>
      <c r="D351" s="32">
        <f t="shared" si="108"/>
        <v>3.4430620847958116E-2</v>
      </c>
      <c r="E351" s="33">
        <f>IF(OR($A351="",$B351="",$C351=""),"",A351*'MPTO_working_3-way'!$I350)</f>
        <v>4.3342643013529445</v>
      </c>
      <c r="F351" s="34">
        <f>IF(OR($A351="",$B351="",$C351=""),"",B351*'MPTO_working_3-way'!$I350)</f>
        <v>3.9204920530137612</v>
      </c>
      <c r="G351" s="35">
        <f>IF(OR($A351="",$B351="",$C351=""),"",C351*'MPTO_working_3-way'!$I350)</f>
        <v>1.9447295671941611</v>
      </c>
      <c r="H351" s="33">
        <f>IF(OR($A351="",$B351="",$C351=""),"",'MPTO_working_3-way'!E350)</f>
        <v>4.4016678455065756</v>
      </c>
      <c r="I351" s="34">
        <f>IF(OR($A351="",$B351="",$C351=""),"",'MPTO_working_3-way'!F350)</f>
        <v>3.9623518073687802</v>
      </c>
      <c r="J351" s="35">
        <f>IF(OR($A351="",$B351="",$C351=""),"",'MPTO_working_3-way'!G350)</f>
        <v>1.9214583899885154</v>
      </c>
      <c r="K351" s="33">
        <f>IF(OR($A351="",$B351="",$C351=""),"",'OddsRatio_working_3-way'!H350)</f>
        <v>4.3721351480125321</v>
      </c>
      <c r="L351" s="34">
        <f>IF(OR($A351="",$B351="",$C351=""),"",'OddsRatio_working_3-way'!I350)</f>
        <v>3.9492968849388603</v>
      </c>
      <c r="M351" s="35">
        <f>IF(OR($A351="",$B351="",$C351=""),"",'OddsRatio_working_3-way'!J350)</f>
        <v>1.9302441787620777</v>
      </c>
      <c r="N351" s="36">
        <f t="shared" si="96"/>
        <v>23.071966323969885</v>
      </c>
      <c r="O351" s="37">
        <f t="shared" si="97"/>
        <v>25.50700234760787</v>
      </c>
      <c r="P351" s="37">
        <f t="shared" si="98"/>
        <v>51.421031328422252</v>
      </c>
      <c r="Q351" t="s">
        <v>460</v>
      </c>
      <c r="R351" t="s">
        <v>461</v>
      </c>
      <c r="S351" t="s">
        <v>474</v>
      </c>
      <c r="T351" s="38">
        <v>100</v>
      </c>
      <c r="U351" s="38">
        <f t="shared" si="99"/>
        <v>52.830188679245275</v>
      </c>
      <c r="V351" s="38">
        <f t="shared" si="100"/>
        <v>70.238095238095241</v>
      </c>
      <c r="W351" s="38">
        <f t="shared" si="101"/>
        <v>73.614775725593674</v>
      </c>
      <c r="X351" s="38">
        <f t="shared" si="102"/>
        <v>56.147129036311092</v>
      </c>
      <c r="Y351" s="38">
        <f t="shared" si="103"/>
        <v>73.555035595161044</v>
      </c>
      <c r="Z351" s="38">
        <f t="shared" si="104"/>
        <v>76.931716082659477</v>
      </c>
      <c r="AA351" s="38">
        <f t="shared" si="105"/>
        <v>-3.3169403570658176</v>
      </c>
      <c r="AB351" s="38">
        <f t="shared" si="106"/>
        <v>-3.3169403570658034</v>
      </c>
      <c r="AC351" s="38">
        <f t="shared" si="107"/>
        <v>-3.3169403570658034</v>
      </c>
      <c r="AD351" s="39"/>
      <c r="AF351">
        <v>1.9</v>
      </c>
      <c r="AG351">
        <v>1.97</v>
      </c>
      <c r="AH351" s="45"/>
      <c r="AI351" s="39"/>
      <c r="AJ351" t="s">
        <v>480</v>
      </c>
    </row>
    <row r="352" spans="1:36" ht="15" x14ac:dyDescent="0.25">
      <c r="A352">
        <v>2.12</v>
      </c>
      <c r="B352">
        <v>3.36</v>
      </c>
      <c r="C352">
        <v>3.79</v>
      </c>
      <c r="D352" s="32">
        <f t="shared" si="108"/>
        <v>3.3169403570658007E-2</v>
      </c>
      <c r="E352" s="33">
        <f>IF(OR($A352="",$B352="",$C352=""),"",A352*'MPTO_working_3-way'!$I351)</f>
        <v>2.1903191355697951</v>
      </c>
      <c r="F352" s="34">
        <f>IF(OR($A352="",$B352="",$C352=""),"",B352*'MPTO_working_3-way'!$I351)</f>
        <v>3.471449195997411</v>
      </c>
      <c r="G352" s="35">
        <f>IF(OR($A352="",$B352="",$C352=""),"",C352*'MPTO_working_3-way'!$I351)</f>
        <v>3.915712039532794</v>
      </c>
      <c r="H352" s="33">
        <f>IF(OR($A352="",$B352="",$C352=""),"",'MPTO_working_3-way'!E351)</f>
        <v>2.1708849169265947</v>
      </c>
      <c r="I352" s="34">
        <f>IF(OR($A352="",$B352="",$C352=""),"",'MPTO_working_3-way'!F351)</f>
        <v>3.4896391595510141</v>
      </c>
      <c r="J352" s="35">
        <f>IF(OR($A352="",$B352="",$C352=""),"",'MPTO_working_3-way'!G351)</f>
        <v>3.9557623162266053</v>
      </c>
      <c r="K352" s="33">
        <f>IF(OR($A352="",$B352="",$C352=""),"",'OddsRatio_working_3-way'!H351)</f>
        <v>2.1788683824990076</v>
      </c>
      <c r="L352" s="34">
        <f>IF(OR($A352="",$B352="",$C352=""),"",'OddsRatio_working_3-way'!I351)</f>
        <v>3.4840440916943369</v>
      </c>
      <c r="M352" s="35">
        <f>IF(OR($A352="",$B352="",$C352=""),"",'OddsRatio_working_3-way'!J351)</f>
        <v>3.9366453456894908</v>
      </c>
      <c r="N352" s="36">
        <f t="shared" si="96"/>
        <v>45.655447362005425</v>
      </c>
      <c r="O352" s="37">
        <f t="shared" si="97"/>
        <v>28.806413216503422</v>
      </c>
      <c r="P352" s="37">
        <f t="shared" si="98"/>
        <v>25.538139421491163</v>
      </c>
      <c r="Q352" t="s">
        <v>462</v>
      </c>
      <c r="R352" t="s">
        <v>463</v>
      </c>
      <c r="S352" t="s">
        <v>474</v>
      </c>
      <c r="T352" s="38">
        <v>100</v>
      </c>
      <c r="U352" s="38">
        <f t="shared" si="99"/>
        <v>91.166077738515909</v>
      </c>
      <c r="V352" s="38">
        <f t="shared" si="100"/>
        <v>82.332155477031804</v>
      </c>
      <c r="W352" s="38">
        <f t="shared" si="101"/>
        <v>21.875</v>
      </c>
      <c r="X352" s="38">
        <f t="shared" si="102"/>
        <v>95.792844522968196</v>
      </c>
      <c r="Y352" s="38">
        <f t="shared" si="103"/>
        <v>86.958922261484091</v>
      </c>
      <c r="Z352" s="38">
        <f t="shared" si="104"/>
        <v>26.501766784452297</v>
      </c>
      <c r="AA352" s="38">
        <f t="shared" si="105"/>
        <v>-4.6267667844522862</v>
      </c>
      <c r="AB352" s="38">
        <f t="shared" si="106"/>
        <v>-4.6267667844522862</v>
      </c>
      <c r="AC352" s="38">
        <f t="shared" si="107"/>
        <v>-4.6267667844522968</v>
      </c>
      <c r="AF352">
        <v>2.29</v>
      </c>
      <c r="AG352">
        <v>1.66</v>
      </c>
      <c r="AH352" s="45"/>
      <c r="AJ352" t="s">
        <v>480</v>
      </c>
    </row>
    <row r="353" spans="1:36" ht="15" x14ac:dyDescent="0.25">
      <c r="A353">
        <v>11.32</v>
      </c>
      <c r="B353">
        <v>5.66</v>
      </c>
      <c r="C353">
        <v>1.28</v>
      </c>
      <c r="D353" s="32">
        <f t="shared" si="108"/>
        <v>4.6267667844523075E-2</v>
      </c>
      <c r="E353" s="33">
        <f>IF(OR($A353="",$B353="",$C353=""),"",A353*'MPTO_working_3-way'!$I352)</f>
        <v>11.843750000000002</v>
      </c>
      <c r="F353" s="34">
        <f>IF(OR($A353="",$B353="",$C353=""),"",B353*'MPTO_working_3-way'!$I352)</f>
        <v>5.9218750000000009</v>
      </c>
      <c r="G353" s="35">
        <f>IF(OR($A353="",$B353="",$C353=""),"",C353*'MPTO_working_3-way'!$I352)</f>
        <v>1.3392226148409896</v>
      </c>
      <c r="H353" s="33">
        <f>IF(OR($A353="",$B353="",$C353=""),"",'MPTO_working_3-way'!E352)</f>
        <v>13.714285714285722</v>
      </c>
      <c r="I353" s="34">
        <f>IF(OR($A353="",$B353="",$C353=""),"",'MPTO_working_3-way'!F352)</f>
        <v>6.2013238986532775</v>
      </c>
      <c r="J353" s="35">
        <f>IF(OR($A353="",$B353="",$C353=""),"",'MPTO_working_3-way'!G352)</f>
        <v>1.3057771796597135</v>
      </c>
      <c r="K353" s="33">
        <f>IF(OR($A353="",$B353="",$C353=""),"",'OddsRatio_working_3-way'!H352)</f>
        <v>12.608529757941616</v>
      </c>
      <c r="L353" s="34">
        <f>IF(OR($A353="",$B353="",$C353=""),"",'OddsRatio_working_3-way'!I352)</f>
        <v>6.2418361116286754</v>
      </c>
      <c r="M353" s="35">
        <f>IF(OR($A353="",$B353="",$C353=""),"",'OddsRatio_working_3-way'!J352)</f>
        <v>1.3149601097115942</v>
      </c>
      <c r="N353" s="36">
        <f t="shared" si="96"/>
        <v>8.4432717678100246</v>
      </c>
      <c r="O353" s="37">
        <f t="shared" si="97"/>
        <v>16.886543535620049</v>
      </c>
      <c r="P353" s="37">
        <f t="shared" si="98"/>
        <v>74.670184696569905</v>
      </c>
      <c r="Q353" t="s">
        <v>464</v>
      </c>
      <c r="R353" t="s">
        <v>465</v>
      </c>
      <c r="S353" t="s">
        <v>474</v>
      </c>
      <c r="T353" s="38">
        <v>100</v>
      </c>
      <c r="U353" s="38">
        <f t="shared" si="99"/>
        <v>59.677419354838712</v>
      </c>
      <c r="V353" s="38">
        <f t="shared" si="100"/>
        <v>66.88741721854305</v>
      </c>
      <c r="W353" s="38">
        <f t="shared" si="101"/>
        <v>70.149253731343279</v>
      </c>
      <c r="X353" s="38">
        <f t="shared" si="102"/>
        <v>62.963329050113671</v>
      </c>
      <c r="Y353" s="38">
        <f t="shared" si="103"/>
        <v>70.173326913818016</v>
      </c>
      <c r="Z353" s="38">
        <f t="shared" si="104"/>
        <v>73.435163426618246</v>
      </c>
      <c r="AA353" s="38">
        <f t="shared" si="105"/>
        <v>-3.2859096952749596</v>
      </c>
      <c r="AB353" s="38">
        <f t="shared" si="106"/>
        <v>-3.2859096952749667</v>
      </c>
      <c r="AC353" s="38">
        <f t="shared" si="107"/>
        <v>-3.2859096952749667</v>
      </c>
      <c r="AF353">
        <v>1.68</v>
      </c>
      <c r="AG353">
        <v>2.23</v>
      </c>
      <c r="AH353" s="45"/>
      <c r="AJ353" t="s">
        <v>480</v>
      </c>
    </row>
    <row r="354" spans="1:36" s="38" customFormat="1" ht="15" x14ac:dyDescent="0.25">
      <c r="A354">
        <v>2.48</v>
      </c>
      <c r="B354">
        <v>3.02</v>
      </c>
      <c r="C354">
        <v>3.35</v>
      </c>
      <c r="D354" s="32">
        <f t="shared" si="108"/>
        <v>3.2859096952749578E-2</v>
      </c>
      <c r="E354" s="33">
        <f>IF(OR($A354="",$B354="",$C354=""),"",A354*'MPTO_working_3-way'!$I353)</f>
        <v>2.5614905604428189</v>
      </c>
      <c r="F354" s="34">
        <f>IF(OR($A354="",$B354="",$C354=""),"",B354*'MPTO_working_3-way'!$I353)</f>
        <v>3.1192344727973036</v>
      </c>
      <c r="G354" s="35">
        <f>IF(OR($A354="",$B354="",$C354=""),"",C354*'MPTO_working_3-way'!$I353)</f>
        <v>3.460077974791711</v>
      </c>
      <c r="H354" s="33">
        <f>IF(OR($A354="",$B354="",$C354=""),"",'MPTO_working_3-way'!E353)</f>
        <v>2.5492465089058798</v>
      </c>
      <c r="I354" s="34">
        <f>IF(OR($A354="",$B354="",$C354=""),"",'MPTO_working_3-way'!F353)</f>
        <v>3.1233134546854795</v>
      </c>
      <c r="J354" s="35">
        <f>IF(OR($A354="",$B354="",$C354=""),"",'MPTO_working_3-way'!G353)</f>
        <v>3.4776024793525888</v>
      </c>
      <c r="K354" s="33">
        <f>IF(OR($A354="",$B354="",$C354=""),"",'OddsRatio_working_3-way'!H353)</f>
        <v>2.5548111556206066</v>
      </c>
      <c r="L354" s="34">
        <f>IF(OR($A354="",$B354="",$C354=""),"",'OddsRatio_working_3-way'!I353)</f>
        <v>3.122107117806503</v>
      </c>
      <c r="M354" s="35">
        <f>IF(OR($A354="",$B354="",$C354=""),"",'OddsRatio_working_3-way'!J353)</f>
        <v>3.468787983586775</v>
      </c>
      <c r="N354" s="36">
        <f t="shared" si="96"/>
        <v>39.039769087695738</v>
      </c>
      <c r="O354" s="37">
        <f t="shared" si="97"/>
        <v>32.059148124995183</v>
      </c>
      <c r="P354" s="37">
        <f t="shared" si="98"/>
        <v>28.901082787309086</v>
      </c>
      <c r="Q354" t="s">
        <v>466</v>
      </c>
      <c r="R354" t="s">
        <v>467</v>
      </c>
      <c r="S354" t="s">
        <v>474</v>
      </c>
      <c r="T354" s="38">
        <v>100</v>
      </c>
      <c r="U354" s="38">
        <f t="shared" si="99"/>
        <v>31.972789115646258</v>
      </c>
      <c r="V354" s="38">
        <f t="shared" si="100"/>
        <v>78.118161925601754</v>
      </c>
      <c r="W354" s="38">
        <f t="shared" si="101"/>
        <v>87.531172069825445</v>
      </c>
      <c r="X354" s="38">
        <f t="shared" si="102"/>
        <v>34.350666004572815</v>
      </c>
      <c r="Y354" s="38">
        <f t="shared" si="103"/>
        <v>80.496038814528305</v>
      </c>
      <c r="Z354" s="38">
        <f t="shared" si="104"/>
        <v>89.909048958751995</v>
      </c>
      <c r="AA354" s="38">
        <f t="shared" si="105"/>
        <v>-2.3778768889265578</v>
      </c>
      <c r="AB354" s="38">
        <f t="shared" si="106"/>
        <v>-2.3778768889265507</v>
      </c>
      <c r="AC354" s="38">
        <f t="shared" si="107"/>
        <v>-2.3778768889265507</v>
      </c>
      <c r="AD354" s="39"/>
      <c r="AF354">
        <v>2.44</v>
      </c>
      <c r="AG354">
        <v>1.59</v>
      </c>
      <c r="AH354" s="45"/>
      <c r="AI354" s="39"/>
      <c r="AJ354" t="s">
        <v>480</v>
      </c>
    </row>
    <row r="355" spans="1:36" ht="15" x14ac:dyDescent="0.25">
      <c r="A355">
        <v>1.47</v>
      </c>
      <c r="B355">
        <v>4.57</v>
      </c>
      <c r="C355">
        <v>8.02</v>
      </c>
      <c r="D355" s="32">
        <f t="shared" si="108"/>
        <v>2.3778768889265667E-2</v>
      </c>
      <c r="E355" s="33">
        <f>IF(OR($A355="",$B355="",$C355=""),"",A355*'MPTO_working_3-way'!$I354)</f>
        <v>1.5049547902672205</v>
      </c>
      <c r="F355" s="34">
        <f>IF(OR($A355="",$B355="",$C355=""),"",B355*'MPTO_working_3-way'!$I354)</f>
        <v>4.6786689738239442</v>
      </c>
      <c r="G355" s="35">
        <f>IF(OR($A355="",$B355="",$C355=""),"",C355*'MPTO_working_3-way'!$I354)</f>
        <v>8.210705726491911</v>
      </c>
      <c r="H355" s="33">
        <f>IF(OR($A355="",$B355="",$C355=""),"",'MPTO_working_3-way'!E354)</f>
        <v>1.4873297666842136</v>
      </c>
      <c r="I355" s="34">
        <f>IF(OR($A355="",$B355="",$C355=""),"",'MPTO_working_3-way'!F354)</f>
        <v>4.7417607585846815</v>
      </c>
      <c r="J355" s="35">
        <f>IF(OR($A355="",$B355="",$C355=""),"",'MPTO_working_3-way'!G354)</f>
        <v>8.5644285210303792</v>
      </c>
      <c r="K355" s="33">
        <f>IF(OR($A355="",$B355="",$C355=""),"",'OddsRatio_working_3-way'!H354)</f>
        <v>1.4931205327062234</v>
      </c>
      <c r="L355" s="34">
        <f>IF(OR($A355="",$B355="",$C355=""),"",'OddsRatio_working_3-way'!I354)</f>
        <v>4.7456176633217382</v>
      </c>
      <c r="M355" s="35">
        <f>IF(OR($A355="",$B355="",$C355=""),"",'OddsRatio_working_3-way'!J354)</f>
        <v>8.3653322119099727</v>
      </c>
      <c r="N355" s="36">
        <f t="shared" si="96"/>
        <v>66.447178776874722</v>
      </c>
      <c r="O355" s="37">
        <f t="shared" si="97"/>
        <v>21.373600175493618</v>
      </c>
      <c r="P355" s="37">
        <f t="shared" si="98"/>
        <v>12.17922104763165</v>
      </c>
      <c r="Q355" t="s">
        <v>137</v>
      </c>
      <c r="R355" t="s">
        <v>121</v>
      </c>
      <c r="S355" t="s">
        <v>474</v>
      </c>
      <c r="T355" s="38">
        <v>100</v>
      </c>
      <c r="U355" s="38">
        <f t="shared" si="99"/>
        <v>18.032786885245901</v>
      </c>
      <c r="V355" s="38">
        <f t="shared" si="100"/>
        <v>84.639016897081419</v>
      </c>
      <c r="W355" s="38">
        <f t="shared" si="101"/>
        <v>94.98746867167921</v>
      </c>
      <c r="X355" s="38">
        <f t="shared" si="102"/>
        <v>20.373514431239389</v>
      </c>
      <c r="Y355" s="38">
        <f t="shared" si="103"/>
        <v>86.979744443074907</v>
      </c>
      <c r="Z355" s="38">
        <f t="shared" si="104"/>
        <v>97.328196217672698</v>
      </c>
      <c r="AA355" s="38">
        <f t="shared" si="105"/>
        <v>-2.340727545993488</v>
      </c>
      <c r="AB355" s="38">
        <f t="shared" si="106"/>
        <v>-2.340727545993488</v>
      </c>
      <c r="AC355" s="38">
        <f t="shared" si="107"/>
        <v>-2.340727545993488</v>
      </c>
      <c r="AF355">
        <v>1.79</v>
      </c>
      <c r="AG355">
        <v>2.13</v>
      </c>
      <c r="AH355" s="45"/>
      <c r="AJ355" t="s">
        <v>320</v>
      </c>
    </row>
    <row r="356" spans="1:36" ht="15" x14ac:dyDescent="0.25">
      <c r="A356">
        <v>1.22</v>
      </c>
      <c r="B356">
        <v>6.51</v>
      </c>
      <c r="C356">
        <v>19.95</v>
      </c>
      <c r="D356" s="32">
        <f t="shared" si="108"/>
        <v>2.340727545993504E-2</v>
      </c>
      <c r="E356" s="33">
        <f>IF(OR($A356="",$B356="",$C356=""),"",A356*'MPTO_working_3-way'!$I355)</f>
        <v>1.2485568760611208</v>
      </c>
      <c r="F356" s="34">
        <f>IF(OR($A356="",$B356="",$C356=""),"",B356*'MPTO_working_3-way'!$I355)</f>
        <v>6.6623813632441768</v>
      </c>
      <c r="G356" s="35">
        <f>IF(OR($A356="",$B356="",$C356=""),"",C356*'MPTO_working_3-way'!$I355)</f>
        <v>20.416975145425702</v>
      </c>
      <c r="H356" s="33">
        <f>IF(OR($A356="",$B356="",$C356=""),"",'MPTO_working_3-way'!E355)</f>
        <v>1.2317247368842064</v>
      </c>
      <c r="I356" s="34">
        <f>IF(OR($A356="",$B356="",$C356=""),"",'MPTO_working_3-way'!F355)</f>
        <v>6.8583621935589463</v>
      </c>
      <c r="J356" s="35">
        <f>IF(OR($A356="",$B356="",$C356=""),"",'MPTO_working_3-way'!G355)</f>
        <v>23.627877117715247</v>
      </c>
      <c r="K356" s="33">
        <f>IF(OR($A356="",$B356="",$C356=""),"",'OddsRatio_working_3-way'!H355)</f>
        <v>1.2364758278633352</v>
      </c>
      <c r="L356" s="34">
        <f>IF(OR($A356="",$B356="",$C356=""),"",'OddsRatio_working_3-way'!I355)</f>
        <v>6.9226445978498985</v>
      </c>
      <c r="M356" s="35">
        <f>IF(OR($A356="",$B356="",$C356=""),"",'OddsRatio_working_3-way'!J355)</f>
        <v>21.369167900046389</v>
      </c>
      <c r="N356" s="36">
        <f t="shared" si="96"/>
        <v>80.092466684797387</v>
      </c>
      <c r="O356" s="37">
        <f t="shared" si="97"/>
        <v>15.009648134478157</v>
      </c>
      <c r="P356" s="37">
        <f t="shared" si="98"/>
        <v>4.897885180724451</v>
      </c>
      <c r="Q356" t="s">
        <v>52</v>
      </c>
      <c r="R356" t="s">
        <v>54</v>
      </c>
      <c r="S356" t="s">
        <v>474</v>
      </c>
      <c r="T356" s="38">
        <v>100</v>
      </c>
      <c r="U356" s="38">
        <f t="shared" si="99"/>
        <v>80.198019801980209</v>
      </c>
      <c r="V356" s="38">
        <f t="shared" si="100"/>
        <v>76.851851851851848</v>
      </c>
      <c r="W356" s="38">
        <f t="shared" si="101"/>
        <v>40.476190476190474</v>
      </c>
      <c r="X356" s="38">
        <f t="shared" si="102"/>
        <v>82.671957671957671</v>
      </c>
      <c r="Y356" s="38">
        <f t="shared" si="103"/>
        <v>79.325789721829338</v>
      </c>
      <c r="Z356" s="38">
        <f t="shared" si="104"/>
        <v>42.950128346167951</v>
      </c>
      <c r="AA356" s="38">
        <f t="shared" si="105"/>
        <v>-2.4739378699774619</v>
      </c>
      <c r="AB356" s="38">
        <f t="shared" si="106"/>
        <v>-2.4739378699774903</v>
      </c>
      <c r="AC356" s="38">
        <f t="shared" si="107"/>
        <v>-2.4739378699774761</v>
      </c>
      <c r="AF356">
        <v>1.95</v>
      </c>
      <c r="AG356">
        <v>1.95</v>
      </c>
      <c r="AH356" s="45"/>
      <c r="AJ356" t="s">
        <v>320</v>
      </c>
    </row>
    <row r="357" spans="1:36" ht="15" x14ac:dyDescent="0.25">
      <c r="A357">
        <v>5.05</v>
      </c>
      <c r="B357">
        <v>4.32</v>
      </c>
      <c r="C357">
        <v>1.68</v>
      </c>
      <c r="D357" s="32">
        <f t="shared" si="108"/>
        <v>2.4739378699774717E-2</v>
      </c>
      <c r="E357" s="33">
        <f>IF(OR($A357="",$B357="",$C357=""),"",A357*'MPTO_working_3-way'!$I356)</f>
        <v>5.1749338624338623</v>
      </c>
      <c r="F357" s="34">
        <f>IF(OR($A357="",$B357="",$C357=""),"",B357*'MPTO_working_3-way'!$I356)</f>
        <v>4.4268741159830274</v>
      </c>
      <c r="G357" s="35">
        <f>IF(OR($A357="",$B357="",$C357=""),"",C357*'MPTO_working_3-way'!$I356)</f>
        <v>1.7215621562156214</v>
      </c>
      <c r="H357" s="33">
        <f>IF(OR($A357="",$B357="",$C357=""),"",'MPTO_working_3-way'!E356)</f>
        <v>5.2694439971475235</v>
      </c>
      <c r="I357" s="34">
        <f>IF(OR($A357="",$B357="",$C357=""),"",'MPTO_working_3-way'!F356)</f>
        <v>4.4795838548185234</v>
      </c>
      <c r="J357" s="35">
        <f>IF(OR($A357="",$B357="",$C357=""),"",'MPTO_working_3-way'!G356)</f>
        <v>1.7036017878790133</v>
      </c>
      <c r="K357" s="33">
        <f>IF(OR($A357="",$B357="",$C357=""),"",'OddsRatio_working_3-way'!H356)</f>
        <v>5.2282229888023188</v>
      </c>
      <c r="L357" s="34">
        <f>IF(OR($A357="",$B357="",$C357=""),"",'OddsRatio_working_3-way'!I356)</f>
        <v>4.4660988451416541</v>
      </c>
      <c r="M357" s="35">
        <f>IF(OR($A357="",$B357="",$C357=""),"",'OddsRatio_working_3-way'!J356)</f>
        <v>1.7099238598482911</v>
      </c>
      <c r="N357" s="36">
        <f t="shared" si="96"/>
        <v>19.32391846124353</v>
      </c>
      <c r="O357" s="37">
        <f t="shared" si="97"/>
        <v>22.58930283085181</v>
      </c>
      <c r="P357" s="37">
        <f t="shared" si="98"/>
        <v>58.086778707904664</v>
      </c>
      <c r="Q357" t="s">
        <v>117</v>
      </c>
      <c r="R357" t="s">
        <v>139</v>
      </c>
      <c r="S357" t="s">
        <v>474</v>
      </c>
      <c r="T357" s="38">
        <v>100</v>
      </c>
      <c r="U357" s="38">
        <f t="shared" si="99"/>
        <v>61.538461538461533</v>
      </c>
      <c r="V357" s="38">
        <f t="shared" si="100"/>
        <v>65.870307167235495</v>
      </c>
      <c r="W357" s="38">
        <f t="shared" si="101"/>
        <v>69.325153374233125</v>
      </c>
      <c r="X357" s="38">
        <f t="shared" si="102"/>
        <v>64.80453945853138</v>
      </c>
      <c r="Y357" s="38">
        <f t="shared" si="103"/>
        <v>69.136385087305328</v>
      </c>
      <c r="Z357" s="38">
        <f t="shared" si="104"/>
        <v>72.591231294302958</v>
      </c>
      <c r="AA357" s="38">
        <f t="shared" si="105"/>
        <v>-3.2660779200698471</v>
      </c>
      <c r="AB357" s="38">
        <f t="shared" si="106"/>
        <v>-3.2660779200698329</v>
      </c>
      <c r="AC357" s="38">
        <f t="shared" si="107"/>
        <v>-3.2660779200698329</v>
      </c>
      <c r="AF357">
        <v>1.62</v>
      </c>
      <c r="AG357">
        <v>2.4300000000000002</v>
      </c>
      <c r="AH357" s="45"/>
      <c r="AJ357" t="s">
        <v>320</v>
      </c>
    </row>
    <row r="358" spans="1:36" ht="15" x14ac:dyDescent="0.25">
      <c r="A358">
        <v>2.6</v>
      </c>
      <c r="B358">
        <v>2.93</v>
      </c>
      <c r="C358">
        <v>3.26</v>
      </c>
      <c r="D358" s="32">
        <f t="shared" si="108"/>
        <v>3.266077920069832E-2</v>
      </c>
      <c r="E358" s="33">
        <f>IF(OR($A358="",$B358="",$C358=""),"",A358*'MPTO_working_3-way'!$I357)</f>
        <v>2.6849180259218159</v>
      </c>
      <c r="F358" s="34">
        <f>IF(OR($A358="",$B358="",$C358=""),"",B358*'MPTO_working_3-way'!$I357)</f>
        <v>3.0256960830580462</v>
      </c>
      <c r="G358" s="35">
        <f>IF(OR($A358="",$B358="",$C358=""),"",C358*'MPTO_working_3-way'!$I357)</f>
        <v>3.3664741401942764</v>
      </c>
      <c r="H358" s="33">
        <f>IF(OR($A358="",$B358="",$C358=""),"",'MPTO_working_3-way'!E357)</f>
        <v>2.6757395055645183</v>
      </c>
      <c r="I358" s="34">
        <f>IF(OR($A358="",$B358="",$C358=""),"",'MPTO_working_3-way'!F357)</f>
        <v>3.0265427625271766</v>
      </c>
      <c r="J358" s="35">
        <f>IF(OR($A358="",$B358="",$C358=""),"",'MPTO_working_3-way'!G357)</f>
        <v>3.3799594245398055</v>
      </c>
      <c r="K358" s="33">
        <f>IF(OR($A358="",$B358="",$C358=""),"",'OddsRatio_working_3-way'!H357)</f>
        <v>2.6800531107422572</v>
      </c>
      <c r="L358" s="34">
        <f>IF(OR($A358="",$B358="",$C358=""),"",'OddsRatio_working_3-way'!I357)</f>
        <v>3.0265640648328476</v>
      </c>
      <c r="M358" s="35">
        <f>IF(OR($A358="",$B358="",$C358=""),"",'OddsRatio_working_3-way'!J357)</f>
        <v>3.3730750189234375</v>
      </c>
      <c r="N358" s="36">
        <f t="shared" si="96"/>
        <v>37.24508496517948</v>
      </c>
      <c r="O358" s="37">
        <f t="shared" si="97"/>
        <v>33.050246044186572</v>
      </c>
      <c r="P358" s="37">
        <f t="shared" si="98"/>
        <v>29.704668990633948</v>
      </c>
      <c r="Q358" t="s">
        <v>373</v>
      </c>
      <c r="R358" t="s">
        <v>87</v>
      </c>
      <c r="S358" t="s">
        <v>474</v>
      </c>
      <c r="T358" s="38">
        <v>100</v>
      </c>
      <c r="U358" s="38">
        <f t="shared" si="99"/>
        <v>41.860465116279073</v>
      </c>
      <c r="V358" s="38">
        <f t="shared" si="100"/>
        <v>72.29916897506925</v>
      </c>
      <c r="W358" s="38">
        <f t="shared" si="101"/>
        <v>82.142857142857139</v>
      </c>
      <c r="X358" s="38">
        <f t="shared" si="102"/>
        <v>45.557973882073611</v>
      </c>
      <c r="Y358" s="38">
        <f t="shared" si="103"/>
        <v>75.996677740863788</v>
      </c>
      <c r="Z358" s="38">
        <f t="shared" si="104"/>
        <v>85.840365908651677</v>
      </c>
      <c r="AA358" s="38">
        <f t="shared" si="105"/>
        <v>-3.697508765794538</v>
      </c>
      <c r="AB358" s="38">
        <f t="shared" si="106"/>
        <v>-3.697508765794538</v>
      </c>
      <c r="AC358" s="38">
        <f t="shared" si="107"/>
        <v>-3.697508765794538</v>
      </c>
      <c r="AF358">
        <v>2.97</v>
      </c>
      <c r="AG358">
        <v>1.41</v>
      </c>
      <c r="AH358" s="45"/>
      <c r="AJ358" t="s">
        <v>321</v>
      </c>
    </row>
    <row r="359" spans="1:36" s="38" customFormat="1" ht="15" x14ac:dyDescent="0.25">
      <c r="A359">
        <v>1.72</v>
      </c>
      <c r="B359">
        <v>3.61</v>
      </c>
      <c r="C359">
        <v>5.6</v>
      </c>
      <c r="D359" s="32">
        <f t="shared" si="108"/>
        <v>3.6975087657945327E-2</v>
      </c>
      <c r="E359" s="33">
        <f>IF(OR($A359="",$B359="",$C359=""),"",A359*'MPTO_working_3-way'!$I358)</f>
        <v>1.7835971507716659</v>
      </c>
      <c r="F359" s="34">
        <f>IF(OR($A359="",$B359="",$C359=""),"",B359*'MPTO_working_3-way'!$I358)</f>
        <v>3.7434800664451826</v>
      </c>
      <c r="G359" s="35">
        <f>IF(OR($A359="",$B359="",$C359=""),"",C359*'MPTO_working_3-way'!$I358)</f>
        <v>5.8070604908844938</v>
      </c>
      <c r="H359" s="33">
        <f>IF(OR($A359="",$B359="",$C359=""),"",'MPTO_working_3-way'!E358)</f>
        <v>1.7572520750536704</v>
      </c>
      <c r="I359" s="34">
        <f>IF(OR($A359="",$B359="",$C359=""),"",'MPTO_working_3-way'!F358)</f>
        <v>3.7781003624731624</v>
      </c>
      <c r="J359" s="35">
        <f>IF(OR($A359="",$B359="",$C359=""),"",'MPTO_working_3-way'!G358)</f>
        <v>6.0151678706855973</v>
      </c>
      <c r="K359" s="33">
        <f>IF(OR($A359="",$B359="",$C359=""),"",'OddsRatio_working_3-way'!H358)</f>
        <v>1.7669188441105901</v>
      </c>
      <c r="L359" s="34">
        <f>IF(OR($A359="",$B359="",$C359=""),"",'OddsRatio_working_3-way'!I358)</f>
        <v>3.7800808099008889</v>
      </c>
      <c r="M359" s="35">
        <f>IF(OR($A359="",$B359="",$C359=""),"",'OddsRatio_working_3-way'!J358)</f>
        <v>5.8997592818176594</v>
      </c>
      <c r="N359" s="36">
        <f t="shared" ref="N359:N376" si="109">(1/E359)* 100</f>
        <v>56.066472160899906</v>
      </c>
      <c r="O359" s="37">
        <f t="shared" ref="O359:O376" si="110">(1/F359)* 100</f>
        <v>26.713111389680844</v>
      </c>
      <c r="P359" s="37">
        <f t="shared" ref="P359:P376" si="111">(1/G359)* 100</f>
        <v>17.220416449419258</v>
      </c>
      <c r="Q359" t="s">
        <v>114</v>
      </c>
      <c r="R359" t="s">
        <v>92</v>
      </c>
      <c r="S359" t="s">
        <v>474</v>
      </c>
      <c r="T359" s="38">
        <v>100</v>
      </c>
      <c r="U359" s="38">
        <f t="shared" si="99"/>
        <v>50</v>
      </c>
      <c r="V359" s="38">
        <f t="shared" si="100"/>
        <v>68.35443037974683</v>
      </c>
      <c r="W359" s="38">
        <f t="shared" si="101"/>
        <v>78.260869565217391</v>
      </c>
      <c r="X359" s="38">
        <f t="shared" si="102"/>
        <v>53.384700055035772</v>
      </c>
      <c r="Y359" s="38">
        <f t="shared" si="103"/>
        <v>71.739130434782624</v>
      </c>
      <c r="Z359" s="38">
        <f t="shared" si="104"/>
        <v>81.645569620253156</v>
      </c>
      <c r="AA359" s="38">
        <f t="shared" si="105"/>
        <v>-3.384700055035772</v>
      </c>
      <c r="AB359" s="38">
        <f t="shared" si="106"/>
        <v>-3.3847000550357933</v>
      </c>
      <c r="AC359" s="38">
        <f t="shared" si="107"/>
        <v>-3.3847000550357649</v>
      </c>
      <c r="AD359" s="39"/>
      <c r="AF359">
        <v>2.44</v>
      </c>
      <c r="AG359">
        <v>1.59</v>
      </c>
      <c r="AH359" s="45"/>
      <c r="AI359" s="39"/>
      <c r="AJ359" t="s">
        <v>321</v>
      </c>
    </row>
    <row r="360" spans="1:36" ht="15" x14ac:dyDescent="0.25">
      <c r="A360">
        <v>2</v>
      </c>
      <c r="B360">
        <v>3.16</v>
      </c>
      <c r="C360">
        <v>4.5999999999999996</v>
      </c>
      <c r="D360" s="32">
        <f t="shared" si="108"/>
        <v>3.384700055035772E-2</v>
      </c>
      <c r="E360" s="33">
        <f>IF(OR($A360="",$B360="",$C360=""),"",A360*'MPTO_working_3-way'!$I359)</f>
        <v>2.0676940011007154</v>
      </c>
      <c r="F360" s="34">
        <f>IF(OR($A360="",$B360="",$C360=""),"",B360*'MPTO_working_3-way'!$I359)</f>
        <v>3.2669565217391305</v>
      </c>
      <c r="G360" s="35">
        <f>IF(OR($A360="",$B360="",$C360=""),"",C360*'MPTO_working_3-way'!$I359)</f>
        <v>4.7556962025316452</v>
      </c>
      <c r="H360" s="33">
        <f>IF(OR($A360="",$B360="",$C360=""),"",'MPTO_working_3-way'!E359)</f>
        <v>2.0461711711711712</v>
      </c>
      <c r="I360" s="34">
        <f>IF(OR($A360="",$B360="",$C360=""),"",'MPTO_working_3-way'!F359)</f>
        <v>3.2768259693417496</v>
      </c>
      <c r="J360" s="35">
        <f>IF(OR($A360="",$B360="",$C360=""),"",'MPTO_working_3-way'!G359)</f>
        <v>4.8518024032042719</v>
      </c>
      <c r="K360" s="33">
        <f>IF(OR($A360="",$B360="",$C360=""),"",'OddsRatio_working_3-way'!H359)</f>
        <v>2.0550468123187775</v>
      </c>
      <c r="L360" s="34">
        <f>IF(OR($A360="",$B360="",$C360=""),"",'OddsRatio_working_3-way'!I359)</f>
        <v>3.2789011146085594</v>
      </c>
      <c r="M360" s="35">
        <f>IF(OR($A360="",$B360="",$C360=""),"",'OddsRatio_working_3-way'!J359)</f>
        <v>4.7981685243475987</v>
      </c>
      <c r="N360" s="36">
        <f t="shared" si="109"/>
        <v>48.363055629491612</v>
      </c>
      <c r="O360" s="37">
        <f t="shared" si="110"/>
        <v>30.609528879425074</v>
      </c>
      <c r="P360" s="37">
        <f t="shared" si="111"/>
        <v>21.02741549108331</v>
      </c>
      <c r="Q360" t="s">
        <v>122</v>
      </c>
      <c r="R360" t="s">
        <v>89</v>
      </c>
      <c r="S360" t="s">
        <v>474</v>
      </c>
      <c r="T360" s="38">
        <v>100</v>
      </c>
      <c r="U360" s="38">
        <f t="shared" si="99"/>
        <v>44.751381215469614</v>
      </c>
      <c r="V360" s="38">
        <f t="shared" si="100"/>
        <v>68.847352024922117</v>
      </c>
      <c r="W360" s="38">
        <f t="shared" si="101"/>
        <v>82.668977469670722</v>
      </c>
      <c r="X360" s="38">
        <f t="shared" si="102"/>
        <v>48.483670505407176</v>
      </c>
      <c r="Y360" s="38">
        <f t="shared" si="103"/>
        <v>72.579641314859671</v>
      </c>
      <c r="Z360" s="38">
        <f t="shared" si="104"/>
        <v>86.401266759608262</v>
      </c>
      <c r="AA360" s="38">
        <f t="shared" si="105"/>
        <v>-3.7322892899375617</v>
      </c>
      <c r="AB360" s="38">
        <f t="shared" si="106"/>
        <v>-3.7322892899375546</v>
      </c>
      <c r="AC360" s="38">
        <f t="shared" si="107"/>
        <v>-3.7322892899375404</v>
      </c>
      <c r="AF360">
        <v>2.61</v>
      </c>
      <c r="AG360">
        <v>1.53</v>
      </c>
      <c r="AH360" s="45"/>
      <c r="AJ360" t="s">
        <v>321</v>
      </c>
    </row>
    <row r="361" spans="1:36" ht="15" x14ac:dyDescent="0.25">
      <c r="A361">
        <v>1.81</v>
      </c>
      <c r="B361">
        <v>3.21</v>
      </c>
      <c r="C361">
        <v>5.77</v>
      </c>
      <c r="D361" s="32">
        <f t="shared" si="108"/>
        <v>3.7322892899375626E-2</v>
      </c>
      <c r="E361" s="33">
        <f>IF(OR($A361="",$B361="",$C361=""),"",A361*'MPTO_working_3-way'!$I360)</f>
        <v>1.87755443614787</v>
      </c>
      <c r="F361" s="34">
        <f>IF(OR($A361="",$B361="",$C361=""),"",B361*'MPTO_working_3-way'!$I360)</f>
        <v>3.3298064862069956</v>
      </c>
      <c r="G361" s="35">
        <f>IF(OR($A361="",$B361="",$C361=""),"",C361*'MPTO_working_3-way'!$I360)</f>
        <v>5.9853530920293974</v>
      </c>
      <c r="H361" s="33">
        <f>IF(OR($A361="",$B361="",$C361=""),"",'MPTO_working_3-way'!E360)</f>
        <v>1.8516967772342967</v>
      </c>
      <c r="I361" s="34">
        <f>IF(OR($A361="",$B361="",$C361=""),"",'MPTO_working_3-way'!F360)</f>
        <v>3.3435253408782222</v>
      </c>
      <c r="J361" s="35">
        <f>IF(OR($A361="",$B361="",$C361=""),"",'MPTO_working_3-way'!G360)</f>
        <v>6.2162279714720441</v>
      </c>
      <c r="K361" s="33">
        <f>IF(OR($A361="",$B361="",$C361=""),"",'OddsRatio_working_3-way'!H360)</f>
        <v>1.86196122513941</v>
      </c>
      <c r="L361" s="34">
        <f>IF(OR($A361="",$B361="",$C361=""),"",'OddsRatio_working_3-way'!I360)</f>
        <v>3.3517707500717258</v>
      </c>
      <c r="M361" s="35">
        <f>IF(OR($A361="",$B361="",$C361=""),"",'OddsRatio_working_3-way'!J360)</f>
        <v>6.0759938813765277</v>
      </c>
      <c r="N361" s="36">
        <f t="shared" si="109"/>
        <v>53.260772670414511</v>
      </c>
      <c r="O361" s="37">
        <f t="shared" si="110"/>
        <v>30.031775244065507</v>
      </c>
      <c r="P361" s="37">
        <f t="shared" si="111"/>
        <v>16.707452085519979</v>
      </c>
      <c r="Q361" t="s">
        <v>90</v>
      </c>
      <c r="R361" t="s">
        <v>317</v>
      </c>
      <c r="S361" t="s">
        <v>474</v>
      </c>
      <c r="T361" s="38">
        <v>100</v>
      </c>
      <c r="U361" s="38">
        <f t="shared" si="99"/>
        <v>63.503649635036496</v>
      </c>
      <c r="V361" s="38">
        <f t="shared" si="100"/>
        <v>65.635738831615114</v>
      </c>
      <c r="W361" s="38">
        <f t="shared" si="101"/>
        <v>67.532467532467535</v>
      </c>
      <c r="X361" s="38">
        <f t="shared" si="102"/>
        <v>66.83179363591735</v>
      </c>
      <c r="Y361" s="38">
        <f t="shared" si="103"/>
        <v>68.963882832495969</v>
      </c>
      <c r="Z361" s="38">
        <f t="shared" si="104"/>
        <v>70.86061153334839</v>
      </c>
      <c r="AA361" s="38">
        <f t="shared" si="105"/>
        <v>-3.3281440008808545</v>
      </c>
      <c r="AB361" s="38">
        <f t="shared" si="106"/>
        <v>-3.3281440008808545</v>
      </c>
      <c r="AC361" s="38">
        <f t="shared" si="107"/>
        <v>-3.3281440008808545</v>
      </c>
      <c r="AF361">
        <v>2.4900000000000002</v>
      </c>
      <c r="AG361">
        <v>1.57</v>
      </c>
      <c r="AH361" s="45"/>
      <c r="AJ361" t="s">
        <v>321</v>
      </c>
    </row>
    <row r="362" spans="1:36" ht="15" x14ac:dyDescent="0.25">
      <c r="A362">
        <v>2.74</v>
      </c>
      <c r="B362">
        <v>2.91</v>
      </c>
      <c r="C362">
        <v>3.08</v>
      </c>
      <c r="D362" s="32">
        <f t="shared" si="108"/>
        <v>3.3281440008808616E-2</v>
      </c>
      <c r="E362" s="33">
        <f>IF(OR($A362="",$B362="",$C362=""),"",A362*'MPTO_working_3-way'!$I361)</f>
        <v>2.8311911456241359</v>
      </c>
      <c r="F362" s="34">
        <f>IF(OR($A362="",$B362="",$C362=""),"",B362*'MPTO_working_3-way'!$I361)</f>
        <v>3.0068489904256333</v>
      </c>
      <c r="G362" s="35">
        <f>IF(OR($A362="",$B362="",$C362=""),"",C362*'MPTO_working_3-way'!$I361)</f>
        <v>3.1825068352271306</v>
      </c>
      <c r="H362" s="33">
        <f>IF(OR($A362="",$B362="",$C362=""),"",'MPTO_working_3-way'!E361)</f>
        <v>2.825898988733567</v>
      </c>
      <c r="I362" s="34">
        <f>IF(OR($A362="",$B362="",$C362=""),"",'MPTO_working_3-way'!F361)</f>
        <v>3.0070774724460207</v>
      </c>
      <c r="J362" s="35">
        <f>IF(OR($A362="",$B362="",$C362=""),"",'MPTO_working_3-way'!G361)</f>
        <v>3.1889635193407995</v>
      </c>
      <c r="K362" s="33">
        <f>IF(OR($A362="",$B362="",$C362=""),"",'OddsRatio_working_3-way'!H361)</f>
        <v>2.8284423891746568</v>
      </c>
      <c r="L362" s="34">
        <f>IF(OR($A362="",$B362="",$C362=""),"",'OddsRatio_working_3-way'!I361)</f>
        <v>3.0070833122549399</v>
      </c>
      <c r="M362" s="35">
        <f>IF(OR($A362="",$B362="",$C362=""),"",'OddsRatio_working_3-way'!J361)</f>
        <v>3.1857242353352224</v>
      </c>
      <c r="N362" s="36">
        <f t="shared" si="109"/>
        <v>35.320822528905943</v>
      </c>
      <c r="O362" s="37">
        <f t="shared" si="110"/>
        <v>33.2574067797946</v>
      </c>
      <c r="P362" s="37">
        <f t="shared" si="111"/>
        <v>31.421770691299443</v>
      </c>
      <c r="Q362" t="s">
        <v>131</v>
      </c>
      <c r="R362" t="s">
        <v>58</v>
      </c>
      <c r="S362" t="s">
        <v>474</v>
      </c>
      <c r="T362" s="38">
        <v>100</v>
      </c>
      <c r="U362" s="38">
        <f t="shared" si="99"/>
        <v>35.483870967741936</v>
      </c>
      <c r="V362" s="38">
        <f t="shared" si="100"/>
        <v>77.011494252873561</v>
      </c>
      <c r="W362" s="38">
        <f t="shared" si="101"/>
        <v>83.739837398373979</v>
      </c>
      <c r="X362" s="38">
        <f t="shared" si="102"/>
        <v>39.24866834875246</v>
      </c>
      <c r="Y362" s="38">
        <f t="shared" si="103"/>
        <v>80.776291633884085</v>
      </c>
      <c r="Z362" s="38">
        <f t="shared" si="104"/>
        <v>87.504634779384503</v>
      </c>
      <c r="AA362" s="38">
        <f t="shared" si="105"/>
        <v>-3.7647973810105242</v>
      </c>
      <c r="AB362" s="38">
        <f t="shared" si="106"/>
        <v>-3.7647973810105242</v>
      </c>
      <c r="AC362" s="38">
        <f t="shared" si="107"/>
        <v>-3.7647973810105242</v>
      </c>
      <c r="AF362">
        <v>2.23</v>
      </c>
      <c r="AG362">
        <v>1.69</v>
      </c>
      <c r="AH362" s="45"/>
      <c r="AJ362" t="s">
        <v>325</v>
      </c>
    </row>
    <row r="363" spans="1:36" ht="15" x14ac:dyDescent="0.25">
      <c r="A363">
        <v>1.55</v>
      </c>
      <c r="B363">
        <v>4.3499999999999996</v>
      </c>
      <c r="C363">
        <v>6.15</v>
      </c>
      <c r="D363" s="32">
        <f t="shared" si="108"/>
        <v>3.7647973810105206E-2</v>
      </c>
      <c r="E363" s="33">
        <f>IF(OR($A363="",$B363="",$C363=""),"",A363*'MPTO_working_3-way'!$I362)</f>
        <v>1.6083543594056631</v>
      </c>
      <c r="F363" s="34">
        <f>IF(OR($A363="",$B363="",$C363=""),"",B363*'MPTO_working_3-way'!$I362)</f>
        <v>4.5137686860739574</v>
      </c>
      <c r="G363" s="35">
        <f>IF(OR($A363="",$B363="",$C363=""),"",C363*'MPTO_working_3-way'!$I362)</f>
        <v>6.3815350389321477</v>
      </c>
      <c r="H363" s="33">
        <f>IF(OR($A363="",$B363="",$C363=""),"",'MPTO_working_3-way'!E362)</f>
        <v>1.580747842578518</v>
      </c>
      <c r="I363" s="34">
        <f>IF(OR($A363="",$B363="",$C363=""),"",'MPTO_working_3-way'!F362)</f>
        <v>4.6011761931841821</v>
      </c>
      <c r="J363" s="35">
        <f>IF(OR($A363="",$B363="",$C363=""),"",'MPTO_working_3-way'!G362)</f>
        <v>6.6643429696446166</v>
      </c>
      <c r="K363" s="33">
        <f>IF(OR($A363="",$B363="",$C363=""),"",'OddsRatio_working_3-way'!H362)</f>
        <v>1.5898790851000444</v>
      </c>
      <c r="L363" s="34">
        <f>IF(OR($A363="",$B363="",$C363=""),"",'OddsRatio_working_3-way'!I362)</f>
        <v>4.5928998819729951</v>
      </c>
      <c r="M363" s="35">
        <f>IF(OR($A363="",$B363="",$C363=""),"",'OddsRatio_working_3-way'!J362)</f>
        <v>6.5234132513913226</v>
      </c>
      <c r="N363" s="36">
        <f t="shared" si="109"/>
        <v>62.175352971936547</v>
      </c>
      <c r="O363" s="37">
        <f t="shared" si="110"/>
        <v>22.154436116437161</v>
      </c>
      <c r="P363" s="37">
        <f t="shared" si="111"/>
        <v>15.670210911626285</v>
      </c>
      <c r="Q363" t="s">
        <v>57</v>
      </c>
      <c r="R363" t="s">
        <v>97</v>
      </c>
      <c r="S363" t="s">
        <v>474</v>
      </c>
      <c r="T363" s="38">
        <v>100</v>
      </c>
      <c r="U363" s="38">
        <f t="shared" si="99"/>
        <v>54.337899543379002</v>
      </c>
      <c r="V363" s="38">
        <f t="shared" si="100"/>
        <v>69.230769230769241</v>
      </c>
      <c r="W363" s="38">
        <f t="shared" si="101"/>
        <v>73.045822102425873</v>
      </c>
      <c r="X363" s="38">
        <f t="shared" si="102"/>
        <v>57.7234086668049</v>
      </c>
      <c r="Y363" s="38">
        <f t="shared" si="103"/>
        <v>72.616278354195131</v>
      </c>
      <c r="Z363" s="38">
        <f t="shared" si="104"/>
        <v>76.431331225851778</v>
      </c>
      <c r="AA363" s="38">
        <f t="shared" si="105"/>
        <v>-3.3855091234258978</v>
      </c>
      <c r="AB363" s="38">
        <f t="shared" si="106"/>
        <v>-3.3855091234258907</v>
      </c>
      <c r="AC363" s="38">
        <f t="shared" si="107"/>
        <v>-3.3855091234259049</v>
      </c>
      <c r="AF363">
        <v>1.68</v>
      </c>
      <c r="AG363">
        <v>2.2599999999999998</v>
      </c>
      <c r="AH363" s="45"/>
      <c r="AJ363" t="s">
        <v>325</v>
      </c>
    </row>
    <row r="364" spans="1:36" ht="15" x14ac:dyDescent="0.25">
      <c r="A364">
        <v>2.19</v>
      </c>
      <c r="B364">
        <v>3.25</v>
      </c>
      <c r="C364">
        <v>3.71</v>
      </c>
      <c r="D364" s="32">
        <f t="shared" si="108"/>
        <v>3.3855091234259005E-2</v>
      </c>
      <c r="E364" s="33">
        <f>IF(OR($A364="",$B364="",$C364=""),"",A364*'MPTO_working_3-way'!$I363)</f>
        <v>2.264142649803027</v>
      </c>
      <c r="F364" s="34">
        <f>IF(OR($A364="",$B364="",$C364=""),"",B364*'MPTO_working_3-way'!$I363)</f>
        <v>3.3600290465113418</v>
      </c>
      <c r="G364" s="35">
        <f>IF(OR($A364="",$B364="",$C364=""),"",C364*'MPTO_working_3-way'!$I363)</f>
        <v>3.8356023884791011</v>
      </c>
      <c r="H364" s="33">
        <f>IF(OR($A364="",$B364="",$C364=""),"",'MPTO_working_3-way'!E363)</f>
        <v>2.2454956662728955</v>
      </c>
      <c r="I364" s="34">
        <f>IF(OR($A364="",$B364="",$C364=""),"",'MPTO_working_3-way'!F363)</f>
        <v>3.3737363305434567</v>
      </c>
      <c r="J364" s="35">
        <f>IF(OR($A364="",$B364="",$C364=""),"",'MPTO_working_3-way'!G363)</f>
        <v>3.8721156583869072</v>
      </c>
      <c r="K364" s="33">
        <f>IF(OR($A364="",$B364="",$C364=""),"",'OddsRatio_working_3-way'!H363)</f>
        <v>2.2533339210508183</v>
      </c>
      <c r="L364" s="34">
        <f>IF(OR($A364="",$B364="",$C364=""),"",'OddsRatio_working_3-way'!I363)</f>
        <v>3.3697490103902026</v>
      </c>
      <c r="M364" s="35">
        <f>IF(OR($A364="",$B364="",$C364=""),"",'OddsRatio_working_3-way'!J363)</f>
        <v>3.8542310302922003</v>
      </c>
      <c r="N364" s="36">
        <f t="shared" si="109"/>
        <v>44.166828449921063</v>
      </c>
      <c r="O364" s="37">
        <f t="shared" si="110"/>
        <v>29.761647478562193</v>
      </c>
      <c r="P364" s="37">
        <f t="shared" si="111"/>
        <v>26.071524071516745</v>
      </c>
      <c r="Q364" t="s">
        <v>100</v>
      </c>
      <c r="R364" t="s">
        <v>95</v>
      </c>
      <c r="S364" t="s">
        <v>474</v>
      </c>
      <c r="T364" s="38">
        <v>100</v>
      </c>
      <c r="U364" s="38">
        <f t="shared" si="99"/>
        <v>61.685823754789276</v>
      </c>
      <c r="V364" s="38">
        <f t="shared" si="100"/>
        <v>71.509971509971507</v>
      </c>
      <c r="W364" s="38">
        <f t="shared" si="101"/>
        <v>64.539007092198588</v>
      </c>
      <c r="X364" s="38">
        <f t="shared" si="102"/>
        <v>63.951021397829912</v>
      </c>
      <c r="Y364" s="38">
        <f t="shared" si="103"/>
        <v>73.775169153012143</v>
      </c>
      <c r="Z364" s="38">
        <f t="shared" si="104"/>
        <v>66.804204735239225</v>
      </c>
      <c r="AA364" s="38">
        <f t="shared" si="105"/>
        <v>-2.2651976430406364</v>
      </c>
      <c r="AB364" s="38">
        <f t="shared" si="106"/>
        <v>-2.2651976430406364</v>
      </c>
      <c r="AC364" s="38">
        <f t="shared" si="107"/>
        <v>-2.2651976430406364</v>
      </c>
      <c r="AF364">
        <v>1.97</v>
      </c>
      <c r="AG364">
        <v>1.89</v>
      </c>
      <c r="AH364" s="45"/>
      <c r="AJ364" t="s">
        <v>325</v>
      </c>
    </row>
    <row r="365" spans="1:36" s="38" customFormat="1" ht="15" x14ac:dyDescent="0.25">
      <c r="A365">
        <v>2.61</v>
      </c>
      <c r="B365">
        <v>3.51</v>
      </c>
      <c r="C365">
        <v>2.82</v>
      </c>
      <c r="D365" s="32">
        <f t="shared" si="108"/>
        <v>2.2651976430406506E-2</v>
      </c>
      <c r="E365" s="33">
        <f>IF(OR($A365="",$B365="",$C365=""),"",A365*'MPTO_working_3-way'!$I364)</f>
        <v>2.6691216584833608</v>
      </c>
      <c r="F365" s="34">
        <f>IF(OR($A365="",$B365="",$C365=""),"",B365*'MPTO_working_3-way'!$I364)</f>
        <v>3.5895084372707267</v>
      </c>
      <c r="G365" s="35">
        <f>IF(OR($A365="",$B365="",$C365=""),"",C365*'MPTO_working_3-way'!$I364)</f>
        <v>2.883878573533746</v>
      </c>
      <c r="H365" s="33">
        <f>IF(OR($A365="",$B365="",$C365=""),"",'MPTO_working_3-way'!E364)</f>
        <v>2.662469878288809</v>
      </c>
      <c r="I365" s="34">
        <f>IF(OR($A365="",$B365="",$C365=""),"",'MPTO_working_3-way'!F364)</f>
        <v>3.6055574117664797</v>
      </c>
      <c r="J365" s="35">
        <f>IF(OR($A365="",$B365="",$C365=""),"",'MPTO_working_3-way'!G364)</f>
        <v>2.881352223290699</v>
      </c>
      <c r="K365" s="33">
        <f>IF(OR($A365="",$B365="",$C365=""),"",'OddsRatio_working_3-way'!H364)</f>
        <v>2.6657583004859244</v>
      </c>
      <c r="L365" s="34">
        <f>IF(OR($A365="",$B365="",$C365=""),"",'OddsRatio_working_3-way'!I364)</f>
        <v>3.5969275367824038</v>
      </c>
      <c r="M365" s="35">
        <f>IF(OR($A365="",$B365="",$C365=""),"",'OddsRatio_working_3-way'!J364)</f>
        <v>2.8830311222884362</v>
      </c>
      <c r="N365" s="36">
        <f t="shared" si="109"/>
        <v>37.465508431272355</v>
      </c>
      <c r="O365" s="37">
        <f t="shared" si="110"/>
        <v>27.858967807869185</v>
      </c>
      <c r="P365" s="37">
        <f t="shared" si="111"/>
        <v>34.675523760858454</v>
      </c>
      <c r="Q365" t="s">
        <v>63</v>
      </c>
      <c r="R365" t="s">
        <v>39</v>
      </c>
      <c r="S365" t="s">
        <v>475</v>
      </c>
      <c r="T365" s="38">
        <v>100</v>
      </c>
      <c r="U365" s="38">
        <f t="shared" si="99"/>
        <v>51.219512195121943</v>
      </c>
      <c r="V365" s="38">
        <f t="shared" si="100"/>
        <v>69.696969696969703</v>
      </c>
      <c r="W365" s="38">
        <f t="shared" si="101"/>
        <v>75.062344139650875</v>
      </c>
      <c r="X365" s="38">
        <f t="shared" si="102"/>
        <v>55.240686163379429</v>
      </c>
      <c r="Y365" s="38">
        <f t="shared" si="103"/>
        <v>73.718143665227174</v>
      </c>
      <c r="Z365" s="38">
        <f t="shared" si="104"/>
        <v>79.083518107908361</v>
      </c>
      <c r="AA365" s="38">
        <f t="shared" si="105"/>
        <v>-4.0211739682574859</v>
      </c>
      <c r="AB365" s="38">
        <f t="shared" si="106"/>
        <v>-4.0211739682574716</v>
      </c>
      <c r="AC365" s="38">
        <f t="shared" si="107"/>
        <v>-4.0211739682574859</v>
      </c>
      <c r="AD365" s="39"/>
      <c r="AF365">
        <v>1.83</v>
      </c>
      <c r="AG365">
        <v>2.0699999999999998</v>
      </c>
      <c r="AH365" s="45"/>
      <c r="AI365" s="39"/>
      <c r="AJ365" t="s">
        <v>326</v>
      </c>
    </row>
    <row r="366" spans="1:36" ht="15" x14ac:dyDescent="0.25">
      <c r="A366">
        <v>2.0499999999999998</v>
      </c>
      <c r="B366">
        <v>3.3</v>
      </c>
      <c r="C366">
        <v>4.01</v>
      </c>
      <c r="D366" s="32">
        <f t="shared" si="108"/>
        <v>4.0211739682574965E-2</v>
      </c>
      <c r="E366" s="33">
        <f>IF(OR($A366="",$B366="",$C366=""),"",A366*'MPTO_working_3-way'!$I365)</f>
        <v>2.1324340663492785</v>
      </c>
      <c r="F366" s="34">
        <f>IF(OR($A366="",$B366="",$C366=""),"",B366*'MPTO_working_3-way'!$I365)</f>
        <v>3.4326987409524974</v>
      </c>
      <c r="G366" s="35">
        <f>IF(OR($A366="",$B366="",$C366=""),"",C366*'MPTO_working_3-way'!$I365)</f>
        <v>4.1712490761271255</v>
      </c>
      <c r="H366" s="33">
        <f>IF(OR($A366="",$B366="",$C366=""),"",'MPTO_working_3-way'!E365)</f>
        <v>2.1079215139808563</v>
      </c>
      <c r="I366" s="34">
        <f>IF(OR($A366="",$B366="",$C366=""),"",'MPTO_working_3-way'!F365)</f>
        <v>3.4527240445214709</v>
      </c>
      <c r="J366" s="35">
        <f>IF(OR($A366="",$B366="",$C366=""),"",'MPTO_working_3-way'!G365)</f>
        <v>4.2377793341543377</v>
      </c>
      <c r="K366" s="33">
        <f>IF(OR($A366="",$B366="",$C366=""),"",'OddsRatio_working_3-way'!H365)</f>
        <v>2.1178288038970932</v>
      </c>
      <c r="L366" s="34">
        <f>IF(OR($A366="",$B366="",$C366=""),"",'OddsRatio_working_3-way'!I365)</f>
        <v>3.4485773799650619</v>
      </c>
      <c r="M366" s="35">
        <f>IF(OR($A366="",$B366="",$C366=""),"",'OddsRatio_working_3-way'!J365)</f>
        <v>4.2044425711716684</v>
      </c>
      <c r="N366" s="36">
        <f t="shared" si="109"/>
        <v>46.894767616988851</v>
      </c>
      <c r="O366" s="37">
        <f t="shared" si="110"/>
        <v>29.131598065099134</v>
      </c>
      <c r="P366" s="37">
        <f t="shared" si="111"/>
        <v>23.973634317912005</v>
      </c>
      <c r="Q366" t="s">
        <v>255</v>
      </c>
      <c r="R366" t="s">
        <v>260</v>
      </c>
      <c r="S366" t="s">
        <v>475</v>
      </c>
      <c r="T366" s="38">
        <v>100</v>
      </c>
      <c r="U366" s="38">
        <f t="shared" si="99"/>
        <v>49.238578680203041</v>
      </c>
      <c r="V366" s="38">
        <f t="shared" si="100"/>
        <v>73.544973544973558</v>
      </c>
      <c r="W366" s="38">
        <f t="shared" si="101"/>
        <v>74.811083123425689</v>
      </c>
      <c r="X366" s="38">
        <f t="shared" si="102"/>
        <v>51.643943331600759</v>
      </c>
      <c r="Y366" s="38">
        <f t="shared" si="103"/>
        <v>75.950338196371263</v>
      </c>
      <c r="Z366" s="38">
        <f t="shared" si="104"/>
        <v>77.216447774823422</v>
      </c>
      <c r="AA366" s="38">
        <f t="shared" si="105"/>
        <v>-2.4053646513977185</v>
      </c>
      <c r="AB366" s="38">
        <f t="shared" si="106"/>
        <v>-2.4053646513977043</v>
      </c>
      <c r="AC366" s="38">
        <f t="shared" si="107"/>
        <v>-2.4053646513977327</v>
      </c>
      <c r="AF366">
        <v>2.09</v>
      </c>
      <c r="AG366">
        <v>1.78</v>
      </c>
      <c r="AH366" s="45"/>
      <c r="AJ366" t="s">
        <v>328</v>
      </c>
    </row>
    <row r="367" spans="1:36" ht="15" x14ac:dyDescent="0.25">
      <c r="A367">
        <v>1.97</v>
      </c>
      <c r="B367">
        <v>3.78</v>
      </c>
      <c r="C367">
        <v>3.97</v>
      </c>
      <c r="D367" s="32">
        <f t="shared" si="108"/>
        <v>2.4053646513977345E-2</v>
      </c>
      <c r="E367" s="33">
        <f>IF(OR($A367="",$B367="",$C367=""),"",A367*'MPTO_working_3-way'!$I366)</f>
        <v>2.0173856836325355</v>
      </c>
      <c r="F367" s="34">
        <f>IF(OR($A367="",$B367="",$C367=""),"",B367*'MPTO_working_3-way'!$I366)</f>
        <v>3.8709227838228339</v>
      </c>
      <c r="G367" s="35">
        <f>IF(OR($A367="",$B367="",$C367=""),"",C367*'MPTO_working_3-way'!$I366)</f>
        <v>4.0654929766604901</v>
      </c>
      <c r="H367" s="33">
        <f>IF(OR($A367="",$B367="",$C367=""),"",'MPTO_working_3-way'!E366)</f>
        <v>2.0016159805358327</v>
      </c>
      <c r="I367" s="34">
        <f>IF(OR($A367="",$B367="",$C367=""),"",'MPTO_working_3-way'!F366)</f>
        <v>3.8981433483233405</v>
      </c>
      <c r="J367" s="35">
        <f>IF(OR($A367="",$B367="",$C367=""),"",'MPTO_working_3-way'!G366)</f>
        <v>4.1005237392424201</v>
      </c>
      <c r="K367" s="33">
        <f>IF(OR($A367="",$B367="",$C367=""),"",'OddsRatio_working_3-way'!H366)</f>
        <v>2.0077854158741992</v>
      </c>
      <c r="L367" s="34">
        <f>IF(OR($A367="",$B367="",$C367=""),"",'OddsRatio_working_3-way'!I366)</f>
        <v>3.8882922228147141</v>
      </c>
      <c r="M367" s="35">
        <f>IF(OR($A367="",$B367="",$C367=""),"",'OddsRatio_working_3-way'!J366)</f>
        <v>4.0856934898416197</v>
      </c>
      <c r="N367" s="36">
        <f t="shared" si="109"/>
        <v>49.56910362322909</v>
      </c>
      <c r="O367" s="37">
        <f t="shared" si="110"/>
        <v>25.833633369778124</v>
      </c>
      <c r="P367" s="37">
        <f t="shared" si="111"/>
        <v>24.597263006992769</v>
      </c>
      <c r="Q367" t="s">
        <v>468</v>
      </c>
      <c r="R367" t="s">
        <v>469</v>
      </c>
      <c r="S367" t="s">
        <v>475</v>
      </c>
      <c r="T367" s="38">
        <v>100</v>
      </c>
      <c r="U367" s="38">
        <f t="shared" si="99"/>
        <v>76.359338061465735</v>
      </c>
      <c r="V367" s="38">
        <f t="shared" si="100"/>
        <v>71.83098591549296</v>
      </c>
      <c r="W367" s="38">
        <f t="shared" si="101"/>
        <v>49.494949494949495</v>
      </c>
      <c r="X367" s="38">
        <f t="shared" si="102"/>
        <v>78.674064589557545</v>
      </c>
      <c r="Y367" s="38">
        <f t="shared" si="103"/>
        <v>74.145712443584785</v>
      </c>
      <c r="Z367" s="38">
        <f t="shared" si="104"/>
        <v>51.80967602304132</v>
      </c>
      <c r="AA367" s="38">
        <f t="shared" si="105"/>
        <v>-2.3147265280918106</v>
      </c>
      <c r="AB367" s="38">
        <f t="shared" si="106"/>
        <v>-2.3147265280918248</v>
      </c>
      <c r="AC367" s="38">
        <f t="shared" si="107"/>
        <v>-2.3147265280918248</v>
      </c>
      <c r="AF367">
        <v>1.88</v>
      </c>
      <c r="AG367">
        <v>2.0299999999999998</v>
      </c>
      <c r="AH367" s="45"/>
      <c r="AJ367" t="s">
        <v>479</v>
      </c>
    </row>
    <row r="368" spans="1:36" ht="15" x14ac:dyDescent="0.25">
      <c r="A368">
        <v>4.2300000000000004</v>
      </c>
      <c r="B368">
        <v>3.55</v>
      </c>
      <c r="C368">
        <v>1.98</v>
      </c>
      <c r="D368" s="32">
        <f t="shared" si="108"/>
        <v>2.3147265280918372E-2</v>
      </c>
      <c r="E368" s="33">
        <f>IF(OR($A368="",$B368="",$C368=""),"",A368*'MPTO_working_3-way'!$I367)</f>
        <v>4.3279129321382852</v>
      </c>
      <c r="F368" s="34">
        <f>IF(OR($A368="",$B368="",$C368=""),"",B368*'MPTO_working_3-way'!$I367)</f>
        <v>3.6321727917472599</v>
      </c>
      <c r="G368" s="35">
        <f>IF(OR($A368="",$B368="",$C368=""),"",C368*'MPTO_working_3-way'!$I367)</f>
        <v>2.0258315852562183</v>
      </c>
      <c r="H368" s="33">
        <f>IF(OR($A368="",$B368="",$C368=""),"",'MPTO_working_3-way'!E367)</f>
        <v>4.3727151195880944</v>
      </c>
      <c r="I368" s="34">
        <f>IF(OR($A368="",$B368="",$C368=""),"",'MPTO_working_3-way'!F367)</f>
        <v>3.6499762459811511</v>
      </c>
      <c r="J368" s="35">
        <f>IF(OR($A368="",$B368="",$C368=""),"",'MPTO_working_3-way'!G367)</f>
        <v>2.0107181331823907</v>
      </c>
      <c r="K368" s="33">
        <f>IF(OR($A368="",$B368="",$C368=""),"",'OddsRatio_working_3-way'!H367)</f>
        <v>4.3509873693281449</v>
      </c>
      <c r="L368" s="34">
        <f>IF(OR($A368="",$B368="",$C368=""),"",'OddsRatio_working_3-way'!I367)</f>
        <v>3.6455163442064298</v>
      </c>
      <c r="M368" s="35">
        <f>IF(OR($A368="",$B368="",$C368=""),"",'OddsRatio_working_3-way'!J367)</f>
        <v>2.0167082420871769</v>
      </c>
      <c r="N368" s="36">
        <f t="shared" si="109"/>
        <v>23.105825271441667</v>
      </c>
      <c r="O368" s="37">
        <f t="shared" si="110"/>
        <v>27.531729830478387</v>
      </c>
      <c r="P368" s="37">
        <f t="shared" si="111"/>
        <v>49.362444898079936</v>
      </c>
      <c r="Q368" t="s">
        <v>470</v>
      </c>
      <c r="R368" t="s">
        <v>471</v>
      </c>
      <c r="S368" t="s">
        <v>475</v>
      </c>
      <c r="T368" s="38">
        <v>100</v>
      </c>
      <c r="U368" s="38">
        <f t="shared" si="99"/>
        <v>55.156950672645742</v>
      </c>
      <c r="V368" s="38">
        <f t="shared" si="100"/>
        <v>68.944099378881987</v>
      </c>
      <c r="W368" s="38">
        <f t="shared" si="101"/>
        <v>72.527472527472526</v>
      </c>
      <c r="X368" s="38">
        <f t="shared" si="102"/>
        <v>58.528428093645481</v>
      </c>
      <c r="Y368" s="38">
        <f t="shared" si="103"/>
        <v>72.315576799881725</v>
      </c>
      <c r="Z368" s="38">
        <f t="shared" si="104"/>
        <v>75.898949948472278</v>
      </c>
      <c r="AA368" s="38">
        <f t="shared" si="105"/>
        <v>-3.3714774209997387</v>
      </c>
      <c r="AB368" s="38">
        <f t="shared" si="106"/>
        <v>-3.3714774209997387</v>
      </c>
      <c r="AC368" s="38">
        <f t="shared" si="107"/>
        <v>-3.3714774209997529</v>
      </c>
      <c r="AF368">
        <v>1.81</v>
      </c>
      <c r="AG368">
        <v>2.09</v>
      </c>
      <c r="AH368" s="45"/>
      <c r="AJ368" t="s">
        <v>479</v>
      </c>
    </row>
    <row r="369" spans="1:36" s="38" customFormat="1" ht="15" x14ac:dyDescent="0.25">
      <c r="A369">
        <v>2.23</v>
      </c>
      <c r="B369">
        <v>3.22</v>
      </c>
      <c r="C369">
        <v>3.64</v>
      </c>
      <c r="D369" s="32">
        <f t="shared" si="108"/>
        <v>3.3714774209997467E-2</v>
      </c>
      <c r="E369" s="33">
        <f>IF(OR($A369="",$B369="",$C369=""),"",A369*'MPTO_working_3-way'!$I368)</f>
        <v>2.3051839464882944</v>
      </c>
      <c r="F369" s="34">
        <f>IF(OR($A369="",$B369="",$C369=""),"",B369*'MPTO_working_3-way'!$I368)</f>
        <v>3.3285615729561919</v>
      </c>
      <c r="G369" s="35">
        <f>IF(OR($A369="",$B369="",$C369=""),"",C369*'MPTO_working_3-way'!$I368)</f>
        <v>3.7627217781243911</v>
      </c>
      <c r="H369" s="33">
        <f>IF(OR($A369="",$B369="",$C369=""),"",'MPTO_working_3-way'!E368)</f>
        <v>2.2873233316562227</v>
      </c>
      <c r="I369" s="34">
        <f>IF(OR($A369="",$B369="",$C369=""),"",'MPTO_working_3-way'!F368)</f>
        <v>3.3408977032501896</v>
      </c>
      <c r="J369" s="35">
        <f>IF(OR($A369="",$B369="",$C369=""),"",'MPTO_working_3-way'!G368)</f>
        <v>3.7952534158763376</v>
      </c>
      <c r="K369" s="33">
        <f>IF(OR($A369="",$B369="",$C369=""),"",'OddsRatio_working_3-way'!H368)</f>
        <v>2.2949126777922668</v>
      </c>
      <c r="L369" s="34">
        <f>IF(OR($A369="",$B369="",$C369=""),"",'OddsRatio_working_3-way'!I368)</f>
        <v>3.337159467234823</v>
      </c>
      <c r="M369" s="35">
        <f>IF(OR($A369="",$B369="",$C369=""),"",'OddsRatio_working_3-way'!J368)</f>
        <v>3.779324771846817</v>
      </c>
      <c r="N369" s="36">
        <f t="shared" si="109"/>
        <v>43.380486035545886</v>
      </c>
      <c r="O369" s="37">
        <f t="shared" si="110"/>
        <v>30.043007409710349</v>
      </c>
      <c r="P369" s="37">
        <f t="shared" si="111"/>
        <v>26.576506554743766</v>
      </c>
      <c r="Q369" t="s">
        <v>135</v>
      </c>
      <c r="R369" t="s">
        <v>370</v>
      </c>
      <c r="S369" t="s">
        <v>475</v>
      </c>
      <c r="T369" s="38">
        <v>100</v>
      </c>
      <c r="U369" s="38">
        <f t="shared" si="99"/>
        <v>57.805907172995774</v>
      </c>
      <c r="V369" s="38">
        <f t="shared" si="100"/>
        <v>69.969969969969966</v>
      </c>
      <c r="W369" s="38">
        <f t="shared" si="101"/>
        <v>68.847352024922117</v>
      </c>
      <c r="X369" s="38">
        <f t="shared" si="102"/>
        <v>61.182678005107903</v>
      </c>
      <c r="Y369" s="38">
        <f t="shared" si="103"/>
        <v>73.346740802082095</v>
      </c>
      <c r="Z369" s="38">
        <f t="shared" si="104"/>
        <v>72.224122857034246</v>
      </c>
      <c r="AA369" s="38">
        <f t="shared" si="105"/>
        <v>-3.376770832112129</v>
      </c>
      <c r="AB369" s="38">
        <f t="shared" si="106"/>
        <v>-3.376770832112129</v>
      </c>
      <c r="AC369" s="38">
        <f t="shared" si="107"/>
        <v>-3.376770832112129</v>
      </c>
      <c r="AD369" s="39"/>
      <c r="AE369" s="39"/>
      <c r="AF369">
        <v>2.48</v>
      </c>
      <c r="AG369">
        <v>1.57</v>
      </c>
      <c r="AH369" s="45"/>
      <c r="AI369" s="39"/>
      <c r="AJ369" t="s">
        <v>319</v>
      </c>
    </row>
    <row r="370" spans="1:36" s="38" customFormat="1" ht="15" x14ac:dyDescent="0.25">
      <c r="A370">
        <v>2.37</v>
      </c>
      <c r="B370">
        <v>3.33</v>
      </c>
      <c r="C370">
        <v>3.21</v>
      </c>
      <c r="D370" s="32">
        <f t="shared" si="108"/>
        <v>3.3767708321121193E-2</v>
      </c>
      <c r="E370" s="33">
        <f>IF(OR($A370="",$B370="",$C370=""),"",A370*'MPTO_working_3-way'!$I369)</f>
        <v>2.4500294687210573</v>
      </c>
      <c r="F370" s="34">
        <f>IF(OR($A370="",$B370="",$C370=""),"",B370*'MPTO_working_3-way'!$I369)</f>
        <v>3.4424464687093335</v>
      </c>
      <c r="G370" s="35">
        <f>IF(OR($A370="",$B370="",$C370=""),"",C370*'MPTO_working_3-way'!$I369)</f>
        <v>3.318394343710799</v>
      </c>
      <c r="H370" s="33">
        <f>IF(OR($A370="",$B370="",$C370=""),"",'MPTO_working_3-way'!E369)</f>
        <v>2.4349560804936723</v>
      </c>
      <c r="I370" s="34">
        <f>IF(OR($A370="",$B370="",$C370=""),"",'MPTO_working_3-way'!F369)</f>
        <v>3.4596761208907223</v>
      </c>
      <c r="J370" s="35">
        <f>IF(OR($A370="",$B370="",$C370=""),"",'MPTO_working_3-way'!G369)</f>
        <v>3.3303296315854434</v>
      </c>
      <c r="K370" s="33">
        <f>IF(OR($A370="",$B370="",$C370=""),"",'OddsRatio_working_3-way'!H369)</f>
        <v>2.4415569245215938</v>
      </c>
      <c r="L370" s="34">
        <f>IF(OR($A370="",$B370="",$C370=""),"",'OddsRatio_working_3-way'!I369)</f>
        <v>3.4516990030184762</v>
      </c>
      <c r="M370" s="35">
        <f>IF(OR($A370="",$B370="",$C370=""),"",'OddsRatio_working_3-way'!J369)</f>
        <v>3.3254312432063675</v>
      </c>
      <c r="N370" s="36">
        <f t="shared" si="109"/>
        <v>40.815835595724941</v>
      </c>
      <c r="O370" s="37">
        <f t="shared" si="110"/>
        <v>29.049108216777213</v>
      </c>
      <c r="P370" s="37">
        <f t="shared" si="111"/>
        <v>30.135056187497856</v>
      </c>
      <c r="Q370" t="s">
        <v>79</v>
      </c>
      <c r="R370" t="s">
        <v>134</v>
      </c>
      <c r="S370" t="s">
        <v>475</v>
      </c>
      <c r="T370" s="38">
        <v>100</v>
      </c>
      <c r="U370" s="38">
        <f t="shared" si="99"/>
        <v>72.527472527472526</v>
      </c>
      <c r="V370" s="38">
        <f t="shared" si="100"/>
        <v>69.040247678018574</v>
      </c>
      <c r="W370" s="38">
        <f t="shared" si="101"/>
        <v>56.140350877192972</v>
      </c>
      <c r="X370" s="38">
        <f t="shared" si="102"/>
        <v>74.81940144478844</v>
      </c>
      <c r="Y370" s="38">
        <f t="shared" si="103"/>
        <v>71.332176595334488</v>
      </c>
      <c r="Z370" s="38">
        <f t="shared" si="104"/>
        <v>58.432279794508887</v>
      </c>
      <c r="AA370" s="38">
        <f t="shared" si="105"/>
        <v>-2.2919289173159143</v>
      </c>
      <c r="AB370" s="38">
        <f t="shared" si="106"/>
        <v>-2.2919289173159143</v>
      </c>
      <c r="AC370" s="38">
        <f t="shared" si="107"/>
        <v>-2.2919289173159143</v>
      </c>
      <c r="AD370" s="39"/>
      <c r="AE370" s="39"/>
      <c r="AF370">
        <v>2.33</v>
      </c>
      <c r="AG370">
        <v>1.64</v>
      </c>
      <c r="AH370" s="45"/>
      <c r="AI370" s="39"/>
      <c r="AJ370" t="s">
        <v>319</v>
      </c>
    </row>
    <row r="371" spans="1:36" ht="15" x14ac:dyDescent="0.25">
      <c r="A371">
        <v>3.64</v>
      </c>
      <c r="B371">
        <v>3.23</v>
      </c>
      <c r="C371">
        <v>2.2799999999999998</v>
      </c>
      <c r="D371" s="32">
        <f t="shared" si="108"/>
        <v>2.2919289173159108E-2</v>
      </c>
      <c r="E371" s="33">
        <f>IF(OR($A371="",$B371="",$C371=""),"",A371*'MPTO_working_3-way'!$I370)</f>
        <v>3.7234262125902995</v>
      </c>
      <c r="F371" s="34">
        <f>IF(OR($A371="",$B371="",$C371=""),"",B371*'MPTO_working_3-way'!$I370)</f>
        <v>3.3040293040293038</v>
      </c>
      <c r="G371" s="35">
        <f>IF(OR($A371="",$B371="",$C371=""),"",C371*'MPTO_working_3-way'!$I370)</f>
        <v>2.3322559793148026</v>
      </c>
      <c r="H371" s="33">
        <f>IF(OR($A371="",$B371="",$C371=""),"",'MPTO_working_3-way'!E370)</f>
        <v>3.7441192289183913</v>
      </c>
      <c r="I371" s="34">
        <f>IF(OR($A371="",$B371="",$C371=""),"",'MPTO_working_3-way'!F370)</f>
        <v>3.3117214787365885</v>
      </c>
      <c r="J371" s="35">
        <f>IF(OR($A371="",$B371="",$C371=""),"",'MPTO_working_3-way'!G370)</f>
        <v>2.3204185818041472</v>
      </c>
      <c r="K371" s="33">
        <f>IF(OR($A371="",$B371="",$C371=""),"",'OddsRatio_working_3-way'!H370)</f>
        <v>3.7339153105702003</v>
      </c>
      <c r="L371" s="34">
        <f>IF(OR($A371="",$B371="",$C371=""),"",'OddsRatio_working_3-way'!I370)</f>
        <v>3.3093299782467973</v>
      </c>
      <c r="M371" s="35">
        <f>IF(OR($A371="",$B371="",$C371=""),"",'OddsRatio_working_3-way'!J370)</f>
        <v>2.325534696034036</v>
      </c>
      <c r="N371" s="36">
        <f t="shared" si="109"/>
        <v>26.856984478935697</v>
      </c>
      <c r="O371" s="37">
        <f t="shared" si="110"/>
        <v>30.266075388026607</v>
      </c>
      <c r="P371" s="37">
        <f t="shared" si="111"/>
        <v>42.876940133037699</v>
      </c>
      <c r="Q371" t="s">
        <v>83</v>
      </c>
      <c r="R371" t="s">
        <v>119</v>
      </c>
      <c r="S371" t="s">
        <v>475</v>
      </c>
      <c r="T371" s="38">
        <v>100</v>
      </c>
      <c r="U371" s="38">
        <f t="shared" si="99"/>
        <v>63.898916967509031</v>
      </c>
      <c r="V371" s="38">
        <f t="shared" si="100"/>
        <v>68.847352024922117</v>
      </c>
      <c r="W371" s="38">
        <f t="shared" si="101"/>
        <v>65.156794425087099</v>
      </c>
      <c r="X371" s="38">
        <f t="shared" si="102"/>
        <v>65.99585354999077</v>
      </c>
      <c r="Y371" s="38">
        <f t="shared" si="103"/>
        <v>70.944288607403877</v>
      </c>
      <c r="Z371" s="38">
        <f t="shared" si="104"/>
        <v>67.253731007568859</v>
      </c>
      <c r="AA371" s="38">
        <f t="shared" si="105"/>
        <v>-2.0969365824817388</v>
      </c>
      <c r="AB371" s="38">
        <f t="shared" si="106"/>
        <v>-2.0969365824817601</v>
      </c>
      <c r="AC371" s="38">
        <f t="shared" si="107"/>
        <v>-2.0969365824817601</v>
      </c>
      <c r="AF371">
        <v>2.66</v>
      </c>
      <c r="AG371">
        <v>1.53</v>
      </c>
      <c r="AH371" s="45"/>
      <c r="AJ371" t="s">
        <v>320</v>
      </c>
    </row>
    <row r="372" spans="1:36" ht="15" x14ac:dyDescent="0.25">
      <c r="A372">
        <v>2.77</v>
      </c>
      <c r="B372">
        <v>3.21</v>
      </c>
      <c r="C372">
        <v>2.87</v>
      </c>
      <c r="D372" s="32">
        <f t="shared" si="108"/>
        <v>2.0969365824817565E-2</v>
      </c>
      <c r="E372" s="33">
        <f>IF(OR($A372="",$B372="",$C372=""),"",A372*'MPTO_working_3-way'!$I371)</f>
        <v>2.8280851433347447</v>
      </c>
      <c r="F372" s="34">
        <f>IF(OR($A372="",$B372="",$C372=""),"",B372*'MPTO_working_3-way'!$I371)</f>
        <v>3.2773116642976645</v>
      </c>
      <c r="G372" s="35">
        <f>IF(OR($A372="",$B372="",$C372=""),"",C372*'MPTO_working_3-way'!$I371)</f>
        <v>2.9301820799172265</v>
      </c>
      <c r="H372" s="33">
        <f>IF(OR($A372="",$B372="",$C372=""),"",'MPTO_working_3-way'!E371)</f>
        <v>2.8246908577835672</v>
      </c>
      <c r="I372" s="34">
        <f>IF(OR($A372="",$B372="",$C372=""),"",'MPTO_working_3-way'!F371)</f>
        <v>3.2836765785048061</v>
      </c>
      <c r="J372" s="35">
        <f>IF(OR($A372="",$B372="",$C372=""),"",'MPTO_working_3-way'!G371)</f>
        <v>2.9287528119284256</v>
      </c>
      <c r="K372" s="33">
        <f>IF(OR($A372="",$B372="",$C372=""),"",'OddsRatio_working_3-way'!H371)</f>
        <v>2.8263754437747104</v>
      </c>
      <c r="L372" s="34">
        <f>IF(OR($A372="",$B372="",$C372=""),"",'OddsRatio_working_3-way'!I371)</f>
        <v>3.2803896783853728</v>
      </c>
      <c r="M372" s="35">
        <f>IF(OR($A372="",$B372="",$C372=""),"",'OddsRatio_working_3-way'!J371)</f>
        <v>2.9295604970953155</v>
      </c>
      <c r="N372" s="36">
        <f t="shared" si="109"/>
        <v>35.35961434388949</v>
      </c>
      <c r="O372" s="37">
        <f t="shared" si="110"/>
        <v>30.51281362385479</v>
      </c>
      <c r="P372" s="37">
        <f t="shared" si="111"/>
        <v>34.127572032255706</v>
      </c>
      <c r="Q372" t="s">
        <v>82</v>
      </c>
      <c r="R372" t="s">
        <v>51</v>
      </c>
      <c r="S372" t="s">
        <v>475</v>
      </c>
      <c r="T372" s="38">
        <v>100</v>
      </c>
      <c r="U372" s="38">
        <f t="shared" si="99"/>
        <v>53.703703703703695</v>
      </c>
      <c r="V372" s="38">
        <f t="shared" si="100"/>
        <v>67.10526315789474</v>
      </c>
      <c r="W372" s="38">
        <f t="shared" si="101"/>
        <v>75.786924939467312</v>
      </c>
      <c r="X372" s="38">
        <f t="shared" si="102"/>
        <v>57.107811902637948</v>
      </c>
      <c r="Y372" s="38">
        <f t="shared" si="103"/>
        <v>70.509371356828979</v>
      </c>
      <c r="Z372" s="38">
        <f t="shared" si="104"/>
        <v>79.191033138401551</v>
      </c>
      <c r="AA372" s="38">
        <f t="shared" si="105"/>
        <v>-3.404108198934253</v>
      </c>
      <c r="AB372" s="38">
        <f t="shared" si="106"/>
        <v>-3.4041081989342388</v>
      </c>
      <c r="AC372" s="38">
        <f t="shared" si="107"/>
        <v>-3.4041081989342388</v>
      </c>
      <c r="AF372">
        <v>2.21</v>
      </c>
      <c r="AG372">
        <v>1.73</v>
      </c>
      <c r="AH372" s="45"/>
      <c r="AJ372" t="s">
        <v>320</v>
      </c>
    </row>
    <row r="373" spans="1:36" s="38" customFormat="1" ht="15" x14ac:dyDescent="0.25">
      <c r="A373">
        <v>2.16</v>
      </c>
      <c r="B373">
        <v>3.04</v>
      </c>
      <c r="C373">
        <v>4.13</v>
      </c>
      <c r="D373" s="32">
        <f t="shared" si="108"/>
        <v>3.4041081989342414E-2</v>
      </c>
      <c r="E373" s="33">
        <f>IF(OR($A373="",$B373="",$C373=""),"",A373*'MPTO_working_3-way'!$I372)</f>
        <v>2.2335287370969796</v>
      </c>
      <c r="F373" s="34">
        <f>IF(OR($A373="",$B373="",$C373=""),"",B373*'MPTO_working_3-way'!$I372)</f>
        <v>3.1434848892476008</v>
      </c>
      <c r="G373" s="35">
        <f>IF(OR($A373="",$B373="",$C373=""),"",C373*'MPTO_working_3-way'!$I372)</f>
        <v>4.2705896686159841</v>
      </c>
      <c r="H373" s="33">
        <f>IF(OR($A373="",$B373="",$C373=""),"",'MPTO_working_3-way'!E372)</f>
        <v>2.2142708463065266</v>
      </c>
      <c r="I373" s="34">
        <f>IF(OR($A373="",$B373="",$C373=""),"",'MPTO_working_3-way'!F372)</f>
        <v>3.1486112280736518</v>
      </c>
      <c r="J373" s="35">
        <f>IF(OR($A373="",$B373="",$C373=""),"",'MPTO_working_3-way'!G372)</f>
        <v>4.3330612133596702</v>
      </c>
      <c r="K373" s="33">
        <f>IF(OR($A373="",$B373="",$C373=""),"",'OddsRatio_working_3-way'!H372)</f>
        <v>2.2225843788649624</v>
      </c>
      <c r="L373" s="34">
        <f>IF(OR($A373="",$B373="",$C373=""),"",'OddsRatio_working_3-way'!I372)</f>
        <v>3.1500621835211402</v>
      </c>
      <c r="M373" s="35">
        <f>IF(OR($A373="",$B373="",$C373=""),"",'OddsRatio_working_3-way'!J372)</f>
        <v>4.2988699188339075</v>
      </c>
      <c r="N373" s="36">
        <f t="shared" si="109"/>
        <v>44.772202093971984</v>
      </c>
      <c r="O373" s="37">
        <f t="shared" si="110"/>
        <v>31.811827803611674</v>
      </c>
      <c r="P373" s="37">
        <f t="shared" si="111"/>
        <v>23.415970102416342</v>
      </c>
      <c r="Q373" t="s">
        <v>53</v>
      </c>
      <c r="R373" t="s">
        <v>378</v>
      </c>
      <c r="S373" t="s">
        <v>475</v>
      </c>
      <c r="T373" s="38">
        <v>100</v>
      </c>
      <c r="U373" s="38">
        <f t="shared" si="99"/>
        <v>44.134078212290497</v>
      </c>
      <c r="V373" s="38">
        <f t="shared" si="100"/>
        <v>70.238095238095241</v>
      </c>
      <c r="W373" s="38">
        <f t="shared" si="101"/>
        <v>81.884057971014499</v>
      </c>
      <c r="X373" s="38">
        <f t="shared" si="102"/>
        <v>47.877846790890274</v>
      </c>
      <c r="Y373" s="38">
        <f t="shared" si="103"/>
        <v>73.981863816695011</v>
      </c>
      <c r="Z373" s="38">
        <f t="shared" si="104"/>
        <v>85.627826549614255</v>
      </c>
      <c r="AA373" s="38">
        <f t="shared" si="105"/>
        <v>-3.7437685785997772</v>
      </c>
      <c r="AB373" s="38">
        <f t="shared" si="106"/>
        <v>-3.7437685785997701</v>
      </c>
      <c r="AC373" s="38">
        <f t="shared" si="107"/>
        <v>-3.7437685785997559</v>
      </c>
      <c r="AD373" s="39"/>
      <c r="AF373">
        <v>2.66</v>
      </c>
      <c r="AG373">
        <v>1.51</v>
      </c>
      <c r="AH373" s="45"/>
      <c r="AI373" s="39"/>
      <c r="AJ373" t="s">
        <v>321</v>
      </c>
    </row>
    <row r="374" spans="1:36" s="38" customFormat="1" ht="15" x14ac:dyDescent="0.25">
      <c r="A374">
        <v>1.79</v>
      </c>
      <c r="B374">
        <v>3.36</v>
      </c>
      <c r="C374">
        <v>5.52</v>
      </c>
      <c r="D374" s="32">
        <f t="shared" si="108"/>
        <v>3.7437685785997488E-2</v>
      </c>
      <c r="E374" s="33">
        <f>IF(OR($A374="",$B374="",$C374=""),"",A374*'MPTO_working_3-way'!$I373)</f>
        <v>1.8570134575569355</v>
      </c>
      <c r="F374" s="34">
        <f>IF(OR($A374="",$B374="",$C374=""),"",B374*'MPTO_working_3-way'!$I373)</f>
        <v>3.4857906242409515</v>
      </c>
      <c r="G374" s="35">
        <f>IF(OR($A374="",$B374="",$C374=""),"",C374*'MPTO_working_3-way'!$I373)</f>
        <v>5.7266560255387056</v>
      </c>
      <c r="H374" s="33">
        <f>IF(OR($A374="",$B374="",$C374=""),"",'MPTO_working_3-way'!E373)</f>
        <v>1.8308982746054463</v>
      </c>
      <c r="I374" s="34">
        <f>IF(OR($A374="",$B374="",$C374=""),"",'MPTO_working_3-way'!F373)</f>
        <v>3.5070513947293693</v>
      </c>
      <c r="J374" s="35">
        <f>IF(OR($A374="",$B374="",$C374=""),"",'MPTO_working_3-way'!G373)</f>
        <v>5.9283783706565005</v>
      </c>
      <c r="K374" s="33">
        <f>IF(OR($A374="",$B374="",$C374=""),"",'OddsRatio_working_3-way'!H373)</f>
        <v>1.8409379701802668</v>
      </c>
      <c r="L374" s="34">
        <f>IF(OR($A374="",$B374="",$C374=""),"",'OddsRatio_working_3-way'!I373)</f>
        <v>3.5121691261081391</v>
      </c>
      <c r="M374" s="35">
        <f>IF(OR($A374="",$B374="",$C374=""),"",'OddsRatio_working_3-way'!J373)</f>
        <v>5.8114425635630438</v>
      </c>
      <c r="N374" s="36">
        <f t="shared" si="109"/>
        <v>53.849905929900366</v>
      </c>
      <c r="O374" s="37">
        <f t="shared" si="110"/>
        <v>28.68789631384573</v>
      </c>
      <c r="P374" s="37">
        <f t="shared" si="111"/>
        <v>17.462197756253925</v>
      </c>
      <c r="Q374" t="s">
        <v>115</v>
      </c>
      <c r="R374" t="s">
        <v>383</v>
      </c>
      <c r="S374" t="s">
        <v>475</v>
      </c>
      <c r="T374" s="38">
        <v>100</v>
      </c>
      <c r="U374" s="38">
        <f t="shared" si="99"/>
        <v>46.524064171122987</v>
      </c>
      <c r="V374" s="38">
        <f t="shared" si="100"/>
        <v>73.045822102425873</v>
      </c>
      <c r="W374" s="38">
        <f t="shared" si="101"/>
        <v>77.011494252873561</v>
      </c>
      <c r="X374" s="38">
        <f t="shared" si="102"/>
        <v>49.942683644700558</v>
      </c>
      <c r="Y374" s="38">
        <f t="shared" si="103"/>
        <v>76.464441576003438</v>
      </c>
      <c r="Z374" s="38">
        <f t="shared" si="104"/>
        <v>80.430113726451125</v>
      </c>
      <c r="AA374" s="38">
        <f t="shared" si="105"/>
        <v>-3.4186194735775715</v>
      </c>
      <c r="AB374" s="38">
        <f t="shared" si="106"/>
        <v>-3.4186194735775643</v>
      </c>
      <c r="AC374" s="38">
        <f t="shared" si="107"/>
        <v>-3.4186194735775643</v>
      </c>
      <c r="AD374" s="39"/>
      <c r="AF374">
        <v>2.4500000000000002</v>
      </c>
      <c r="AG374">
        <v>1.59</v>
      </c>
      <c r="AH374" s="45"/>
      <c r="AI374" s="39"/>
      <c r="AJ374" t="s">
        <v>321</v>
      </c>
    </row>
    <row r="375" spans="1:36" s="38" customFormat="1" ht="15" x14ac:dyDescent="0.25">
      <c r="A375">
        <v>1.87</v>
      </c>
      <c r="B375">
        <v>3.71</v>
      </c>
      <c r="C375">
        <v>4.3499999999999996</v>
      </c>
      <c r="D375" s="32">
        <f t="shared" si="108"/>
        <v>3.4186194735775555E-2</v>
      </c>
      <c r="E375" s="33">
        <f>IF(OR($A375="",$B375="",$C375=""),"",A375*'MPTO_working_3-way'!$I374)</f>
        <v>1.9339281841559004</v>
      </c>
      <c r="F375" s="34">
        <f>IF(OR($A375="",$B375="",$C375=""),"",B375*'MPTO_working_3-way'!$I374)</f>
        <v>3.8368307824697272</v>
      </c>
      <c r="G375" s="35">
        <f>IF(OR($A375="",$B375="",$C375=""),"",C375*'MPTO_working_3-way'!$I374)</f>
        <v>4.4987099471006236</v>
      </c>
      <c r="H375" s="33">
        <f>IF(OR($A375="",$B375="",$C375=""),"",'MPTO_working_3-way'!E374)</f>
        <v>1.9107162058252192</v>
      </c>
      <c r="I375" s="34">
        <f>IF(OR($A375="",$B375="",$C375=""),"",'MPTO_working_3-way'!F374)</f>
        <v>3.8737711416688354</v>
      </c>
      <c r="J375" s="35">
        <f>IF(OR($A375="",$B375="",$C375=""),"",'MPTO_working_3-way'!G374)</f>
        <v>4.5768756450189674</v>
      </c>
      <c r="K375" s="33">
        <f>IF(OR($A375="",$B375="",$C375=""),"",'OddsRatio_working_3-way'!H374)</f>
        <v>1.919485776984446</v>
      </c>
      <c r="L375" s="34">
        <f>IF(OR($A375="",$B375="",$C375=""),"",'OddsRatio_working_3-way'!I374)</f>
        <v>3.864145351296377</v>
      </c>
      <c r="M375" s="35">
        <f>IF(OR($A375="",$B375="",$C375=""),"",'OddsRatio_working_3-way'!J374)</f>
        <v>4.5405486814918294</v>
      </c>
      <c r="N375" s="36">
        <f t="shared" si="109"/>
        <v>51.708228267869671</v>
      </c>
      <c r="O375" s="37">
        <f t="shared" si="110"/>
        <v>26.063177051459917</v>
      </c>
      <c r="P375" s="37">
        <f t="shared" si="111"/>
        <v>22.228594680670412</v>
      </c>
      <c r="Q375" t="s">
        <v>96</v>
      </c>
      <c r="R375" t="s">
        <v>94</v>
      </c>
      <c r="S375" t="s">
        <v>475</v>
      </c>
      <c r="T375" s="38">
        <v>100</v>
      </c>
      <c r="U375" s="38">
        <f t="shared" si="99"/>
        <v>32.432432432432435</v>
      </c>
      <c r="V375" s="38">
        <f t="shared" si="100"/>
        <v>79.035639412997895</v>
      </c>
      <c r="W375" s="38">
        <f t="shared" si="101"/>
        <v>84.54404945904173</v>
      </c>
      <c r="X375" s="38">
        <f t="shared" si="102"/>
        <v>36.420311127960368</v>
      </c>
      <c r="Y375" s="38">
        <f t="shared" si="103"/>
        <v>83.023518108525835</v>
      </c>
      <c r="Z375" s="38">
        <f t="shared" si="104"/>
        <v>88.531928154569655</v>
      </c>
      <c r="AA375" s="38">
        <f t="shared" si="105"/>
        <v>-3.9878786955279324</v>
      </c>
      <c r="AB375" s="38">
        <f t="shared" si="106"/>
        <v>-3.9878786955279395</v>
      </c>
      <c r="AC375" s="38">
        <f t="shared" si="107"/>
        <v>-3.9878786955279253</v>
      </c>
      <c r="AD375" s="39"/>
      <c r="AF375">
        <v>2.0299999999999998</v>
      </c>
      <c r="AG375">
        <v>1.85</v>
      </c>
      <c r="AH375" s="45"/>
      <c r="AI375" s="39"/>
      <c r="AJ375" t="s">
        <v>325</v>
      </c>
    </row>
    <row r="376" spans="1:36" s="38" customFormat="1" ht="15" x14ac:dyDescent="0.25">
      <c r="A376">
        <v>1.48</v>
      </c>
      <c r="B376">
        <v>4.7699999999999996</v>
      </c>
      <c r="C376">
        <v>6.47</v>
      </c>
      <c r="D376" s="32">
        <f t="shared" si="108"/>
        <v>3.9878786955279244E-2</v>
      </c>
      <c r="E376" s="33">
        <f>IF(OR($A376="",$B376="",$C376=""),"",A376*'MPTO_working_3-way'!$I375)</f>
        <v>1.5390206046938133</v>
      </c>
      <c r="F376" s="34">
        <f>IF(OR($A376="",$B376="",$C376=""),"",B376*'MPTO_working_3-way'!$I375)</f>
        <v>4.9602218137766814</v>
      </c>
      <c r="G376" s="35">
        <f>IF(OR($A376="",$B376="",$C376=""),"",C376*'MPTO_working_3-way'!$I375)</f>
        <v>6.7280157516006565</v>
      </c>
      <c r="H376" s="33">
        <f>IF(OR($A376="",$B376="",$C376=""),"",'MPTO_working_3-way'!E375)</f>
        <v>1.5097011584257458</v>
      </c>
      <c r="I376" s="34">
        <f>IF(OR($A376="",$B376="",$C376=""),"",'MPTO_working_3-way'!F375)</f>
        <v>5.0929287123672813</v>
      </c>
      <c r="J376" s="35">
        <f>IF(OR($A376="",$B376="",$C376=""),"",'MPTO_working_3-way'!G375)</f>
        <v>7.0788152817911891</v>
      </c>
      <c r="K376" s="33">
        <f>IF(OR($A376="",$B376="",$C376=""),"",'OddsRatio_working_3-way'!H375)</f>
        <v>1.5189448705125372</v>
      </c>
      <c r="L376" s="34">
        <f>IF(OR($A376="",$B376="",$C376=""),"",'OddsRatio_working_3-way'!I375)</f>
        <v>5.0758795038172204</v>
      </c>
      <c r="M376" s="35">
        <f>IF(OR($A376="",$B376="",$C376=""),"",'OddsRatio_working_3-way'!J375)</f>
        <v>6.9138092535491236</v>
      </c>
      <c r="N376" s="36">
        <f t="shared" si="109"/>
        <v>64.976388032111444</v>
      </c>
      <c r="O376" s="37">
        <f t="shared" si="110"/>
        <v>20.16038873952305</v>
      </c>
      <c r="P376" s="37">
        <f t="shared" si="111"/>
        <v>14.863223228365523</v>
      </c>
      <c r="Q376" t="s">
        <v>99</v>
      </c>
      <c r="R376" t="s">
        <v>278</v>
      </c>
      <c r="S376" t="s">
        <v>475</v>
      </c>
      <c r="T376" s="38">
        <v>100</v>
      </c>
      <c r="U376" s="38" t="e">
        <f t="shared" si="99"/>
        <v>#DIV/0!</v>
      </c>
      <c r="V376" s="38" t="e">
        <f t="shared" si="100"/>
        <v>#DIV/0!</v>
      </c>
      <c r="W376" s="38" t="e">
        <f t="shared" si="101"/>
        <v>#DIV/0!</v>
      </c>
      <c r="X376" s="38" t="e">
        <f t="shared" si="102"/>
        <v>#DIV/0!</v>
      </c>
      <c r="Y376" s="38" t="e">
        <f t="shared" si="103"/>
        <v>#DIV/0!</v>
      </c>
      <c r="Z376" s="38" t="e">
        <f t="shared" si="104"/>
        <v>#DIV/0!</v>
      </c>
      <c r="AA376" s="38" t="e">
        <f t="shared" si="105"/>
        <v>#DIV/0!</v>
      </c>
      <c r="AB376" s="38" t="e">
        <f t="shared" si="106"/>
        <v>#DIV/0!</v>
      </c>
      <c r="AC376" s="38" t="e">
        <f t="shared" si="107"/>
        <v>#DIV/0!</v>
      </c>
      <c r="AD376" s="39"/>
      <c r="AF376">
        <v>1.67</v>
      </c>
      <c r="AG376">
        <v>2.29</v>
      </c>
      <c r="AH376" s="45"/>
      <c r="AI376" s="39"/>
      <c r="AJ376" t="s">
        <v>325</v>
      </c>
    </row>
    <row r="377" spans="1:36" ht="15" x14ac:dyDescent="0.25">
      <c r="A377"/>
      <c r="B377"/>
      <c r="C377"/>
      <c r="D377" s="32" t="str">
        <f t="shared" si="108"/>
        <v/>
      </c>
      <c r="E377" s="33" t="str">
        <f>IF(OR($A377="",$B377="",$C377=""),"",A377*'MPTO_working_3-way'!$I376)</f>
        <v/>
      </c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45"/>
      <c r="AJ377"/>
    </row>
    <row r="378" spans="1:36" ht="15" x14ac:dyDescent="0.25">
      <c r="A378"/>
      <c r="B378"/>
      <c r="C378"/>
      <c r="D378" s="32" t="str">
        <f t="shared" si="108"/>
        <v/>
      </c>
      <c r="E378" s="33" t="str">
        <f>IF(OR($A378="",$B378="",$C378=""),"",A378*'MPTO_working_3-way'!$I377)</f>
        <v/>
      </c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45"/>
      <c r="AJ378"/>
    </row>
    <row r="379" spans="1:36" ht="15" x14ac:dyDescent="0.25">
      <c r="A379"/>
      <c r="B379"/>
      <c r="C379"/>
      <c r="D379" s="32" t="str">
        <f t="shared" si="108"/>
        <v/>
      </c>
      <c r="E379" s="33" t="str">
        <f>IF(OR($A379="",$B379="",$C379=""),"",A379*'MPTO_working_3-way'!$I378)</f>
        <v/>
      </c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45"/>
      <c r="AJ379"/>
    </row>
    <row r="380" spans="1:36" ht="15" x14ac:dyDescent="0.25">
      <c r="A380"/>
      <c r="B380"/>
      <c r="C380"/>
      <c r="D380" s="32" t="str">
        <f t="shared" si="108"/>
        <v/>
      </c>
      <c r="E380" s="33" t="str">
        <f>IF(OR($A380="",$B380="",$C380=""),"",A380*'MPTO_working_3-way'!$I379)</f>
        <v/>
      </c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45"/>
      <c r="AJ380"/>
    </row>
    <row r="381" spans="1:36" ht="15" x14ac:dyDescent="0.25">
      <c r="A381"/>
      <c r="B381"/>
      <c r="C381"/>
      <c r="D381" s="32" t="str">
        <f t="shared" si="108"/>
        <v/>
      </c>
      <c r="E381" s="33" t="str">
        <f>IF(OR($A381="",$B381="",$C381=""),"",A381*'MPTO_working_3-way'!$I380)</f>
        <v/>
      </c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45"/>
      <c r="AJ381"/>
    </row>
    <row r="382" spans="1:36" ht="15" x14ac:dyDescent="0.25">
      <c r="A382"/>
      <c r="B382"/>
      <c r="C382"/>
      <c r="D382" s="32" t="str">
        <f t="shared" si="108"/>
        <v/>
      </c>
      <c r="E382" s="33" t="str">
        <f>IF(OR($A382="",$B382="",$C382=""),"",A382*'MPTO_working_3-way'!$I381)</f>
        <v/>
      </c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45"/>
      <c r="AJ382"/>
    </row>
    <row r="383" spans="1:36" ht="15" x14ac:dyDescent="0.25">
      <c r="A383"/>
      <c r="B383"/>
      <c r="C383"/>
      <c r="D383" s="32" t="str">
        <f t="shared" si="108"/>
        <v/>
      </c>
      <c r="E383" s="33" t="str">
        <f>IF(OR($A383="",$B383="",$C383=""),"",A383*'MPTO_working_3-way'!$I382)</f>
        <v/>
      </c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45"/>
      <c r="AJ383"/>
    </row>
    <row r="384" spans="1:36" ht="15" x14ac:dyDescent="0.25">
      <c r="A384"/>
      <c r="B384"/>
      <c r="C384"/>
      <c r="D384" s="32" t="str">
        <f t="shared" si="108"/>
        <v/>
      </c>
      <c r="E384" s="33" t="str">
        <f>IF(OR($A384="",$B384="",$C384=""),"",A384*'MPTO_working_3-way'!$I383)</f>
        <v/>
      </c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45"/>
      <c r="AJ384"/>
    </row>
    <row r="385" spans="1:36" ht="15" x14ac:dyDescent="0.25">
      <c r="A385"/>
      <c r="B385"/>
      <c r="C385"/>
      <c r="D385" s="32" t="str">
        <f t="shared" si="108"/>
        <v/>
      </c>
      <c r="E385" s="33" t="str">
        <f>IF(OR($A385="",$B385="",$C385=""),"",A385*'MPTO_working_3-way'!$I384)</f>
        <v/>
      </c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45"/>
      <c r="AJ385"/>
    </row>
    <row r="386" spans="1:36" ht="15" x14ac:dyDescent="0.25">
      <c r="A386"/>
      <c r="B386"/>
      <c r="C386"/>
      <c r="D386" s="32" t="str">
        <f t="shared" si="108"/>
        <v/>
      </c>
      <c r="E386" s="33" t="str">
        <f>IF(OR($A386="",$B386="",$C386=""),"",A386*'MPTO_working_3-way'!$I385)</f>
        <v/>
      </c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45"/>
      <c r="AJ386"/>
    </row>
    <row r="387" spans="1:36" ht="15" x14ac:dyDescent="0.25">
      <c r="A387"/>
      <c r="B387"/>
      <c r="C387"/>
      <c r="D387" s="32" t="str">
        <f t="shared" si="108"/>
        <v/>
      </c>
      <c r="E387" s="33" t="str">
        <f>IF(OR($A387="",$B387="",$C387=""),"",A387*'MPTO_working_3-way'!$I386)</f>
        <v/>
      </c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45"/>
      <c r="AJ387"/>
    </row>
    <row r="388" spans="1:36" ht="15" x14ac:dyDescent="0.25">
      <c r="A388"/>
      <c r="B388"/>
      <c r="C388"/>
      <c r="D388" s="32" t="str">
        <f t="shared" si="108"/>
        <v/>
      </c>
      <c r="E388" s="33" t="str">
        <f>IF(OR($A388="",$B388="",$C388=""),"",A388*'MPTO_working_3-way'!$I387)</f>
        <v/>
      </c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45"/>
      <c r="AJ388"/>
    </row>
    <row r="389" spans="1:36" ht="15" x14ac:dyDescent="0.25">
      <c r="A389"/>
      <c r="B389"/>
      <c r="C389"/>
      <c r="D389" s="32" t="str">
        <f t="shared" ref="D389:D452" si="112">IF(OR($A389="",$B389="",$C389=""),"",(1/A389)+(1/B389)+(1/C389)-1)</f>
        <v/>
      </c>
      <c r="E389" s="33" t="str">
        <f>IF(OR($A389="",$B389="",$C389=""),"",A389*'MPTO_working_3-way'!$I388)</f>
        <v/>
      </c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45"/>
      <c r="AJ389"/>
    </row>
    <row r="390" spans="1:36" ht="15" x14ac:dyDescent="0.25">
      <c r="A390"/>
      <c r="B390"/>
      <c r="C390"/>
      <c r="D390" s="32" t="str">
        <f t="shared" si="112"/>
        <v/>
      </c>
      <c r="E390" s="33" t="str">
        <f>IF(OR($A390="",$B390="",$C390=""),"",A390*'MPTO_working_3-way'!$I389)</f>
        <v/>
      </c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45"/>
      <c r="AJ390"/>
    </row>
    <row r="391" spans="1:36" ht="15" x14ac:dyDescent="0.25">
      <c r="A391"/>
      <c r="B391"/>
      <c r="C391"/>
      <c r="D391" s="32" t="str">
        <f t="shared" si="112"/>
        <v/>
      </c>
      <c r="E391" s="33" t="str">
        <f>IF(OR($A391="",$B391="",$C391=""),"",A391*'MPTO_working_3-way'!$I390)</f>
        <v/>
      </c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45"/>
      <c r="AJ391"/>
    </row>
    <row r="392" spans="1:36" ht="15" x14ac:dyDescent="0.25">
      <c r="A392"/>
      <c r="B392"/>
      <c r="C392"/>
      <c r="D392" s="32" t="str">
        <f t="shared" si="112"/>
        <v/>
      </c>
      <c r="E392" s="33" t="str">
        <f>IF(OR($A392="",$B392="",$C392=""),"",A392*'MPTO_working_3-way'!$I391)</f>
        <v/>
      </c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45"/>
      <c r="AJ392"/>
    </row>
    <row r="393" spans="1:36" ht="15" x14ac:dyDescent="0.25">
      <c r="A393"/>
      <c r="B393"/>
      <c r="C393"/>
      <c r="D393" s="32" t="str">
        <f t="shared" si="112"/>
        <v/>
      </c>
      <c r="E393" s="33" t="str">
        <f>IF(OR($A393="",$B393="",$C393=""),"",A393*'MPTO_working_3-way'!$I392)</f>
        <v/>
      </c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45"/>
      <c r="AJ393"/>
    </row>
    <row r="394" spans="1:36" ht="15" x14ac:dyDescent="0.25">
      <c r="A394"/>
      <c r="B394"/>
      <c r="C394"/>
      <c r="D394" s="32" t="str">
        <f t="shared" si="112"/>
        <v/>
      </c>
      <c r="E394" s="33" t="str">
        <f>IF(OR($A394="",$B394="",$C394=""),"",A394*'MPTO_working_3-way'!$I393)</f>
        <v/>
      </c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45"/>
      <c r="AJ394"/>
    </row>
    <row r="395" spans="1:36" ht="15" x14ac:dyDescent="0.25">
      <c r="A395"/>
      <c r="B395"/>
      <c r="C395"/>
      <c r="D395" s="32" t="str">
        <f t="shared" si="112"/>
        <v/>
      </c>
      <c r="E395" s="33" t="str">
        <f>IF(OR($A395="",$B395="",$C395=""),"",A395*'MPTO_working_3-way'!$I394)</f>
        <v/>
      </c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45"/>
      <c r="AJ395"/>
    </row>
    <row r="396" spans="1:36" ht="15" x14ac:dyDescent="0.25">
      <c r="A396"/>
      <c r="B396"/>
      <c r="C396"/>
      <c r="D396" s="32" t="str">
        <f t="shared" si="112"/>
        <v/>
      </c>
      <c r="E396" s="33" t="str">
        <f>IF(OR($A396="",$B396="",$C396=""),"",A396*'MPTO_working_3-way'!$I395)</f>
        <v/>
      </c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45"/>
      <c r="AJ396"/>
    </row>
    <row r="397" spans="1:36" ht="15" x14ac:dyDescent="0.25">
      <c r="A397"/>
      <c r="B397"/>
      <c r="C397"/>
      <c r="D397" s="32" t="str">
        <f t="shared" si="112"/>
        <v/>
      </c>
      <c r="E397" s="33" t="str">
        <f>IF(OR($A397="",$B397="",$C397=""),"",A397*'MPTO_working_3-way'!$I396)</f>
        <v/>
      </c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45"/>
      <c r="AJ397"/>
    </row>
    <row r="398" spans="1:36" ht="15" x14ac:dyDescent="0.25">
      <c r="A398"/>
      <c r="B398"/>
      <c r="C398"/>
      <c r="D398" s="32" t="str">
        <f t="shared" si="112"/>
        <v/>
      </c>
      <c r="E398" s="33" t="str">
        <f>IF(OR($A398="",$B398="",$C398=""),"",A398*'MPTO_working_3-way'!$I397)</f>
        <v/>
      </c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45"/>
      <c r="AJ398"/>
    </row>
    <row r="399" spans="1:36" ht="15" x14ac:dyDescent="0.25">
      <c r="A399"/>
      <c r="B399"/>
      <c r="C399"/>
      <c r="D399" s="32" t="str">
        <f t="shared" si="112"/>
        <v/>
      </c>
      <c r="E399" s="33" t="str">
        <f>IF(OR($A399="",$B399="",$C399=""),"",A399*'MPTO_working_3-way'!$I398)</f>
        <v/>
      </c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45"/>
      <c r="AJ399"/>
    </row>
    <row r="400" spans="1:36" ht="15" x14ac:dyDescent="0.25">
      <c r="A400"/>
      <c r="B400"/>
      <c r="C400"/>
      <c r="D400" s="32" t="str">
        <f t="shared" si="112"/>
        <v/>
      </c>
      <c r="E400" s="33" t="str">
        <f>IF(OR($A400="",$B400="",$C400=""),"",A400*'MPTO_working_3-way'!$I399)</f>
        <v/>
      </c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45"/>
      <c r="AJ400"/>
    </row>
    <row r="401" spans="1:36" ht="15" x14ac:dyDescent="0.25">
      <c r="A401"/>
      <c r="B401"/>
      <c r="C401"/>
      <c r="D401" s="32" t="str">
        <f t="shared" si="112"/>
        <v/>
      </c>
      <c r="E401" s="33" t="str">
        <f>IF(OR($A401="",$B401="",$C401=""),"",A401*'MPTO_working_3-way'!$I400)</f>
        <v/>
      </c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45"/>
      <c r="AJ401"/>
    </row>
    <row r="402" spans="1:36" ht="15" x14ac:dyDescent="0.25">
      <c r="A402"/>
      <c r="B402"/>
      <c r="C402"/>
      <c r="D402" s="32" t="str">
        <f t="shared" si="112"/>
        <v/>
      </c>
      <c r="E402" s="33" t="str">
        <f>IF(OR($A402="",$B402="",$C402=""),"",A402*'MPTO_working_3-way'!$I401)</f>
        <v/>
      </c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45"/>
      <c r="AJ402"/>
    </row>
    <row r="403" spans="1:36" ht="15" x14ac:dyDescent="0.25">
      <c r="A403"/>
      <c r="B403"/>
      <c r="C403"/>
      <c r="D403" s="32" t="str">
        <f t="shared" si="112"/>
        <v/>
      </c>
      <c r="E403" s="33" t="str">
        <f>IF(OR($A403="",$B403="",$C403=""),"",A403*'MPTO_working_3-way'!$I402)</f>
        <v/>
      </c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45"/>
      <c r="AJ403"/>
    </row>
    <row r="404" spans="1:36" ht="15" x14ac:dyDescent="0.25">
      <c r="A404"/>
      <c r="B404"/>
      <c r="C404"/>
      <c r="D404" s="32" t="str">
        <f t="shared" si="112"/>
        <v/>
      </c>
      <c r="E404" s="33" t="str">
        <f>IF(OR($A404="",$B404="",$C404=""),"",A404*'MPTO_working_3-way'!$I403)</f>
        <v/>
      </c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45"/>
      <c r="AJ404"/>
    </row>
    <row r="405" spans="1:36" ht="15" x14ac:dyDescent="0.25">
      <c r="A405"/>
      <c r="B405"/>
      <c r="C405"/>
      <c r="D405" s="32" t="str">
        <f t="shared" si="112"/>
        <v/>
      </c>
      <c r="E405" s="33" t="str">
        <f>IF(OR($A405="",$B405="",$C405=""),"",A405*'MPTO_working_3-way'!$I404)</f>
        <v/>
      </c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45"/>
      <c r="AJ405"/>
    </row>
    <row r="406" spans="1:36" ht="15" x14ac:dyDescent="0.25">
      <c r="A406"/>
      <c r="B406"/>
      <c r="C406"/>
      <c r="D406" s="32" t="str">
        <f t="shared" si="112"/>
        <v/>
      </c>
      <c r="E406" s="33" t="str">
        <f>IF(OR($A406="",$B406="",$C406=""),"",A406*'MPTO_working_3-way'!$I405)</f>
        <v/>
      </c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45"/>
      <c r="AJ406"/>
    </row>
    <row r="407" spans="1:36" s="38" customFormat="1" ht="15" x14ac:dyDescent="0.25">
      <c r="A407"/>
      <c r="B407"/>
      <c r="C407"/>
      <c r="D407" s="32" t="str">
        <f t="shared" si="112"/>
        <v/>
      </c>
      <c r="E407" s="33" t="str">
        <f>IF(OR($A407="",$B407="",$C407=""),"",A407*'MPTO_working_3-way'!$I406)</f>
        <v/>
      </c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45"/>
      <c r="AI407" s="39"/>
      <c r="AJ407"/>
    </row>
    <row r="408" spans="1:36" ht="15" x14ac:dyDescent="0.25">
      <c r="A408"/>
      <c r="B408"/>
      <c r="C408"/>
      <c r="D408" s="32" t="str">
        <f t="shared" si="112"/>
        <v/>
      </c>
      <c r="E408" s="33" t="str">
        <f>IF(OR($A408="",$B408="",$C408=""),"",A408*'MPTO_working_3-way'!$I407)</f>
        <v/>
      </c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45"/>
      <c r="AJ408"/>
    </row>
    <row r="409" spans="1:36" ht="15" x14ac:dyDescent="0.25">
      <c r="A409"/>
      <c r="B409"/>
      <c r="C409"/>
      <c r="D409" s="32" t="str">
        <f t="shared" si="112"/>
        <v/>
      </c>
      <c r="E409" s="33" t="str">
        <f>IF(OR($A409="",$B409="",$C409=""),"",A409*'MPTO_working_3-way'!$I408)</f>
        <v/>
      </c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45"/>
      <c r="AJ409"/>
    </row>
    <row r="410" spans="1:36" ht="15" x14ac:dyDescent="0.25">
      <c r="A410"/>
      <c r="B410"/>
      <c r="C410"/>
      <c r="D410" s="32" t="str">
        <f t="shared" si="112"/>
        <v/>
      </c>
      <c r="E410" s="33" t="str">
        <f>IF(OR($A410="",$B410="",$C410=""),"",A410*'MPTO_working_3-way'!$I409)</f>
        <v/>
      </c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45"/>
      <c r="AJ410"/>
    </row>
    <row r="411" spans="1:36" ht="15" x14ac:dyDescent="0.25">
      <c r="A411"/>
      <c r="B411"/>
      <c r="C411"/>
      <c r="D411" s="32" t="str">
        <f t="shared" si="112"/>
        <v/>
      </c>
      <c r="E411" s="33" t="str">
        <f>IF(OR($A411="",$B411="",$C411=""),"",A411*'MPTO_working_3-way'!$I410)</f>
        <v/>
      </c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45"/>
      <c r="AJ411"/>
    </row>
    <row r="412" spans="1:36" s="38" customFormat="1" ht="15" x14ac:dyDescent="0.25">
      <c r="A412"/>
      <c r="B412"/>
      <c r="C412"/>
      <c r="D412" s="32" t="str">
        <f t="shared" si="112"/>
        <v/>
      </c>
      <c r="E412" s="33" t="str">
        <f>IF(OR($A412="",$B412="",$C412=""),"",A412*'MPTO_working_3-way'!$I411)</f>
        <v/>
      </c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45"/>
      <c r="AI412" s="39"/>
      <c r="AJ412"/>
    </row>
    <row r="413" spans="1:36" ht="15" x14ac:dyDescent="0.25">
      <c r="A413"/>
      <c r="B413"/>
      <c r="C413"/>
      <c r="D413" s="32" t="str">
        <f t="shared" si="112"/>
        <v/>
      </c>
      <c r="E413" s="33" t="str">
        <f>IF(OR($A413="",$B413="",$C413=""),"",A413*'MPTO_working_3-way'!$I412)</f>
        <v/>
      </c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45"/>
      <c r="AJ413"/>
    </row>
    <row r="414" spans="1:36" s="38" customFormat="1" ht="15" x14ac:dyDescent="0.25">
      <c r="A414"/>
      <c r="B414"/>
      <c r="C414"/>
      <c r="D414" s="32" t="str">
        <f t="shared" si="112"/>
        <v/>
      </c>
      <c r="E414" s="33" t="str">
        <f>IF(OR($A414="",$B414="",$C414=""),"",A414*'MPTO_working_3-way'!$I413)</f>
        <v/>
      </c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45"/>
      <c r="AI414" s="39"/>
      <c r="AJ414"/>
    </row>
    <row r="415" spans="1:36" ht="15" x14ac:dyDescent="0.25">
      <c r="A415"/>
      <c r="B415"/>
      <c r="C415"/>
      <c r="D415" s="32" t="str">
        <f t="shared" si="112"/>
        <v/>
      </c>
      <c r="E415" s="33" t="str">
        <f>IF(OR($A415="",$B415="",$C415=""),"",A415*'MPTO_working_3-way'!$I414)</f>
        <v/>
      </c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45"/>
      <c r="AJ415"/>
    </row>
    <row r="416" spans="1:36" ht="15" x14ac:dyDescent="0.25">
      <c r="A416"/>
      <c r="B416"/>
      <c r="C416"/>
      <c r="D416" s="32" t="str">
        <f t="shared" si="112"/>
        <v/>
      </c>
      <c r="E416" s="33" t="str">
        <f>IF(OR($A416="",$B416="",$C416=""),"",A416*'MPTO_working_3-way'!$I415)</f>
        <v/>
      </c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45"/>
      <c r="AJ416"/>
    </row>
    <row r="417" spans="1:36" ht="15" x14ac:dyDescent="0.25">
      <c r="A417"/>
      <c r="B417"/>
      <c r="C417"/>
      <c r="D417" s="32" t="str">
        <f t="shared" si="112"/>
        <v/>
      </c>
      <c r="E417" s="33" t="str">
        <f>IF(OR($A417="",$B417="",$C417=""),"",A417*'MPTO_working_3-way'!$I416)</f>
        <v/>
      </c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45"/>
      <c r="AJ417"/>
    </row>
    <row r="418" spans="1:36" ht="15" x14ac:dyDescent="0.25">
      <c r="A418"/>
      <c r="B418"/>
      <c r="C418"/>
      <c r="D418" s="32" t="str">
        <f t="shared" si="112"/>
        <v/>
      </c>
      <c r="E418" s="33" t="str">
        <f>IF(OR($A418="",$B418="",$C418=""),"",A418*'MPTO_working_3-way'!$I417)</f>
        <v/>
      </c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45"/>
      <c r="AJ418"/>
    </row>
    <row r="419" spans="1:36" s="38" customFormat="1" ht="15" x14ac:dyDescent="0.25">
      <c r="A419"/>
      <c r="B419"/>
      <c r="C419"/>
      <c r="D419" s="32" t="str">
        <f t="shared" si="112"/>
        <v/>
      </c>
      <c r="E419" s="33" t="str">
        <f>IF(OR($A419="",$B419="",$C419=""),"",A419*'MPTO_working_3-way'!$I418)</f>
        <v/>
      </c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45"/>
      <c r="AI419" s="39"/>
      <c r="AJ419" s="31"/>
    </row>
    <row r="420" spans="1:36" ht="15" x14ac:dyDescent="0.25">
      <c r="A420"/>
      <c r="B420"/>
      <c r="C420"/>
      <c r="D420" s="32" t="str">
        <f t="shared" si="112"/>
        <v/>
      </c>
      <c r="E420" s="33" t="str">
        <f>IF(OR($A420="",$B420="",$C420=""),"",A420*'MPTO_working_3-way'!$I419)</f>
        <v/>
      </c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45"/>
      <c r="AJ420"/>
    </row>
    <row r="421" spans="1:36" ht="15" x14ac:dyDescent="0.25">
      <c r="A421"/>
      <c r="B421"/>
      <c r="C421"/>
      <c r="D421" s="32" t="str">
        <f t="shared" si="112"/>
        <v/>
      </c>
      <c r="E421" s="33" t="str">
        <f>IF(OR($A421="",$B421="",$C421=""),"",A421*'MPTO_working_3-way'!$I420)</f>
        <v/>
      </c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45"/>
      <c r="AJ421"/>
    </row>
    <row r="422" spans="1:36" ht="15" x14ac:dyDescent="0.25">
      <c r="A422"/>
      <c r="B422"/>
      <c r="C422"/>
      <c r="D422" s="32" t="str">
        <f t="shared" si="112"/>
        <v/>
      </c>
      <c r="E422" s="33" t="str">
        <f>IF(OR($A422="",$B422="",$C422=""),"",A422*'MPTO_working_3-way'!$I421)</f>
        <v/>
      </c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45"/>
      <c r="AJ422"/>
    </row>
    <row r="423" spans="1:36" ht="15" x14ac:dyDescent="0.25">
      <c r="A423"/>
      <c r="B423"/>
      <c r="C423"/>
      <c r="D423" s="32" t="str">
        <f t="shared" si="112"/>
        <v/>
      </c>
      <c r="E423" s="33" t="str">
        <f>IF(OR($A423="",$B423="",$C423=""),"",A423*'MPTO_working_3-way'!$I422)</f>
        <v/>
      </c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45"/>
      <c r="AJ423"/>
    </row>
    <row r="424" spans="1:36" ht="15" x14ac:dyDescent="0.25">
      <c r="A424"/>
      <c r="B424"/>
      <c r="C424"/>
      <c r="D424" s="32" t="str">
        <f t="shared" si="112"/>
        <v/>
      </c>
      <c r="E424" s="33" t="str">
        <f>IF(OR($A424="",$B424="",$C424=""),"",A424*'MPTO_working_3-way'!$I423)</f>
        <v/>
      </c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45"/>
      <c r="AJ424"/>
    </row>
    <row r="425" spans="1:36" ht="15" x14ac:dyDescent="0.25">
      <c r="A425"/>
      <c r="B425"/>
      <c r="C425"/>
      <c r="D425" s="32" t="str">
        <f t="shared" si="112"/>
        <v/>
      </c>
      <c r="E425" s="33" t="str">
        <f>IF(OR($A425="",$B425="",$C425=""),"",A425*'MPTO_working_3-way'!$I424)</f>
        <v/>
      </c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45"/>
      <c r="AJ425"/>
    </row>
    <row r="426" spans="1:36" ht="15" x14ac:dyDescent="0.25">
      <c r="A426"/>
      <c r="B426"/>
      <c r="C426"/>
      <c r="D426" s="32" t="str">
        <f t="shared" si="112"/>
        <v/>
      </c>
      <c r="E426" s="33" t="str">
        <f>IF(OR($A426="",$B426="",$C426=""),"",A426*'MPTO_working_3-way'!$I425)</f>
        <v/>
      </c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45"/>
      <c r="AJ426"/>
    </row>
    <row r="427" spans="1:36" s="38" customFormat="1" ht="15" x14ac:dyDescent="0.25">
      <c r="A427"/>
      <c r="B427"/>
      <c r="C427"/>
      <c r="D427" s="32" t="str">
        <f t="shared" si="112"/>
        <v/>
      </c>
      <c r="E427" s="33" t="str">
        <f>IF(OR($A427="",$B427="",$C427=""),"",A427*'MPTO_working_3-way'!$I426)</f>
        <v/>
      </c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45"/>
      <c r="AI427" s="39"/>
      <c r="AJ427"/>
    </row>
    <row r="428" spans="1:36" ht="15" x14ac:dyDescent="0.25">
      <c r="A428"/>
      <c r="B428"/>
      <c r="C428"/>
      <c r="D428" s="32" t="str">
        <f t="shared" si="112"/>
        <v/>
      </c>
      <c r="E428" s="33" t="str">
        <f>IF(OR($A428="",$B428="",$C428=""),"",A428*'MPTO_working_3-way'!$I427)</f>
        <v/>
      </c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45"/>
      <c r="AJ428"/>
    </row>
    <row r="429" spans="1:36" ht="15" x14ac:dyDescent="0.25">
      <c r="A429"/>
      <c r="B429"/>
      <c r="C429"/>
      <c r="D429" s="32" t="str">
        <f t="shared" si="112"/>
        <v/>
      </c>
      <c r="E429" s="33" t="str">
        <f>IF(OR($A429="",$B429="",$C429=""),"",A429*'MPTO_working_3-way'!$I428)</f>
        <v/>
      </c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45"/>
      <c r="AJ429"/>
    </row>
    <row r="430" spans="1:36" ht="15" x14ac:dyDescent="0.25">
      <c r="A430"/>
      <c r="B430"/>
      <c r="C430"/>
      <c r="D430" s="32" t="str">
        <f t="shared" si="112"/>
        <v/>
      </c>
      <c r="E430" s="33" t="str">
        <f>IF(OR($A430="",$B430="",$C430=""),"",A430*'MPTO_working_3-way'!$I429)</f>
        <v/>
      </c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45"/>
      <c r="AJ430"/>
    </row>
    <row r="431" spans="1:36" ht="15" x14ac:dyDescent="0.25">
      <c r="A431"/>
      <c r="B431"/>
      <c r="C431"/>
      <c r="D431" s="32" t="str">
        <f t="shared" si="112"/>
        <v/>
      </c>
      <c r="E431" s="33" t="str">
        <f>IF(OR($A431="",$B431="",$C431=""),"",A431*'MPTO_working_3-way'!$I430)</f>
        <v/>
      </c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45"/>
      <c r="AJ431"/>
    </row>
    <row r="432" spans="1:36" ht="15" x14ac:dyDescent="0.25">
      <c r="A432"/>
      <c r="B432"/>
      <c r="C432"/>
      <c r="D432" s="32" t="str">
        <f t="shared" si="112"/>
        <v/>
      </c>
      <c r="E432" s="33" t="str">
        <f>IF(OR($A432="",$B432="",$C432=""),"",A432*'MPTO_working_3-way'!$I431)</f>
        <v/>
      </c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45"/>
      <c r="AJ432"/>
    </row>
    <row r="433" spans="1:36" ht="15" x14ac:dyDescent="0.25">
      <c r="A433"/>
      <c r="B433"/>
      <c r="C433"/>
      <c r="D433" s="32" t="str">
        <f t="shared" si="112"/>
        <v/>
      </c>
      <c r="E433" s="33" t="str">
        <f>IF(OR($A433="",$B433="",$C433=""),"",A433*'MPTO_working_3-way'!$I432)</f>
        <v/>
      </c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45"/>
      <c r="AJ433"/>
    </row>
    <row r="434" spans="1:36" ht="15" x14ac:dyDescent="0.25">
      <c r="A434"/>
      <c r="B434"/>
      <c r="C434"/>
      <c r="D434" s="32" t="str">
        <f t="shared" si="112"/>
        <v/>
      </c>
      <c r="E434" s="33" t="str">
        <f>IF(OR($A434="",$B434="",$C434=""),"",A434*'MPTO_working_3-way'!$I433)</f>
        <v/>
      </c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45"/>
      <c r="AJ434"/>
    </row>
    <row r="435" spans="1:36" ht="15" x14ac:dyDescent="0.25">
      <c r="A435"/>
      <c r="B435"/>
      <c r="C435"/>
      <c r="D435" s="32" t="str">
        <f t="shared" si="112"/>
        <v/>
      </c>
      <c r="E435" s="33" t="str">
        <f>IF(OR($A435="",$B435="",$C435=""),"",A435*'MPTO_working_3-way'!$I434)</f>
        <v/>
      </c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45"/>
      <c r="AJ435"/>
    </row>
    <row r="436" spans="1:36" ht="15" x14ac:dyDescent="0.25">
      <c r="A436"/>
      <c r="B436"/>
      <c r="C436"/>
      <c r="D436" s="32" t="str">
        <f t="shared" si="112"/>
        <v/>
      </c>
      <c r="E436" s="33" t="str">
        <f>IF(OR($A436="",$B436="",$C436=""),"",A436*'MPTO_working_3-way'!$I435)</f>
        <v/>
      </c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45"/>
      <c r="AJ436"/>
    </row>
    <row r="437" spans="1:36" ht="15" x14ac:dyDescent="0.25">
      <c r="A437"/>
      <c r="B437"/>
      <c r="C437"/>
      <c r="D437" s="32" t="str">
        <f t="shared" si="112"/>
        <v/>
      </c>
      <c r="E437" s="33" t="str">
        <f>IF(OR($A437="",$B437="",$C437=""),"",A437*'MPTO_working_3-way'!$I436)</f>
        <v/>
      </c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45"/>
      <c r="AJ437"/>
    </row>
    <row r="438" spans="1:36" ht="15" x14ac:dyDescent="0.25">
      <c r="A438"/>
      <c r="B438"/>
      <c r="C438"/>
      <c r="D438" s="32" t="str">
        <f t="shared" si="112"/>
        <v/>
      </c>
      <c r="E438" s="33" t="str">
        <f>IF(OR($A438="",$B438="",$C438=""),"",A438*'MPTO_working_3-way'!$I437)</f>
        <v/>
      </c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45"/>
      <c r="AJ438"/>
    </row>
    <row r="439" spans="1:36" ht="15" x14ac:dyDescent="0.25">
      <c r="A439"/>
      <c r="B439"/>
      <c r="C439"/>
      <c r="D439" s="32" t="str">
        <f t="shared" si="112"/>
        <v/>
      </c>
      <c r="E439" s="33" t="str">
        <f>IF(OR($A439="",$B439="",$C439=""),"",A439*'MPTO_working_3-way'!$I438)</f>
        <v/>
      </c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45"/>
      <c r="AJ439"/>
    </row>
    <row r="440" spans="1:36" ht="15" x14ac:dyDescent="0.25">
      <c r="A440"/>
      <c r="B440"/>
      <c r="C440"/>
      <c r="D440" s="32" t="str">
        <f t="shared" si="112"/>
        <v/>
      </c>
      <c r="E440" s="33" t="str">
        <f>IF(OR($A440="",$B440="",$C440=""),"",A440*'MPTO_working_3-way'!$I439)</f>
        <v/>
      </c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45"/>
      <c r="AJ440"/>
    </row>
    <row r="441" spans="1:36" ht="15" x14ac:dyDescent="0.25">
      <c r="A441"/>
      <c r="B441"/>
      <c r="C441"/>
      <c r="D441" s="32" t="str">
        <f t="shared" si="112"/>
        <v/>
      </c>
      <c r="E441" s="33" t="str">
        <f>IF(OR($A441="",$B441="",$C441=""),"",A441*'MPTO_working_3-way'!$I440)</f>
        <v/>
      </c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45"/>
      <c r="AJ441"/>
    </row>
    <row r="442" spans="1:36" ht="15" x14ac:dyDescent="0.25">
      <c r="A442"/>
      <c r="B442"/>
      <c r="C442"/>
      <c r="D442" s="32" t="str">
        <f t="shared" si="112"/>
        <v/>
      </c>
      <c r="E442" s="33" t="str">
        <f>IF(OR($A442="",$B442="",$C442=""),"",A442*'MPTO_working_3-way'!$I441)</f>
        <v/>
      </c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45"/>
      <c r="AJ442"/>
    </row>
    <row r="443" spans="1:36" ht="15" x14ac:dyDescent="0.25">
      <c r="A443"/>
      <c r="B443"/>
      <c r="C443"/>
      <c r="D443" s="32" t="str">
        <f t="shared" si="112"/>
        <v/>
      </c>
      <c r="E443" s="33" t="str">
        <f>IF(OR($A443="",$B443="",$C443=""),"",A443*'MPTO_working_3-way'!$I442)</f>
        <v/>
      </c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45"/>
      <c r="AJ443"/>
    </row>
    <row r="444" spans="1:36" ht="15" x14ac:dyDescent="0.25">
      <c r="A444"/>
      <c r="B444"/>
      <c r="C444"/>
      <c r="D444" s="32" t="str">
        <f t="shared" si="112"/>
        <v/>
      </c>
      <c r="E444" s="33" t="str">
        <f>IF(OR($A444="",$B444="",$C444=""),"",A444*'MPTO_working_3-way'!$I443)</f>
        <v/>
      </c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45"/>
      <c r="AJ444"/>
    </row>
    <row r="445" spans="1:36" ht="15" x14ac:dyDescent="0.25">
      <c r="A445"/>
      <c r="B445"/>
      <c r="C445"/>
      <c r="D445" s="32" t="str">
        <f t="shared" si="112"/>
        <v/>
      </c>
      <c r="E445" s="33" t="str">
        <f>IF(OR($A445="",$B445="",$C445=""),"",A445*'MPTO_working_3-way'!$I444)</f>
        <v/>
      </c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45"/>
      <c r="AJ445"/>
    </row>
    <row r="446" spans="1:36" ht="15" x14ac:dyDescent="0.25">
      <c r="A446"/>
      <c r="B446"/>
      <c r="C446"/>
      <c r="D446" s="32" t="str">
        <f t="shared" si="112"/>
        <v/>
      </c>
      <c r="E446" s="33" t="str">
        <f>IF(OR($A446="",$B446="",$C446=""),"",A446*'MPTO_working_3-way'!$I445)</f>
        <v/>
      </c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45"/>
      <c r="AJ446"/>
    </row>
    <row r="447" spans="1:36" ht="15" x14ac:dyDescent="0.25">
      <c r="A447"/>
      <c r="B447"/>
      <c r="C447"/>
      <c r="D447" s="32" t="str">
        <f t="shared" si="112"/>
        <v/>
      </c>
      <c r="E447" s="33" t="str">
        <f>IF(OR($A447="",$B447="",$C447=""),"",A447*'MPTO_working_3-way'!$I446)</f>
        <v/>
      </c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45"/>
      <c r="AJ447"/>
    </row>
    <row r="448" spans="1:36" ht="15" x14ac:dyDescent="0.25">
      <c r="A448"/>
      <c r="B448"/>
      <c r="C448"/>
      <c r="D448" s="32" t="str">
        <f t="shared" si="112"/>
        <v/>
      </c>
      <c r="E448" s="33" t="str">
        <f>IF(OR($A448="",$B448="",$C448=""),"",A448*'MPTO_working_3-way'!$I447)</f>
        <v/>
      </c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45"/>
      <c r="AJ448"/>
    </row>
    <row r="449" spans="1:36" ht="15" x14ac:dyDescent="0.25">
      <c r="A449"/>
      <c r="B449"/>
      <c r="C449"/>
      <c r="D449" s="32" t="str">
        <f t="shared" si="112"/>
        <v/>
      </c>
      <c r="E449" s="33" t="str">
        <f>IF(OR($A449="",$B449="",$C449=""),"",A449*'MPTO_working_3-way'!$I448)</f>
        <v/>
      </c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45"/>
      <c r="AJ449"/>
    </row>
    <row r="450" spans="1:36" ht="15" x14ac:dyDescent="0.25">
      <c r="A450"/>
      <c r="B450"/>
      <c r="C450"/>
      <c r="D450" s="32" t="str">
        <f t="shared" si="112"/>
        <v/>
      </c>
      <c r="E450" s="33" t="str">
        <f>IF(OR($A450="",$B450="",$C450=""),"",A450*'MPTO_working_3-way'!$I449)</f>
        <v/>
      </c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45"/>
      <c r="AJ450"/>
    </row>
    <row r="451" spans="1:36" s="38" customFormat="1" ht="15" x14ac:dyDescent="0.25">
      <c r="A451"/>
      <c r="B451"/>
      <c r="C451"/>
      <c r="D451" s="32" t="str">
        <f t="shared" si="112"/>
        <v/>
      </c>
      <c r="E451" s="33" t="str">
        <f>IF(OR($A451="",$B451="",$C451=""),"",A451*'MPTO_working_3-way'!$I450)</f>
        <v/>
      </c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45"/>
      <c r="AI451" s="39"/>
      <c r="AJ451" s="31"/>
    </row>
    <row r="452" spans="1:36" ht="15" x14ac:dyDescent="0.25">
      <c r="A452"/>
      <c r="B452"/>
      <c r="C452"/>
      <c r="D452" s="32" t="str">
        <f t="shared" si="112"/>
        <v/>
      </c>
      <c r="E452" s="33" t="str">
        <f>IF(OR($A452="",$B452="",$C452=""),"",A452*'MPTO_working_3-way'!$I451)</f>
        <v/>
      </c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45"/>
      <c r="AJ452"/>
    </row>
    <row r="453" spans="1:36" s="38" customFormat="1" ht="15" x14ac:dyDescent="0.25">
      <c r="A453"/>
      <c r="B453"/>
      <c r="C453"/>
      <c r="D453" s="32" t="str">
        <f t="shared" ref="D453:D456" si="113">IF(OR($A453="",$B453="",$C453=""),"",(1/A453)+(1/B453)+(1/C453)-1)</f>
        <v/>
      </c>
      <c r="E453" s="33" t="str">
        <f>IF(OR($A453="",$B453="",$C453=""),"",A453*'MPTO_working_3-way'!$I452)</f>
        <v/>
      </c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45"/>
      <c r="AI453" s="39"/>
      <c r="AJ453"/>
    </row>
    <row r="454" spans="1:36" ht="15" x14ac:dyDescent="0.25">
      <c r="A454"/>
      <c r="B454"/>
      <c r="C454"/>
      <c r="D454" s="32" t="str">
        <f t="shared" si="113"/>
        <v/>
      </c>
      <c r="E454" s="33" t="str">
        <f>IF(OR($A454="",$B454="",$C454=""),"",A454*'MPTO_working_3-way'!$I453)</f>
        <v/>
      </c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45"/>
      <c r="AJ454"/>
    </row>
    <row r="455" spans="1:36" ht="15" x14ac:dyDescent="0.25">
      <c r="A455"/>
      <c r="B455"/>
      <c r="C455"/>
      <c r="D455" s="32" t="str">
        <f t="shared" si="113"/>
        <v/>
      </c>
      <c r="E455" s="33" t="str">
        <f>IF(OR($A455="",$B455="",$C455=""),"",A455*'MPTO_working_3-way'!$I454)</f>
        <v/>
      </c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45"/>
      <c r="AJ455"/>
    </row>
    <row r="456" spans="1:36" ht="15" x14ac:dyDescent="0.25">
      <c r="A456"/>
      <c r="B456"/>
      <c r="C456"/>
      <c r="D456" s="32" t="str">
        <f t="shared" si="113"/>
        <v/>
      </c>
      <c r="E456" s="33" t="str">
        <f>IF(OR($A456="",$B456="",$C456=""),"",A456*'MPTO_working_3-way'!$I455)</f>
        <v/>
      </c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45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45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45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45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45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45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45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45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45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45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45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45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45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45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45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45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45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45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45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45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45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45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45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45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45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45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45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45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45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45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45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45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45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45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45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45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45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45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45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45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45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45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45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45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45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45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45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45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45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45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45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45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45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45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45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45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45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45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45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45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45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45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45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45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45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45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45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45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45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45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45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45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45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45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45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45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45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45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45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45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45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45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45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45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45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45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45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45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45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45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45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45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45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45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45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45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45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45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45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45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45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45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45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45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45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45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45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45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45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45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45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45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45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45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45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45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45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45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45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45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45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45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45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45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45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45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45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45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45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45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45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45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45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45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45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45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45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45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45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45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4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45"/>
      <c r="AJ597"/>
    </row>
    <row r="598" spans="1:36" s="49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0"/>
      <c r="AE598" s="50"/>
      <c r="AF598"/>
      <c r="AG598"/>
      <c r="AH598" s="45"/>
      <c r="AI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45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45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45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45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45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45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45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45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45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45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45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45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45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45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45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45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45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45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45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45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45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45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45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45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45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45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45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45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45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45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45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45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45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45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45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45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45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45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45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45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45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45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45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45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45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45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45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45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45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45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45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45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45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45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45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45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45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45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45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45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45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45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45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45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45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45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45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45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45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45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45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45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45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45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45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45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45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45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45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45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45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45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45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45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45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45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45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45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45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45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45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45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45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45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45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45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45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45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45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45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45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45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45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45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45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45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45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45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45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45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45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45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45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45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45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45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45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45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45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45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45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45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45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45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45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45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45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45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45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45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45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45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45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45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45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45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45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45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45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45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45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45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45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45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45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45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45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45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45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45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45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45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45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45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45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45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45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45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45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45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45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45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45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45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45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45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45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45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45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45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45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45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45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45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45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45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45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45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45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45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45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45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45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45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45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45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45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45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45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45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45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45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45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45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45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45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45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45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45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45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45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45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45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45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45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45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45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45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45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45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45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45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45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45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45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45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45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45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45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45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45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45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45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45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45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45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45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45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45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45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45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45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45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45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45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45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45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11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11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11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2021-08-20T16:53:24Z</dcterms:modified>
</cp:coreProperties>
</file>