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N12" i="2" s="1"/>
  <c r="F12" i="2"/>
  <c r="O12" i="2" s="1"/>
  <c r="G12" i="2"/>
  <c r="P12" i="2"/>
  <c r="E13" i="2"/>
  <c r="F13" i="2"/>
  <c r="O13" i="2" s="1"/>
  <c r="G13" i="2"/>
  <c r="N13" i="2"/>
  <c r="P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O94" i="2" s="1"/>
  <c r="G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E126" i="2"/>
  <c r="N126" i="2" s="1"/>
  <c r="F126" i="2"/>
  <c r="G126" i="2"/>
  <c r="P126" i="2" s="1"/>
  <c r="O126" i="2"/>
  <c r="E127" i="2"/>
  <c r="N127" i="2" s="1"/>
  <c r="F127" i="2"/>
  <c r="G127" i="2"/>
  <c r="P127" i="2" s="1"/>
  <c r="O127" i="2"/>
  <c r="E128" i="2"/>
  <c r="N128" i="2" s="1"/>
  <c r="F128" i="2"/>
  <c r="G128" i="2"/>
  <c r="P128" i="2" s="1"/>
  <c r="O128" i="2"/>
  <c r="E129" i="2"/>
  <c r="N129" i="2" s="1"/>
  <c r="F129" i="2"/>
  <c r="G129" i="2"/>
  <c r="P129" i="2" s="1"/>
  <c r="O129" i="2"/>
  <c r="E130" i="2"/>
  <c r="N130" i="2" s="1"/>
  <c r="F130" i="2"/>
  <c r="G130" i="2"/>
  <c r="P130" i="2" s="1"/>
  <c r="O130" i="2"/>
  <c r="E131" i="2"/>
  <c r="N131" i="2" s="1"/>
  <c r="F131" i="2"/>
  <c r="G131" i="2"/>
  <c r="P131" i="2" s="1"/>
  <c r="O13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8" i="5" l="1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21" i="4" l="1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984" i="4" l="1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285" i="4" l="1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188" i="3"/>
  <c r="D138" i="3"/>
  <c r="D187" i="3"/>
  <c r="D189" i="3"/>
  <c r="D168" i="3"/>
  <c r="D152" i="3"/>
  <c r="D186" i="3"/>
  <c r="D179" i="3"/>
  <c r="D177" i="3"/>
  <c r="D165" i="3"/>
  <c r="D148" i="3"/>
  <c r="D167" i="3"/>
  <c r="D163" i="3"/>
  <c r="D193" i="3"/>
  <c r="D137" i="3"/>
  <c r="D174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151" i="3"/>
  <c r="D181" i="3"/>
  <c r="D134" i="3"/>
  <c r="D197" i="3"/>
  <c r="D171" i="3"/>
  <c r="D140" i="3"/>
  <c r="D162" i="3"/>
  <c r="D169" i="3"/>
  <c r="D141" i="3"/>
  <c r="D142" i="3"/>
  <c r="D160" i="3"/>
  <c r="D150" i="3"/>
  <c r="D156" i="3"/>
  <c r="D146" i="3"/>
  <c r="D196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183" i="3"/>
  <c r="D170" i="3"/>
  <c r="D157" i="3"/>
  <c r="D136" i="3"/>
  <c r="D192" i="3"/>
  <c r="D161" i="3"/>
  <c r="D190" i="3"/>
  <c r="D139" i="3"/>
  <c r="D164" i="3"/>
  <c r="D173" i="3"/>
  <c r="D133" i="3"/>
  <c r="D149" i="3"/>
  <c r="D184" i="3"/>
  <c r="D172" i="3"/>
  <c r="D154" i="3"/>
  <c r="D135" i="3"/>
  <c r="D166" i="3"/>
  <c r="D178" i="3"/>
  <c r="D143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158" i="3"/>
  <c r="D176" i="3"/>
  <c r="D147" i="3"/>
  <c r="D153" i="3"/>
  <c r="D182" i="3"/>
  <c r="D191" i="3"/>
  <c r="D144" i="3"/>
  <c r="D175" i="3"/>
  <c r="D194" i="3"/>
  <c r="D195" i="3"/>
  <c r="D159" i="3"/>
  <c r="D145" i="3"/>
  <c r="D185" i="3"/>
  <c r="D180" i="3"/>
  <c r="D155" i="3"/>
  <c r="D130" i="3"/>
  <c r="D3" i="3"/>
  <c r="D129" i="3"/>
  <c r="D2" i="3"/>
  <c r="D126" i="3"/>
  <c r="D132" i="3"/>
  <c r="D131" i="3"/>
  <c r="D128" i="3"/>
  <c r="D125" i="3"/>
  <c r="D127" i="3"/>
  <c r="D27" i="3"/>
  <c r="D74" i="3"/>
  <c r="D43" i="3"/>
  <c r="D17" i="3"/>
  <c r="D77" i="3"/>
  <c r="D7" i="3"/>
  <c r="D124" i="3"/>
  <c r="D116" i="3"/>
  <c r="D101" i="3"/>
  <c r="D50" i="3"/>
  <c r="D88" i="3"/>
  <c r="D25" i="3"/>
  <c r="D26" i="3"/>
  <c r="D9" i="3"/>
  <c r="D104" i="3"/>
  <c r="D113" i="3"/>
  <c r="D92" i="3"/>
  <c r="D22" i="3"/>
  <c r="D63" i="3"/>
  <c r="D95" i="3"/>
  <c r="D61" i="3"/>
  <c r="D20" i="3"/>
  <c r="D107" i="3"/>
  <c r="D118" i="3"/>
  <c r="D52" i="3"/>
  <c r="D90" i="3"/>
  <c r="D40" i="3"/>
  <c r="D16" i="3"/>
  <c r="D73" i="3"/>
  <c r="D11" i="3"/>
  <c r="D108" i="3"/>
  <c r="D96" i="3"/>
  <c r="D44" i="3"/>
  <c r="D80" i="3"/>
  <c r="D69" i="3"/>
  <c r="D48" i="3"/>
  <c r="D57" i="3"/>
  <c r="D103" i="3"/>
  <c r="D70" i="3"/>
  <c r="D30" i="3"/>
  <c r="D87" i="3"/>
  <c r="D60" i="3"/>
  <c r="D29" i="3"/>
  <c r="D115" i="3"/>
  <c r="D91" i="3"/>
  <c r="D28" i="3"/>
  <c r="D36" i="3"/>
  <c r="D54" i="3"/>
  <c r="D72" i="3"/>
  <c r="D65" i="3"/>
  <c r="D23" i="3"/>
  <c r="D82" i="3"/>
  <c r="D53" i="3"/>
  <c r="D59" i="3"/>
  <c r="D105" i="3"/>
  <c r="D106" i="3"/>
  <c r="D76" i="3"/>
  <c r="D66" i="3"/>
  <c r="D120" i="3"/>
  <c r="D42" i="3"/>
  <c r="D102" i="3"/>
  <c r="D85" i="3"/>
  <c r="D110" i="3"/>
  <c r="D5" i="3"/>
  <c r="D18" i="3"/>
  <c r="D68" i="3"/>
  <c r="D15" i="3"/>
  <c r="D86" i="3"/>
  <c r="D31" i="3"/>
  <c r="D62" i="3"/>
  <c r="D46" i="3"/>
  <c r="D117" i="3"/>
  <c r="D97" i="3"/>
  <c r="D45" i="3"/>
  <c r="D4" i="3"/>
  <c r="D89" i="3"/>
  <c r="D35" i="3"/>
  <c r="D56" i="3"/>
  <c r="D109" i="3"/>
  <c r="D79" i="3"/>
  <c r="D8" i="3"/>
  <c r="D51" i="3"/>
  <c r="D34" i="3"/>
  <c r="D83" i="3"/>
  <c r="D10" i="3"/>
  <c r="D114" i="3"/>
  <c r="D111" i="3"/>
  <c r="D99" i="3"/>
  <c r="D67" i="3"/>
  <c r="D71" i="3"/>
  <c r="D37" i="3"/>
  <c r="D12" i="3"/>
  <c r="D93" i="3"/>
  <c r="D47" i="3"/>
  <c r="D112" i="3"/>
  <c r="D100" i="3"/>
  <c r="D55" i="3"/>
  <c r="D6" i="3"/>
  <c r="D78" i="3"/>
  <c r="D58" i="3"/>
  <c r="D49" i="3"/>
  <c r="D121" i="3"/>
  <c r="D119" i="3"/>
  <c r="D32" i="3"/>
  <c r="D41" i="3"/>
  <c r="D122" i="3"/>
  <c r="D75" i="3"/>
  <c r="D33" i="3"/>
  <c r="D64" i="3"/>
  <c r="D84" i="3"/>
  <c r="D13" i="3"/>
  <c r="D94" i="3"/>
  <c r="D14" i="3"/>
  <c r="D98" i="3"/>
  <c r="D21" i="3"/>
  <c r="D123" i="3"/>
  <c r="D81" i="3"/>
  <c r="D24" i="3"/>
  <c r="D19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<sst xmlns="http://schemas.openxmlformats.org/spreadsheetml/2006/main" count="650" uniqueCount="334">
  <si>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</si>
  <si>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</si>
  <si>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</si>
  <si>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</si>
  <si>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</si>
  <si>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</si>
  <si>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</si>
  <si>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</si>
  <si>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</si>
  <si>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</si>
  <si>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</si>
  <si>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</si>
  <si>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</si>
  <si>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</si>
  <si>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</si>
  <si>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</si>
  <si>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</si>
  <si>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</si>
  <si>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</si>
  <si>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</si>
  <si>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</si>
  <si>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</si>
  <si>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</si>
  <si>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</si>
  <si>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</si>
  <si>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</si>
  <si>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</si>
  <si>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</si>
  <si>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</si>
  <si>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</si>
  <si>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</si>
  <si>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</si>
  <si>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</si>
  <si>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</si>
  <si>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</si>
  <si>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</si>
  <si>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</si>
  <si>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</si>
  <si>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</si>
  <si>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</si>
  <si>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</si>
  <si>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</si>
  <si>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</si>
  <si>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</si>
  <si>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</si>
  <si>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</si>
  <si>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</si>
  <si>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</si>
  <si>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</si>
  <si>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</si>
  <si>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</si>
  <si>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</si>
  <si>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</si>
  <si>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</si>
  <si>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</si>
  <si>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</si>
  <si>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</si>
  <si>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</si>
  <si>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</si>
  <si>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</si>
  <si>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</si>
  <si>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</si>
  <si>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</si>
  <si>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</si>
  <si>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</si>
  <si>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</si>
  <si>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</si>
  <si>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</si>
  <si>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</si>
  <si>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</si>
  <si>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</si>
  <si>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</si>
  <si>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</si>
  <si>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</si>
  <si>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</si>
  <si>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</si>
  <si>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</si>
  <si>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</si>
  <si>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</si>
  <si>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</si>
  <si>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</si>
  <si>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</si>
  <si>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</si>
  <si>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</si>
  <si>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</si>
  <si>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</si>
  <si>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</si>
  <si>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</si>
  <si>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</si>
  <si>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</si>
  <si>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</si>
  <si>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</si>
  <si>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</si>
  <si>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</si>
  <si>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</si>
  <si>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</si>
  <si>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</si>
  <si>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</si>
  <si>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</si>
  <si>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</si>
  <si>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</si>
  <si>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</si>
  <si>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</si>
  <si>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</si>
  <si>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</si>
  <si>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</si>
  <si>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</si>
  <si>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</si>
  <si>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</si>
  <si>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</si>
  <si>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</si>
  <si>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</si>
  <si>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</si>
  <si>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</si>
  <si>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</si>
  <si>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</si>
  <si>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</si>
  <si>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</si>
  <si>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</si>
  <si>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</si>
  <si>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</si>
  <si>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</si>
  <si>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</si>
  <si>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Monterrey</t>
  </si>
  <si>
    <t>Cruz Azul</t>
  </si>
  <si>
    <t>U.N.A.M.- Pumas</t>
  </si>
  <si>
    <t>U.A.N.L.- Tigres</t>
  </si>
  <si>
    <t>Santos Laguna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</si>
  <si>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</si>
  <si>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</si>
  <si>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</si>
  <si>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</si>
  <si>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</si>
  <si>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</si>
  <si>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</si>
  <si>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</si>
  <si>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</si>
  <si>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</si>
  <si>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</si>
  <si>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</si>
  <si>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</si>
  <si>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</si>
  <si>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</si>
  <si>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</si>
  <si>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</si>
  <si>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</si>
  <si>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</si>
  <si>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</si>
  <si>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</si>
  <si>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</si>
  <si>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</si>
  <si>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</si>
  <si>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</si>
  <si>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</si>
  <si>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</si>
  <si>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</si>
  <si>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</si>
  <si>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</si>
  <si>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</si>
  <si>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</si>
  <si>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</si>
  <si>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Sanfrecce Hiroshima</t>
  </si>
  <si>
    <t>Sagan Tosu</t>
  </si>
  <si>
    <t>Shimizu S-Pulse</t>
  </si>
  <si>
    <t>Hokkaido Consadole Sapporo</t>
  </si>
  <si>
    <t>Cerezo Osaka</t>
  </si>
  <si>
    <t>Shonan Bellmare</t>
  </si>
  <si>
    <t>Kashiwa Reysol</t>
  </si>
  <si>
    <t>Independiente</t>
  </si>
  <si>
    <t>Platense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</si>
  <si>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</si>
  <si>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</si>
  <si>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</si>
  <si>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</si>
  <si>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</si>
  <si>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</si>
  <si>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</si>
  <si>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</si>
  <si>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</si>
  <si>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</si>
  <si>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</si>
  <si>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</si>
  <si>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</si>
  <si>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</si>
  <si>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</si>
  <si>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</si>
  <si>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</si>
  <si>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</si>
  <si>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</si>
  <si>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</si>
  <si>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</si>
  <si>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</si>
  <si>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</si>
  <si>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</si>
  <si>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</si>
  <si>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</si>
  <si>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</si>
  <si>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</si>
  <si>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</si>
  <si>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</si>
  <si>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</si>
  <si>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</si>
  <si>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</si>
  <si>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</si>
  <si>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</si>
  <si>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</si>
  <si>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</si>
  <si>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</si>
  <si>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</si>
  <si>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</si>
  <si>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</si>
  <si>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</si>
  <si>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</si>
  <si>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</si>
  <si>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</si>
  <si>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</si>
  <si>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</si>
  <si>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</si>
  <si>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</si>
  <si>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</si>
  <si>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</si>
  <si>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</si>
  <si>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</si>
  <si>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</si>
  <si>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</si>
  <si>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</si>
  <si>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</si>
  <si>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</si>
  <si>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</si>
  <si>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</si>
  <si>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</si>
  <si>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</si>
  <si>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</si>
  <si>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</si>
  <si>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</si>
  <si>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</si>
  <si>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</si>
  <si>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</si>
  <si>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</si>
  <si>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</si>
  <si>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</si>
  <si>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</si>
  <si>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</si>
  <si>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LASK</t>
  </si>
  <si>
    <t>Salzburg</t>
  </si>
  <si>
    <t>Toluca</t>
  </si>
  <si>
    <t>Queretaro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</si>
  <si>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</si>
  <si>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</si>
  <si>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</si>
  <si>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</si>
  <si>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</si>
  <si>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</si>
  <si>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</si>
  <si>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</si>
  <si>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Kashima Antlers</t>
  </si>
  <si>
    <t>HJK</t>
  </si>
  <si>
    <t>Ilves</t>
  </si>
  <si>
    <t>KuPS</t>
  </si>
  <si>
    <t>Inter Turku</t>
  </si>
  <si>
    <t>SJK</t>
  </si>
  <si>
    <t>HIFK</t>
  </si>
  <si>
    <t>VPS</t>
  </si>
  <si>
    <t>AC Oulu</t>
  </si>
  <si>
    <t>Mariehamn</t>
  </si>
  <si>
    <t>Lahti</t>
  </si>
  <si>
    <t>Ham-Kam</t>
  </si>
  <si>
    <t>Lillestrom</t>
  </si>
  <si>
    <t>Molde</t>
  </si>
  <si>
    <t>Valerenga</t>
  </si>
  <si>
    <t>Hammarby</t>
  </si>
  <si>
    <t>Helsingborg</t>
  </si>
  <si>
    <t>Hacken</t>
  </si>
  <si>
    <t>AIK</t>
  </si>
  <si>
    <t>Aalesund</t>
  </si>
  <si>
    <t>Kristiansund</t>
  </si>
  <si>
    <t>Haugesund</t>
  </si>
  <si>
    <t>Sandefjord</t>
  </si>
  <si>
    <t>Jerv</t>
  </si>
  <si>
    <t>Stromsgodset</t>
  </si>
  <si>
    <t>Odd</t>
  </si>
  <si>
    <t>Tromso</t>
  </si>
  <si>
    <t>Sarpsborg 08</t>
  </si>
  <si>
    <t>Viking</t>
  </si>
  <si>
    <t>Bodo/Glimt</t>
  </si>
  <si>
    <t>Rosenborg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</si>
  <si>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</si>
  <si>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</si>
  <si>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</si>
  <si>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</si>
  <si>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</si>
  <si>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</si>
  <si>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</si>
  <si>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</si>
  <si>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</si>
  <si>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</si>
  <si>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</si>
  <si>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</si>
  <si>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</si>
  <si>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</si>
  <si>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</si>
  <si>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</si>
  <si>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</si>
  <si>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</si>
  <si>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Flamengo RJ</t>
  </si>
  <si>
    <t>Palmeiras</t>
  </si>
  <si>
    <t>Ceara</t>
  </si>
  <si>
    <t>Coritiba</t>
  </si>
  <si>
    <t>Goias</t>
  </si>
  <si>
    <t>Atletico-MG</t>
  </si>
  <si>
    <t>Internacional</t>
  </si>
  <si>
    <t>Botafogo RJ</t>
  </si>
  <si>
    <t>Corinthians</t>
  </si>
  <si>
    <t>Fortaleza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</si>
  <si>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</si>
  <si>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</si>
  <si>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</si>
  <si>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</si>
  <si>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</si>
  <si>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</si>
  <si>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</si>
  <si>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</si>
  <si>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Necaxa</t>
  </si>
  <si>
    <t>FC Cincinnati</t>
  </si>
  <si>
    <t>Haka</t>
  </si>
  <si>
    <t>DC United</t>
  </si>
  <si>
    <t>Seattle Sounders</t>
  </si>
  <si>
    <t>New York City</t>
  </si>
  <si>
    <t>Honka</t>
  </si>
  <si>
    <t>15/04/2022</t>
  </si>
  <si>
    <t>16/04/2022</t>
  </si>
  <si>
    <t>17/04/2022</t>
  </si>
  <si>
    <t>18/04/2022</t>
  </si>
  <si>
    <t>19/04/2022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</si>
</sst>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1.0353009800901101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24.647935007660479</v>
      </c>
      <c r="I2" s="6">
        <f>IF('Log_working_3-way'!$D2="","",'True_Odds_Calculator_3-way'!O3/'True_Odds_Calculator_3-way'!B3-1)</f>
        <v>7.063130090784103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3.5962740047717157E-2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1.0311305525868175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9.0066569102509941</v>
      </c>
      <c r="I3" s="6">
        <f>IF('Log_working_3-way'!$D3="","",'True_Odds_Calculator_3-way'!O4/'True_Odds_Calculator_3-way'!B4-1)</f>
        <v>6.7233063855883231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3.3213833422566452E-2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1.0354935511190273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26.910946892463645</v>
      </c>
      <c r="I4" s="6">
        <f>IF('Log_working_3-way'!$D4="","",'True_Odds_Calculator_3-way'!O5/'True_Odds_Calculator_3-way'!B5-1)</f>
        <v>6.1302510536660595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3.5617882928335787E-2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1.0278703241854277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24.306531663150391</v>
      </c>
      <c r="I5" s="6">
        <f>IF('Log_working_3-way'!$D5="","",'True_Odds_Calculator_3-way'!O6/'True_Odds_Calculator_3-way'!B6-1)</f>
        <v>5.8400940017279064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2.8620627984598856E-2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1.0309401440126076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30.33787662904728</v>
      </c>
      <c r="I6" s="6">
        <f>IF('Log_working_3-way'!$D6="","",'True_Odds_Calculator_3-way'!O7/'True_Odds_Calculator_3-way'!B7-1)</f>
        <v>5.9029124726141777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3.0160984848484951E-2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1.0275766545017548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25.665754805310549</v>
      </c>
      <c r="I7" s="6">
        <f>IF('Log_working_3-way'!$D7="","",'True_Odds_Calculator_3-way'!O8/'True_Odds_Calculator_3-way'!B8-1)</f>
        <v>6.7190509902998139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2.7967499489644165E-2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1.0367680014635934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43.901507462438332</v>
      </c>
      <c r="I8" s="6">
        <f>IF('Log_working_3-way'!$D8="","",'True_Odds_Calculator_3-way'!O9/'True_Odds_Calculator_3-way'!B9-1)</f>
        <v>4.2232528612347586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3.0633865594728471E-2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1.0262731235715523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21.281000157902646</v>
      </c>
      <c r="I9" s="6">
        <f>IF('Log_working_3-way'!$D9="","",'True_Odds_Calculator_3-way'!O10/'True_Odds_Calculator_3-way'!B10-1)</f>
        <v>7.3698658241444868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2.7478507189665269E-2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1.0264497084296806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8.3787283799622987</v>
      </c>
      <c r="I10" s="6">
        <f>IF('Log_working_3-way'!$D10="","",'True_Odds_Calculator_3-way'!O11/'True_Odds_Calculator_3-way'!B11-1)</f>
        <v>7.5118174551662342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2.8357922646902622E-2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1.0348587320348797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35.465785498335087</v>
      </c>
      <c r="I11" s="6">
        <f>IF('Log_working_3-way'!$D11="","",'True_Odds_Calculator_3-way'!O12/'True_Odds_Calculator_3-way'!B12-1)</f>
        <v>5.5704986904925189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3.2141447283269953E-2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1.0415210276355742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15.765914561001882</v>
      </c>
      <c r="I12" s="6">
        <f>IF('Log_working_3-way'!$D12="","",'True_Odds_Calculator_3-way'!O13/'True_Odds_Calculator_3-way'!B13-1)</f>
        <v>10.546173389744752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4.4183796096652461E-2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1.0466464246763831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23.596162659513872</v>
      </c>
      <c r="I13" s="6">
        <f>IF('Log_working_3-way'!$D13="","",'True_Odds_Calculator_3-way'!O14/'True_Odds_Calculator_3-way'!B14-1)</f>
        <v>7.7654038260153708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4.7611340872822261E-2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1.0397606282906438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31.557755712240485</v>
      </c>
      <c r="I14" s="6">
        <f>IF('Log_working_3-way'!$D14="","",'True_Odds_Calculator_3-way'!O15/'True_Odds_Calculator_3-way'!B15-1)</f>
        <v>5.7768621814754377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3.8218219453183488E-2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1.0358774920127936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42.702188246587319</v>
      </c>
      <c r="I15" s="6">
        <f>IF('Log_working_3-way'!$D15="","",'True_Odds_Calculator_3-way'!O16/'True_Odds_Calculator_3-way'!B16-1)</f>
        <v>3.7072147783892806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3.0681022794645241E-2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1.0326974286448662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18.436751667466297</v>
      </c>
      <c r="I16" s="6">
        <f>IF('Log_working_3-way'!$D16="","",'True_Odds_Calculator_3-way'!O17/'True_Odds_Calculator_3-way'!B17-1)</f>
        <v>8.8660823696417381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3.4585977831583126E-2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1.0429157743996729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20.095107238707008</v>
      </c>
      <c r="I17" s="6">
        <f>IF('Log_working_3-way'!$D17="","",'True_Odds_Calculator_3-way'!O18/'True_Odds_Calculator_3-way'!B18-1)</f>
        <v>8.2881854826030246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4.4862290569959384E-2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1.0432424601150683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19.503031745001763</v>
      </c>
      <c r="I18" s="6">
        <f>IF('Log_working_3-way'!$D18="","",'True_Odds_Calculator_3-way'!O19/'True_Odds_Calculator_3-way'!B19-1)</f>
        <v>8.0564681571105563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4.5380545380545367E-2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1.0456543983795707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4.418155491720964</v>
      </c>
      <c r="I19" s="6">
        <f>IF('Log_working_3-way'!$D19="","",'True_Odds_Calculator_3-way'!O20/'True_Odds_Calculator_3-way'!B20-1)</f>
        <v>6.8920814237314891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4.6284893267651839E-2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1.0323912494939431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2.0504814593139651</v>
      </c>
      <c r="I20" s="6">
        <f>IF('Log_working_3-way'!$D20="","",'True_Odds_Calculator_3-way'!O21/'True_Odds_Calculator_3-way'!B21-1)</f>
        <v>5.2826301904313704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3.0560285957239364E-2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1.0251960296169884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10.574496503577961</v>
      </c>
      <c r="I21" s="6">
        <f>IF('Log_working_3-way'!$D21="","",'True_Odds_Calculator_3-way'!O22/'True_Odds_Calculator_3-way'!B22-1)</f>
        <v>8.5656995897338515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2.7310900068248323E-2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1.0273541696613719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17.857423033884245</v>
      </c>
      <c r="I22" s="6">
        <f>IF('Log_working_3-way'!$D22="","",'True_Odds_Calculator_3-way'!O23/'True_Odds_Calculator_3-way'!B23-1)</f>
        <v>6.6671518077974783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2.9119818458035684E-2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1.0433857243539959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1.1583914067990952</v>
      </c>
      <c r="I23" s="6">
        <f>IF('Log_working_3-way'!$D23="","",'True_Odds_Calculator_3-way'!O24/'True_Odds_Calculator_3-way'!B24-1)</f>
        <v>4.5122710509576223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3.8285697913810202E-2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1.0342542110809403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25.77648904653293</v>
      </c>
      <c r="I24" s="6">
        <f>IF('Log_working_3-way'!$D24="","",'True_Odds_Calculator_3-way'!O25/'True_Odds_Calculator_3-way'!B25-1)</f>
        <v>7.4112673452183575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3.4520656415838236E-2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1.0497543567505978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48.122046390635163</v>
      </c>
      <c r="I25" s="6">
        <f>IF('Log_working_3-way'!$D25="","",'True_Odds_Calculator_3-way'!O26/'True_Odds_Calculator_3-way'!B26-1)</f>
        <v>3.9730997378948798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3.8645820199218361E-2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1.0255015079842158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14.325950062487236</v>
      </c>
      <c r="I26" s="6">
        <f>IF('Log_working_3-way'!$D26="","",'True_Odds_Calculator_3-way'!O27/'True_Odds_Calculator_3-way'!B27-1)</f>
        <v>7.0829434076206041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2.7475588290400088E-2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1.0265390589712717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18.211929189910077</v>
      </c>
      <c r="I27" s="6">
        <f>IF('Log_working_3-way'!$D27="","",'True_Odds_Calculator_3-way'!O28/'True_Odds_Calculator_3-way'!B28-1)</f>
        <v>8.8645372554586146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2.8167771413982745E-2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1.0327273606985516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2.0158005339009497</v>
      </c>
      <c r="I28" s="6">
        <f>IF('Log_working_3-way'!$D28="","",'True_Odds_Calculator_3-way'!O29/'True_Odds_Calculator_3-way'!B29-1)</f>
        <v>6.4396812320599333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3.14098353637422E-2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1.0249415054573998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10.113719814944535</v>
      </c>
      <c r="I29" s="6">
        <f>IF('Log_working_3-way'!$D29="","",'True_Odds_Calculator_3-way'!O30/'True_Odds_Calculator_3-way'!B30-1)</f>
        <v>7.9415948145654784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2.696852696852714E-2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1.0274231611797298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20.02616929400136</v>
      </c>
      <c r="I30" s="6">
        <f>IF('Log_working_3-way'!$D30="","",'True_Odds_Calculator_3-way'!O31/'True_Odds_Calculator_3-way'!B31-1)</f>
        <v>7.6605896691041444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2.8875731146254857E-2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1.0368660759526631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6.8566756070759931</v>
      </c>
      <c r="I31" s="6">
        <f>IF('Log_working_3-way'!$D31="","",'True_Odds_Calculator_3-way'!O32/'True_Odds_Calculator_3-way'!B32-1)</f>
        <v>7.9459655884407461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3.9022827768316004E-2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1.0264177261377481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7.0291766418861226</v>
      </c>
      <c r="I32" s="6">
        <f>IF('Log_working_3-way'!$D32="","",'True_Odds_Calculator_3-way'!O33/'True_Odds_Calculator_3-way'!B33-1)</f>
        <v>10.098034697303881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2.8419966128531149E-2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1.0461469368757395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2.0027104050377802</v>
      </c>
      <c r="I33" s="6">
        <f>IF('Log_working_3-way'!$D33="","",'True_Odds_Calculator_3-way'!O34/'True_Odds_Calculator_3-way'!B34-1)</f>
        <v>5.6731659418145615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4.3253031740758008E-2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1.040223046184485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4.472868435711586</v>
      </c>
      <c r="I34" s="6">
        <f>IF('Log_working_3-way'!$D34="","",'True_Odds_Calculator_3-way'!O35/'True_Odds_Calculator_3-way'!B35-1)</f>
        <v>6.4551117344058628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4.0775225944383431E-2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1.0467589790038418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1.7569495649066242</v>
      </c>
      <c r="I35" s="6">
        <f>IF('Log_working_3-way'!$D35="","",'True_Odds_Calculator_3-way'!O36/'True_Odds_Calculator_3-way'!B36-1)</f>
        <v>4.1423940304783722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4.1998647930851174E-2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1.0533670332588052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18.928580379724114</v>
      </c>
      <c r="I36" s="6">
        <f>IF('Log_working_3-way'!$D36="","",'True_Odds_Calculator_3-way'!O37/'True_Odds_Calculator_3-way'!B37-1)</f>
        <v>8.9836171146695154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5.5870485038297391E-2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1.0523895694160705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17.553634205556627</v>
      </c>
      <c r="I37" s="6">
        <f>IF('Log_working_3-way'!$D37="","",'True_Odds_Calculator_3-way'!O38/'True_Odds_Calculator_3-way'!B38-1)</f>
        <v>9.186997266143619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5.5247013465496098E-2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1.0531060416901412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5.6282235277438586E-2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1.0439660121461087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4.5144253382370936E-2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1.094066017561738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68.158935616719717</v>
      </c>
      <c r="I42" s="6">
        <f>IF('Log_working_3-way'!$D42="","",'True_Odds_Calculator_3-way'!O41/'True_Odds_Calculator_3-way'!B41-1)</f>
        <v>0.7668426006622997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4.9520094253772351E-2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1.0662355481674233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49.977980719944078</v>
      </c>
      <c r="I43" s="6">
        <f>IF('Log_working_3-way'!$D43="","",'True_Odds_Calculator_3-way'!O42/'True_Odds_Calculator_3-way'!B42-1)</f>
        <v>2.968814299478725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5.0963887098090188E-2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1.0292815343434747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28.407914817304373</v>
      </c>
      <c r="I44" s="6">
        <f>IF('Log_working_3-way'!$D44="","",'True_Odds_Calculator_3-way'!O43/'True_Odds_Calculator_3-way'!B43-1)</f>
        <v>5.2006484282633663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2.8998207725593916E-2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1.0314721483181857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29.031166525874358</v>
      </c>
      <c r="I45" s="6">
        <f>IF('Log_working_3-way'!$D45="","",'True_Odds_Calculator_3-way'!O44/'True_Odds_Calculator_3-way'!B44-1)</f>
        <v>5.7662754147968229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3.0893569273226174E-2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1.0409852717731813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11.484667347882677</v>
      </c>
      <c r="I46" s="6">
        <f>IF('Log_working_3-way'!$D46="","",'True_Odds_Calculator_3-way'!O45/'True_Odds_Calculator_3-way'!B45-1)</f>
        <v>5.9107128250775851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4.3499647575771183E-2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1.047206739507919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29.274718071922418</v>
      </c>
      <c r="I47" s="6">
        <f>IF('Log_working_3-way'!$D47="","",'True_Odds_Calculator_3-way'!O46/'True_Odds_Calculator_3-way'!B46-1)</f>
        <v>5.377595277728247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4.6550955768832836E-2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1.0339980251334875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32.553226151938119</v>
      </c>
      <c r="I48" s="6">
        <f>IF('Log_working_3-way'!$D48="","",'True_Odds_Calculator_3-way'!O47/'True_Odds_Calculator_3-way'!B47-1)</f>
        <v>4.7008548014604674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3.2468809056538595E-2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1.0255218851632988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9.6880196772789162</v>
      </c>
      <c r="I49" s="6">
        <f>IF('Log_working_3-way'!$D49="","",'True_Odds_Calculator_3-way'!O48/'True_Odds_Calculator_3-way'!B48-1)</f>
        <v>7.5653810388362128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2.7550145541482163E-2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1.0317583571029278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34.148507096755282</v>
      </c>
      <c r="I50" s="6">
        <f>IF('Log_working_3-way'!$D50="","",'True_Odds_Calculator_3-way'!O49/'True_Odds_Calculator_3-way'!B49-1)</f>
        <v>4.5433269702970893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2.9968005452458923E-2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1.0263905918513627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21.067766775023852</v>
      </c>
      <c r="I51" s="6">
        <f>IF('Log_working_3-way'!$D51="","",'True_Odds_Calculator_3-way'!O50/'True_Odds_Calculator_3-way'!B50-1)</f>
        <v>5.9575088991574816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2.766106442577021E-2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1.0468907579365145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27.67745585049056</v>
      </c>
      <c r="I52" s="6">
        <f>IF('Log_working_3-way'!$D52="","",'True_Odds_Calculator_3-way'!O51/'True_Odds_Calculator_3-way'!B51-1)</f>
        <v>6.4500958807422339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4.6730915010275487E-2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1.0575972391552024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38.985349905412804</v>
      </c>
      <c r="I53" s="6">
        <f>IF('Log_working_3-way'!$D53="","",'True_Odds_Calculator_3-way'!O52/'True_Odds_Calculator_3-way'!B52-1)</f>
        <v>4.3873133580519088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5.1758355163928016E-2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1.0404374470329567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14.533223358264665</v>
      </c>
      <c r="I54" s="6">
        <f>IF('Log_working_3-way'!$D54="","",'True_Odds_Calculator_3-way'!O53/'True_Odds_Calculator_3-way'!B53-1)</f>
        <v>8.5070641505708107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4.3358544376149055E-2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1.0451477567704019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22.533792202488492</v>
      </c>
      <c r="I55" s="6">
        <f>IF('Log_working_3-way'!$D55="","",'True_Odds_Calculator_3-way'!O54/'True_Odds_Calculator_3-way'!B54-1)</f>
        <v>7.9464106550184201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4.6391654673940907E-2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1.0546474983626222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35.07374360755103</v>
      </c>
      <c r="I56" s="6">
        <f>IF('Log_working_3-way'!$D56="","",'True_Odds_Calculator_3-way'!O55/'True_Odds_Calculator_3-way'!B55-1)</f>
        <v>5.4998595778335453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5.0592044411686077E-2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1.0355899795043495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1.4622357877027454</v>
      </c>
      <c r="I57" s="6">
        <f>IF('Log_working_3-way'!$D57="","",'True_Odds_Calculator_3-way'!O56/'True_Odds_Calculator_3-way'!B56-1)</f>
        <v>3.6984287886749776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3.1593783032533462E-2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1.0350585931376117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27.422594083602672</v>
      </c>
      <c r="I58" s="6">
        <f>IF('Log_working_3-way'!$D58="","",'True_Odds_Calculator_3-way'!O57/'True_Odds_Calculator_3-way'!B57-1)</f>
        <v>5.1315948186359472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3.4996978068237317E-2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1.0353781132320055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38.832914778178235</v>
      </c>
      <c r="I59" s="6">
        <f>IF('Log_working_3-way'!$D59="","",'True_Odds_Calculator_3-way'!O58/'True_Odds_Calculator_3-way'!B58-1)</f>
        <v>3.5613083603114299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3.185842420021423E-2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1.0353781132320055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38.701939344719747</v>
      </c>
      <c r="I60" s="6">
        <f>IF('Log_working_3-way'!$D60="","",'True_Odds_Calculator_3-way'!O59/'True_Odds_Calculator_3-way'!B59-1)</f>
        <v>3.5463102276626772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3.185842420021423E-2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1.0299827437149036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10.288718544520412</v>
      </c>
      <c r="I61" s="6">
        <f>IF('Log_working_3-way'!$D61="","",'True_Odds_Calculator_3-way'!O60/'True_Odds_Calculator_3-way'!B60-1)</f>
        <v>10.061052756671533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3.2491656624846765E-2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1.0349861765100841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23.720059134999818</v>
      </c>
      <c r="I62" s="6">
        <f>IF('Log_working_3-way'!$D62="","",'True_Odds_Calculator_3-way'!O61/'True_Odds_Calculator_3-way'!B61-1)</f>
        <v>7.4329687204995842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3.5884812391741905E-2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1.0353314626367656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30.625496453143935</v>
      </c>
      <c r="I63" s="6">
        <f>IF('Log_working_3-way'!$D63="","",'True_Odds_Calculator_3-way'!O62/'True_Odds_Calculator_3-way'!B62-1)</f>
        <v>5.3029130367394641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3.4430820145105789E-2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1.0325354201410193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5.2503369951581256</v>
      </c>
      <c r="I64" s="6">
        <f>IF('Log_working_3-way'!$D64="","",'True_Odds_Calculator_3-way'!O63/'True_Odds_Calculator_3-way'!B63-1)</f>
        <v>7.2054101485365578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3.3802993761804956E-2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1.0380148721514202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27.245878823184455</v>
      </c>
      <c r="I65" s="6">
        <f>IF('Log_working_3-way'!$D65="","",'True_Odds_Calculator_3-way'!O64/'True_Odds_Calculator_3-way'!B64-1)</f>
        <v>7.1219508735432715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3.7864492672358363E-2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1.0337505838029091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25.239753874577474</v>
      </c>
      <c r="I66" s="6">
        <f>IF('Log_working_3-way'!$D66="","",'True_Odds_Calculator_3-way'!O65/'True_Odds_Calculator_3-way'!B65-1)</f>
        <v>7.0334716410934721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3.4242996598904396E-2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1.0342735395767984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29.410204539184107</v>
      </c>
      <c r="I67" s="6">
        <f>IF('Log_working_3-way'!$D67="","",'True_Odds_Calculator_3-way'!O66/'True_Odds_Calculator_3-way'!B66-1)</f>
        <v>6.07630614213695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3.3603675687494672E-2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1.038705006170884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21.565071831190586</v>
      </c>
      <c r="I68" s="6">
        <f>IF('Log_working_3-way'!$D68="","",'True_Odds_Calculator_3-way'!O67/'True_Odds_Calculator_3-way'!B67-1)</f>
        <v>6.2975090787245289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4.0302937871103062E-2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1.0278358372996901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21.148962237104286</v>
      </c>
      <c r="I69" s="6">
        <f>IF('Log_working_3-way'!$D69="","",'True_Odds_Calculator_3-way'!O68/'True_Odds_Calculator_3-way'!B68-1)</f>
        <v>7.0350207997654017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2.9120529162926845E-2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1.026258728859416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6.0981396208073662</v>
      </c>
      <c r="I70" s="6">
        <f>IF('Log_working_3-way'!$D70="","",'True_Odds_Calculator_3-way'!O69/'True_Odds_Calculator_3-way'!B69-1)</f>
        <v>8.1006718107286773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2.7861931400632978E-2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1.025505742480876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12.133967891159706</v>
      </c>
      <c r="I71" s="6">
        <f>IF('Log_working_3-way'!$D71="","",'True_Odds_Calculator_3-way'!O70/'True_Odds_Calculator_3-way'!B70-1)</f>
        <v>7.6070673935264299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2.7584947022287309E-2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1.0280651419852522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25.391420172694225</v>
      </c>
      <c r="I72" s="6">
        <f>IF('Log_working_3-way'!$D72="","",'True_Odds_Calculator_3-way'!O71/'True_Odds_Calculator_3-way'!B71-1)</f>
        <v>6.4241728980052484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2.8557908737466775E-2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1.0273224869630031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19.47713903618288</v>
      </c>
      <c r="I73" s="6">
        <f>IF('Log_working_3-way'!$D73="","",'True_Odds_Calculator_3-way'!O72/'True_Odds_Calculator_3-way'!B72-1)</f>
        <v>8.0455416749289448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2.8845634500683559E-2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1.0271957871804747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5.2312770488975673</v>
      </c>
      <c r="I74" s="6">
        <f>IF('Log_working_3-way'!$D74="","",'True_Odds_Calculator_3-way'!O73/'True_Odds_Calculator_3-way'!B73-1)</f>
        <v>6.8914538157502232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2.8260920293682767E-2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1.0256644057494664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9.7279512086425832</v>
      </c>
      <c r="I75" s="6">
        <f>IF('Log_working_3-way'!$D75="","",'True_Odds_Calculator_3-way'!O74/'True_Odds_Calculator_3-way'!B74-1)</f>
        <v>8.0344577953434229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2.7728962401750268E-2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1.0286639748616915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23.31289520646153</v>
      </c>
      <c r="I76" s="6">
        <f>IF('Log_working_3-way'!$D76="","",'True_Odds_Calculator_3-way'!O75/'True_Odds_Calculator_3-way'!B75-1)</f>
        <v>6.8045390642606982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2.9591537699381831E-2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1.0338763079579565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32.275851972665897</v>
      </c>
      <c r="I77" s="6">
        <f>IF('Log_working_3-way'!$D77="","",'True_Odds_Calculator_3-way'!O76/'True_Odds_Calculator_3-way'!B76-1)</f>
        <v>5.6332116759451862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3.2459091560656628E-2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1.0388140391514809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44.564784858580424</v>
      </c>
      <c r="I78" s="6">
        <f>IF('Log_working_3-way'!$D78="","",'True_Odds_Calculator_3-way'!O77/'True_Odds_Calculator_3-way'!B77-1)</f>
        <v>3.5701787307866057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3.2399549417690077E-2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1.0260245464607596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18.476791762624405</v>
      </c>
      <c r="I79" s="6">
        <f>IF('Log_working_3-way'!$D79="","",'True_Odds_Calculator_3-way'!O78/'True_Odds_Calculator_3-way'!B78-1)</f>
        <v>8.4586072027690324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2.7597159940209171E-2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1.0253489044408548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9.4124400745258896</v>
      </c>
      <c r="I80" s="6">
        <f>IF('Log_working_3-way'!$D80="","",'True_Odds_Calculator_3-way'!O79/'True_Odds_Calculator_3-way'!B79-1)</f>
        <v>8.0585083366792052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2.7380037414107994E-2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1.1450363434342707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80.907582667466031</v>
      </c>
      <c r="I81" s="6">
        <f>IF('Log_working_3-way'!$D81="","",'True_Odds_Calculator_3-way'!O80/'True_Odds_Calculator_3-way'!B80-1)</f>
        <v>0.10604151380490623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5.2393708446479614E-2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1.0548708366425106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20.056779884512004</v>
      </c>
      <c r="I82" s="6">
        <f>IF('Log_working_3-way'!$D82="","",'True_Odds_Calculator_3-way'!O81/'True_Odds_Calculator_3-way'!B81-1)</f>
        <v>9.9606509860092718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5.7097005278681667E-2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1.0422782157680521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8.4559078769848561</v>
      </c>
      <c r="I83" s="6">
        <f>IF('Log_working_3-way'!$D83="","",'True_Odds_Calculator_3-way'!O82/'True_Odds_Calculator_3-way'!B82-1)</f>
        <v>7.9961157552694075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4.5090649211561251E-2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1.0495250735232056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32.919716612403327</v>
      </c>
      <c r="I84" s="6">
        <f>IF('Log_working_3-way'!$D84="","",'True_Odds_Calculator_3-way'!O83/'True_Odds_Calculator_3-way'!B83-1)</f>
        <v>5.2195067495287075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4.6783532845890985E-2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1.0475251590671224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30.244238238208293</v>
      </c>
      <c r="I85" s="6">
        <f>IF('Log_working_3-way'!$D85="","",'True_Odds_Calculator_3-way'!O84/'True_Odds_Calculator_3-way'!B84-1)</f>
        <v>5.3888708347196621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4.6276720695325402E-2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1.0404160595225642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11.450407894510505</v>
      </c>
      <c r="I86" s="6">
        <f>IF('Log_working_3-way'!$D86="","",'True_Odds_Calculator_3-way'!O85/'True_Odds_Calculator_3-way'!B85-1)</f>
        <v>8.3877551059629596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4.3494144186261519E-2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1.0338832865373346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31.306993452449326</v>
      </c>
      <c r="I87" s="6">
        <f>IF('Log_working_3-way'!$D87="","",'True_Odds_Calculator_3-way'!O86/'True_Odds_Calculator_3-way'!B86-1)</f>
        <v>5.3161761705068082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3.2639514859122531E-2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1.0324428379776196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29.937459525865066</v>
      </c>
      <c r="I88" s="6">
        <f>IF('Log_working_3-way'!$D88="","",'True_Odds_Calculator_3-way'!O87/'True_Odds_Calculator_3-way'!B87-1)</f>
        <v>6.1932351005681845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3.1548360315483581E-2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1.0338316746316469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42.039651112428878</v>
      </c>
      <c r="I89" s="6">
        <f>IF('Log_working_3-way'!$D89="","",'True_Odds_Calculator_3-way'!O88/'True_Odds_Calculator_3-way'!B88-1)</f>
        <v>3.5765224481552442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2.9195852001430378E-2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1.0290200854360234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22.757879104841773</v>
      </c>
      <c r="I90" s="6">
        <f>IF('Log_working_3-way'!$D90="","",'True_Odds_Calculator_3-way'!O89/'True_Odds_Calculator_3-way'!B89-1)</f>
        <v>6.735775950349228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3.0060633181962393E-2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1.0271043258802022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20.019629318852438</v>
      </c>
      <c r="I91" s="6">
        <f>IF('Log_working_3-way'!$D91="","",'True_Odds_Calculator_3-way'!O90/'True_Odds_Calculator_3-way'!B90-1)</f>
        <v>6.8865623271235936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2.8568096003478427E-2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1.0292558584628695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28.308556852514926</v>
      </c>
      <c r="I92" s="6">
        <f>IF('Log_working_3-way'!$D92="","",'True_Odds_Calculator_3-way'!O91/'True_Odds_Calculator_3-way'!B91-1)</f>
        <v>5.8669126102217097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2.9083209934273713E-2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1.036351811793335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30.746134603400503</v>
      </c>
      <c r="I93" s="6">
        <f>IF('Log_working_3-way'!$D93="","",'True_Odds_Calculator_3-way'!O92/'True_Odds_Calculator_3-way'!B92-1)</f>
        <v>5.1376314501473459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3.5450810282415146E-2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1.0278535428430946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22.580740101403837</v>
      </c>
      <c r="I94" s="6">
        <f>IF('Log_working_3-way'!$D94="","",'True_Odds_Calculator_3-way'!O93/'True_Odds_Calculator_3-way'!B93-1)</f>
        <v>5.259751081184457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2.8903819743623105E-2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1.0352639065387153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38.180612677134476</v>
      </c>
      <c r="I95" s="6">
        <f>IF('Log_working_3-way'!$D95="","",'True_Odds_Calculator_3-way'!O94/'True_Odds_Calculator_3-way'!B94-1)</f>
        <v>3.8334305355548937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3.1889198404002839E-2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1.0246342149059675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10.018242381719245</v>
      </c>
      <c r="I96" s="6">
        <f>IF('Log_working_3-way'!$D96="","",'True_Odds_Calculator_3-way'!O95/'True_Odds_Calculator_3-way'!B95-1)</f>
        <v>6.7996624822370242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2.6490520721156985E-2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1.0256427850720078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17.319400679508391</v>
      </c>
      <c r="I97" s="6">
        <f>IF('Log_working_3-way'!$D97="","",'True_Odds_Calculator_3-way'!O96/'True_Odds_Calculator_3-way'!B96-1)</f>
        <v>6.8659775159779075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2.7375201288244888E-2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1.0256748183575282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17.576936310262425</v>
      </c>
      <c r="I98" s="6">
        <f>IF('Log_working_3-way'!$D98="","",'True_Odds_Calculator_3-way'!O97/'True_Odds_Calculator_3-way'!B97-1)</f>
        <v>6.9073474813229767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2.739190516122525E-2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1.0362006713700467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37.990315333076481</v>
      </c>
      <c r="I99" s="6">
        <f>IF('Log_working_3-way'!$D99="","",'True_Odds_Calculator_3-way'!O98/'True_Odds_Calculator_3-way'!B98-1)</f>
        <v>4.4916990536891657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3.2778745954126887E-2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1.0366006369328473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40.579666225579537</v>
      </c>
      <c r="I100" s="6">
        <f>IF('Log_working_3-way'!$D100="","",'True_Odds_Calculator_3-way'!O99/'True_Odds_Calculator_3-way'!B99-1)</f>
        <v>4.6788863606769802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3.1939570570391984E-2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1.0368864975532261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38.281983002487493</v>
      </c>
      <c r="I101" s="6">
        <f>IF('Log_working_3-way'!$D101="","",'True_Odds_Calculator_3-way'!O100/'True_Odds_Calculator_3-way'!B100-1)</f>
        <v>4.3354801683325306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3.323534772668113E-2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1.0462293110841792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4.2653973373023772</v>
      </c>
      <c r="I102" s="6">
        <f>IF('Log_working_3-way'!$D102="","",'True_Odds_Calculator_3-way'!O101/'True_Odds_Calculator_3-way'!B101-1)</f>
        <v>6.5189437648254351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4.6411123422429146E-2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1.0361526880643908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10.668519845957745</v>
      </c>
      <c r="I103" s="6">
        <f>IF('Log_working_3-way'!$D103="","",'True_Odds_Calculator_3-way'!O102/'True_Odds_Calculator_3-way'!B102-1)</f>
        <v>7.2264507994383198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3.876741172659548E-2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1.0359249965412332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13.582021082300869</v>
      </c>
      <c r="I104" s="6">
        <f>IF('Log_working_3-way'!$D104="","",'True_Odds_Calculator_3-way'!O103/'True_Odds_Calculator_3-way'!B103-1)</f>
        <v>7.364967382529235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3.8595664222018433E-2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1.044388180336004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34.792661024549815</v>
      </c>
      <c r="I105" s="6">
        <f>IF('Log_working_3-way'!$D105="","",'True_Odds_Calculator_3-way'!O104/'True_Odds_Calculator_3-way'!B104-1)</f>
        <v>4.8981926460413909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4.1442912651324493E-2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1.0433672121890645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27.750891472422321</v>
      </c>
      <c r="I106" s="6">
        <f>IF('Log_working_3-way'!$D106="","",'True_Odds_Calculator_3-way'!O105/'True_Odds_Calculator_3-way'!B105-1)</f>
        <v>6.2271616027018295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4.313783939190996E-2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1.0321810302090464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16.686939453759035</v>
      </c>
      <c r="I107" s="6">
        <f>IF('Log_working_3-way'!$D107="","",'True_Odds_Calculator_3-way'!O106/'True_Odds_Calculator_3-way'!B106-1)</f>
        <v>7.6591659768338101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3.4362898437011236E-2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1.0320432675821105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6.7370067099806441</v>
      </c>
      <c r="I108" s="6">
        <f>IF('Log_working_3-way'!$D108="","",'True_Odds_Calculator_3-way'!O107/'True_Odds_Calculator_3-way'!B107-1)</f>
        <v>7.5934067140578865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3.3942557146149799E-2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1.0473642823158917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0.20155091768559874</v>
      </c>
      <c r="I109" s="6">
        <f>IF('Log_working_3-way'!$D109="","",'True_Odds_Calculator_3-way'!O108/'True_Odds_Calculator_3-way'!B108-1)</f>
        <v>4.4545995696711955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3.8667583803567052E-2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1.0473642823158917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0.20203939884955213</v>
      </c>
      <c r="I110" s="6">
        <f>IF('Log_working_3-way'!$D110="","",'True_Odds_Calculator_3-way'!O109/'True_Odds_Calculator_3-way'!B109-1)</f>
        <v>4.4568170946278771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3.8667583803567052E-2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1.0421141452356817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9.0184384547379697</v>
      </c>
      <c r="I111" s="6">
        <f>IF('Log_working_3-way'!$D111="","",'True_Odds_Calculator_3-way'!O110/'True_Odds_Calculator_3-way'!B110-1)</f>
        <v>9.0184384547379697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4.5161290322580649E-2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1.038898408727164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1.6743664875008863</v>
      </c>
      <c r="I112" s="6">
        <f>IF('Log_working_3-way'!$D112="","",'True_Odds_Calculator_3-way'!O111/'True_Odds_Calculator_3-way'!B111-1)</f>
        <v>4.7273761778722125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3.5569105691056979E-2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1.0369613770001276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7.8934239613398862</v>
      </c>
      <c r="I113" s="6">
        <f>IF('Log_working_3-way'!$D113="","",'True_Odds_Calculator_3-way'!O112/'True_Odds_Calculator_3-way'!B112-1)</f>
        <v>8.4615533746369795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3.9511524812410048E-2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1.0471079639518133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36.720804710500481</v>
      </c>
      <c r="I114" s="6">
        <f>IF('Log_working_3-way'!$D114="","",'True_Odds_Calculator_3-way'!O113/'True_Odds_Calculator_3-way'!B113-1)</f>
        <v>4.6888761934961618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4.3157043093169811E-2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1.0621969696663442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3.157962217181729</v>
      </c>
      <c r="I115" s="6">
        <f>IF('Log_working_3-way'!$D115="","",'True_Odds_Calculator_3-way'!O114/'True_Odds_Calculator_3-way'!B114-1)</f>
        <v>6.5905054327845409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6.0227655733273711E-2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1.0300624366242983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13.742459538217599</v>
      </c>
      <c r="I116" s="6">
        <f>IF('Log_working_3-way'!$D116="","",'True_Odds_Calculator_3-way'!O115/'True_Odds_Calculator_3-way'!B115-1)</f>
        <v>7.9650930194110039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3.2415420833731945E-2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1.0316752377921456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16.225393694364975</v>
      </c>
      <c r="I117" s="6">
        <f>IF('Log_working_3-way'!$D117="","",'True_Odds_Calculator_3-way'!O116/'True_Odds_Calculator_3-way'!B116-1)</f>
        <v>6.8785931465188312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3.3828085851207224E-2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1.0319275267602321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19.954079984683389</v>
      </c>
      <c r="I118" s="6">
        <f>IF('Log_working_3-way'!$D118="","",'True_Odds_Calculator_3-way'!O117/'True_Odds_Calculator_3-way'!B117-1)</f>
        <v>6.1523684671253944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3.3591314549060503E-2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1.0308574327123767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9.5357732835971856</v>
      </c>
      <c r="I119" s="6">
        <f>IF('Log_working_3-way'!$D119="","",'True_Odds_Calculator_3-way'!O118/'True_Odds_Calculator_3-way'!B118-1)</f>
        <v>7.2217342212324276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3.3100826549559148E-2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1.0415886500000369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38.755933188313328</v>
      </c>
      <c r="I120" s="6">
        <f>IF('Log_working_3-way'!$D120="","",'True_Odds_Calculator_3-way'!O119/'True_Odds_Calculator_3-way'!B119-1)</f>
        <v>3.6325354206665725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3.7463915197687436E-2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1.0315349167973902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12.680249488076576</v>
      </c>
      <c r="I121" s="6">
        <f>IF('Log_working_3-way'!$D121="","",'True_Odds_Calculator_3-way'!O120/'True_Odds_Calculator_3-way'!B120-1)</f>
        <v>6.3055770195201841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3.3806886801442282E-2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1.0317645604429642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17.063547277176657</v>
      </c>
      <c r="I122" s="6">
        <f>IF('Log_working_3-way'!$D122="","",'True_Odds_Calculator_3-way'!O121/'True_Odds_Calculator_3-way'!B121-1)</f>
        <v>6.3554603511600964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3.3818851498409463E-2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1.046733006883048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44.378994381276243</v>
      </c>
      <c r="I123" s="6">
        <f>IF('Log_working_3-way'!$D123="","",'True_Odds_Calculator_3-way'!O122/'True_Odds_Calculator_3-way'!B122-1)</f>
        <v>3.2335509017317809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3.9274408756754697E-2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1.037101827885236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19.925634383833696</v>
      </c>
      <c r="I124" s="6">
        <f>IF('Log_working_3-way'!$D124="","",'True_Odds_Calculator_3-way'!O123/'True_Odds_Calculator_3-way'!B123-1)</f>
        <v>7.8287570339145542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3.8970213129927656E-2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1.0360387271345022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16.5726820768217</v>
      </c>
      <c r="I125" s="6">
        <f>IF('Log_working_3-way'!$D125="","",'True_Odds_Calculator_3-way'!O124/'True_Odds_Calculator_3-way'!B124-1)</f>
        <v>8.4555849470666438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3.844909879392655E-2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1.0366653102705019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19.439837351985595</v>
      </c>
      <c r="I126" s="6">
        <f>IF('Log_working_3-way'!$D126="","",'True_Odds_Calculator_3-way'!O125/'True_Odds_Calculator_3-way'!B125-1)</f>
        <v>8.056527353943034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3.8580669372326515E-2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1.0371625283732171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14.784138379188521</v>
      </c>
      <c r="I127" s="6">
        <f>IF('Log_working_3-way'!$D127="","",'True_Odds_Calculator_3-way'!O126/'True_Odds_Calculator_3-way'!B126-1)</f>
        <v>8.9562090794751157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3.9881331779721751E-2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1.1245877580548549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84.693530243742671</v>
      </c>
      <c r="I128" s="6">
        <f>IF('Log_working_3-way'!$D128="","",'True_Odds_Calculator_3-way'!O127/'True_Odds_Calculator_3-way'!B127-1)</f>
        <v>-0.50874872152107509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3.4432640980920581E-2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1.042064103098606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13.446971178102475</v>
      </c>
      <c r="I129" s="6">
        <f>IF('Log_working_3-way'!$D129="","",'True_Odds_Calculator_3-way'!O128/'True_Odds_Calculator_3-way'!B128-1)</f>
        <v>5.5900618780955362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4.4633920932895421E-2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1.0418192695714836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9.4604559933962413</v>
      </c>
      <c r="I130" s="6">
        <f>IF('Log_working_3-way'!$D130="","",'True_Odds_Calculator_3-way'!O129/'True_Odds_Calculator_3-way'!B129-1)</f>
        <v>7.0285817595504234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4.4482233811825811E-2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1.0443899331299107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6.7259260886363297</v>
      </c>
      <c r="I131" s="6">
        <f>IF('Log_working_3-way'!$D131="","",'True_Odds_Calculator_3-way'!O130/'True_Odds_Calculator_3-way'!B130-1)</f>
        <v>5.2937090472478356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4.5551670551670753E-2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1.0371259410281586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13.72375498785018</v>
      </c>
      <c r="I132" s="6">
        <f>IF('Log_working_3-way'!$D132="","",'True_Odds_Calculator_3-way'!O131/'True_Odds_Calculator_3-way'!B131-1)</f>
        <v>6.428652540599141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3.9712084815424653E-2</v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4.32</v>
      </c>
      <c r="D2" s="9">
        <f>(K2/(AR2+K2-(AR2*K2)))</f>
        <v>0.50115359613748733</v>
      </c>
      <c r="E2" s="9">
        <f>(L2/(AR2+L2-(AR2*L2)))</f>
        <v>0.27739457786228383</v>
      </c>
      <c r="F2" s="9">
        <f>(M2/(AR2+M2-(AR2*M2)))</f>
        <v>0.22145182600022903</v>
      </c>
      <c r="G2" s="9">
        <f>AR2</f>
        <v>1.0589321672510448</v>
      </c>
      <c r="H2" s="9">
        <f>IF(A2="","",1/D2)</f>
        <v>1.9953962372159817</v>
      </c>
      <c r="I2" s="9">
        <f>IF(B2="","",1/E2)</f>
        <v>3.6049731314375695</v>
      </c>
      <c r="J2" s="9">
        <f>IF(C2="","",1/F2)</f>
        <v>4.5156547952734689</v>
      </c>
      <c r="K2" s="11">
        <f>1/A2</f>
        <v>0.51546391752577325</v>
      </c>
      <c r="L2" s="11">
        <f>1/B2</f>
        <v>0.28901734104046245</v>
      </c>
      <c r="M2" s="11">
        <f>1/C2</f>
        <v>0.23148148148148145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-0.26475213369617756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0.2317435724264876</v>
      </c>
      <c r="Q2" s="11">
        <f>2*'OddsRatio_working_3-way'!K2*'OddsRatio_working_3-way'!L2*'OddsRatio_working_3-way'!M2</f>
        <v>6.8971301317407044E-2</v>
      </c>
      <c r="R2" s="11">
        <f>O2/N2</f>
        <v>0</v>
      </c>
      <c r="S2" s="11">
        <f>P2/N2</f>
        <v>-0.87532277527338198</v>
      </c>
      <c r="T2" s="11">
        <f>Q2/N2</f>
        <v>-0.26051273073612563</v>
      </c>
      <c r="U2" s="11">
        <f>'OddsRatio_working_3-way'!S2-'OddsRatio_working_3-way'!R2^2/3</f>
        <v>-0.87532277527338198</v>
      </c>
      <c r="V2" s="11">
        <f>'OddsRatio_working_3-way'!S2*'OddsRatio_working_3-way'!R2/3-2*'OddsRatio_working_3-way'!R2^3/27-'OddsRatio_working_3-way'!T2</f>
        <v>0.26051273073612563</v>
      </c>
      <c r="W2" s="11">
        <f>'OddsRatio_working_3-way'!V2^2+4*'OddsRatio_working_3-way'!U2^3/27</f>
        <v>-3.1490676083274244E-2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0.15760517040921226</v>
      </c>
      <c r="Y2" s="11">
        <f>IF('OddsRatio_working_3-way'!W2&gt;=0,IF('OddsRatio_working_3-way'!V2+SQRT('OddsRatio_working_3-way'!W2)&gt;0,0,PI()),ACOS('OddsRatio_working_3-way'!V2/(2*'OddsRatio_working_3-way'!X2)))</f>
        <v>0.59798327199334489</v>
      </c>
      <c r="Z2" s="11">
        <f>'OddsRatio_working_3-way'!X2^(1/3)*COS('OddsRatio_working_3-way'!Y2/3)</f>
        <v>0.52946608362552239</v>
      </c>
      <c r="AA2" s="11">
        <f>'OddsRatio_working_3-way'!X2^(1/3)*COS(('OddsRatio_working_3-way'!Y2+2*PI())/3)</f>
        <v>-0.35736102643962198</v>
      </c>
      <c r="AB2" s="11">
        <f>'OddsRatio_working_3-way'!X2^(1/3)*COS(('OddsRatio_working_3-way'!Y2+4*PI())/3)</f>
        <v>-0.17210505718590036</v>
      </c>
      <c r="AC2" s="11">
        <f>'OddsRatio_working_3-way'!X2^(1/3)*SIN('OddsRatio_working_3-way'!Y2/3)</f>
        <v>0.10695758371762128</v>
      </c>
      <c r="AD2" s="11">
        <f>'OddsRatio_working_3-way'!X2^(1/3)*SIN(('OddsRatio_working_3-way'!Y2+2*PI())/3)</f>
        <v>0.40505228700314788</v>
      </c>
      <c r="AE2" s="11">
        <f>'OddsRatio_working_3-way'!X2^(1/3)*SIN(('OddsRatio_working_3-way'!Y2+4*PI())/3)</f>
        <v>-0.51200987072076909</v>
      </c>
      <c r="AF2" s="11">
        <f>-'OddsRatio_working_3-way'!U2/(3*'OddsRatio_working_3-way'!X2^(1/3))*COS(('OddsRatio_working_3-way'!Y2)/3)</f>
        <v>0.52946608362552239</v>
      </c>
      <c r="AG2" s="11">
        <f>-'OddsRatio_working_3-way'!U2/(3*'OddsRatio_working_3-way'!X2^(1/3))*COS(('OddsRatio_working_3-way'!Y2+2*PI())/3)</f>
        <v>-0.35736102643962198</v>
      </c>
      <c r="AH2" s="11">
        <f>-'OddsRatio_working_3-way'!U2/(3*'OddsRatio_working_3-way'!X2^(1/3))*COS(('OddsRatio_working_3-way'!Y2+4*PI())/3)</f>
        <v>-0.17210505718590036</v>
      </c>
      <c r="AI2" s="11">
        <f>'OddsRatio_working_3-way'!U2/(3*'OddsRatio_working_3-way'!X2^(1/3))*SIN(('OddsRatio_working_3-way'!Y2)/3)</f>
        <v>-0.10695758371762128</v>
      </c>
      <c r="AJ2" s="11">
        <f>'OddsRatio_working_3-way'!U2/(3*'OddsRatio_working_3-way'!X2^(1/3))*SIN(('OddsRatio_working_3-way'!Y2+2*PI())/3)</f>
        <v>-0.40505228700314788</v>
      </c>
      <c r="AK2" s="11">
        <f>'OddsRatio_working_3-way'!U2/(3*'OddsRatio_working_3-way'!X2^(1/3))*SIN(('OddsRatio_working_3-way'!Y2+4*PI())/3)</f>
        <v>0.51200987072076909</v>
      </c>
      <c r="AL2" s="11">
        <f>'OddsRatio_working_3-way'!Z2+'OddsRatio_working_3-way'!AF2</f>
        <v>1.0589321672510448</v>
      </c>
      <c r="AM2" s="11">
        <f>'OddsRatio_working_3-way'!AA2+'OddsRatio_working_3-way'!AG2</f>
        <v>-0.71472205287924395</v>
      </c>
      <c r="AN2" s="11">
        <f>'OddsRatio_working_3-way'!AB2+'OddsRatio_working_3-way'!AH2</f>
        <v>-0.34421011437180071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1.0589321672510448</v>
      </c>
      <c r="AS2" s="11">
        <f>IF(('OddsRatio_working_3-way'!X2=0),IF(Q2&gt;0,-Q2^(1/3),(-Q2)^(1/3)),'OddsRatio_working_3-way'!AM2-'OddsRatio_working_3-way'!R2/3)</f>
        <v>-0.71472205287924395</v>
      </c>
      <c r="AT2" s="11">
        <f>IF(('OddsRatio_working_3-way'!X2=0),IF(Q2&gt;0,-Q2^(1/3),(-Q2)^(1/3)),'OddsRatio_working_3-way'!AN2-'OddsRatio_working_3-way'!R2/3)</f>
        <v>-0.34421011437180071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3.11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2.33</v>
      </c>
      <c r="D3" s="9">
        <f t="shared" ref="D3" si="0">(K3/(AR3+K3-(AR3*K3)))</f>
        <v>0.3106762596858314</v>
      </c>
      <c r="E3" s="9">
        <f t="shared" ref="E3" si="1">(L3/(AR3+L3-(AR3*L3)))</f>
        <v>0.27240874314582575</v>
      </c>
      <c r="F3" s="9">
        <f t="shared" ref="F3" si="2">(M3/(AR3+M3-(AR3*M3)))</f>
        <v>0.4169149971683429</v>
      </c>
      <c r="G3" s="9">
        <f t="shared" ref="G3" si="3">AR3</f>
        <v>1.0515567430838511</v>
      </c>
      <c r="H3" s="9">
        <f t="shared" ref="H3" si="4">IF(A3="","",1/D3)</f>
        <v>3.2187847279069248</v>
      </c>
      <c r="I3" s="9">
        <f t="shared" ref="I3" si="5">IF(B3="","",1/E3)</f>
        <v>3.6709541274329816</v>
      </c>
      <c r="J3" s="9">
        <f t="shared" ref="J3" si="6">IF(C3="","",1/F3)</f>
        <v>2.3985704683015223</v>
      </c>
      <c r="K3" s="11">
        <f t="shared" ref="K3" si="7">1/A3</f>
        <v>0.32154340836012862</v>
      </c>
      <c r="L3" s="11">
        <f t="shared" ref="L3" si="8">1/B3</f>
        <v>0.2824858757062147</v>
      </c>
      <c r="M3" s="11">
        <f t="shared" ref="M3" si="9">1/C3</f>
        <v>0.42918454935622319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-0.27787420987340439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0.23312111515161726</v>
      </c>
      <c r="Q3" s="11">
        <f>2*'OddsRatio_working_3-way'!K3*'OddsRatio_working_3-way'!L3*'OddsRatio_working_3-way'!M3</f>
        <v>7.7966928144353589E-2</v>
      </c>
      <c r="R3" s="11">
        <f t="shared" ref="R3" si="10">O3/N3</f>
        <v>0</v>
      </c>
      <c r="S3" s="11">
        <f t="shared" ref="S3" si="11">P3/N3</f>
        <v>-0.83894477021751679</v>
      </c>
      <c r="T3" s="11">
        <f t="shared" ref="T3" si="12">Q3/N3</f>
        <v>-0.28058353518980489</v>
      </c>
      <c r="U3" s="11">
        <f>'OddsRatio_working_3-way'!S3-'OddsRatio_working_3-way'!R3^2/3</f>
        <v>-0.83894477021751679</v>
      </c>
      <c r="V3" s="11">
        <f>'OddsRatio_working_3-way'!S3*'OddsRatio_working_3-way'!R3/3-2*'OddsRatio_working_3-way'!R3^3/27-'OddsRatio_working_3-way'!T3</f>
        <v>0.28058353518980489</v>
      </c>
      <c r="W3" s="11">
        <f>'OddsRatio_working_3-way'!V3^2+4*'OddsRatio_working_3-way'!U3^3/27</f>
        <v>-8.7503752568897641E-3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0.14788297356059812</v>
      </c>
      <c r="Y3" s="11">
        <f>IF('OddsRatio_working_3-way'!W3&gt;=0,IF('OddsRatio_working_3-way'!V3+SQRT('OddsRatio_working_3-way'!W3)&gt;0,0,PI()),ACOS('OddsRatio_working_3-way'!V3/(2*'OddsRatio_working_3-way'!X3)))</f>
        <v>0.32180057743616342</v>
      </c>
      <c r="Z3" s="11">
        <f>'OddsRatio_working_3-way'!X3^(1/3)*COS('OddsRatio_working_3-way'!Y3/3)</f>
        <v>0.52577837154192564</v>
      </c>
      <c r="AA3" s="11">
        <f>'OddsRatio_working_3-way'!X3^(1/3)*COS(('OddsRatio_working_3-way'!Y3+2*PI())/3)</f>
        <v>-0.31191999820987582</v>
      </c>
      <c r="AB3" s="11">
        <f>'OddsRatio_working_3-way'!X3^(1/3)*COS(('OddsRatio_working_3-way'!Y3+4*PI())/3)</f>
        <v>-0.21385837333204946</v>
      </c>
      <c r="AC3" s="11">
        <f>'OddsRatio_working_3-way'!X3^(1/3)*SIN('OddsRatio_working_3-way'!Y3/3)</f>
        <v>5.6615905520385076E-2</v>
      </c>
      <c r="AD3" s="11">
        <f>'OddsRatio_working_3-way'!X3^(1/3)*SIN(('OddsRatio_working_3-way'!Y3+2*PI())/3)</f>
        <v>0.42702947375552824</v>
      </c>
      <c r="AE3" s="11">
        <f>'OddsRatio_working_3-way'!X3^(1/3)*SIN(('OddsRatio_working_3-way'!Y3+4*PI())/3)</f>
        <v>-0.48364537927591333</v>
      </c>
      <c r="AF3" s="11">
        <f>-'OddsRatio_working_3-way'!U3/(3*'OddsRatio_working_3-way'!X3^(1/3))*COS(('OddsRatio_working_3-way'!Y3)/3)</f>
        <v>0.52577837154192553</v>
      </c>
      <c r="AG3" s="11">
        <f>-'OddsRatio_working_3-way'!U3/(3*'OddsRatio_working_3-way'!X3^(1/3))*COS(('OddsRatio_working_3-way'!Y3+2*PI())/3)</f>
        <v>-0.31191999820987576</v>
      </c>
      <c r="AH3" s="11">
        <f>-'OddsRatio_working_3-way'!U3/(3*'OddsRatio_working_3-way'!X3^(1/3))*COS(('OddsRatio_working_3-way'!Y3+4*PI())/3)</f>
        <v>-0.21385837333204941</v>
      </c>
      <c r="AI3" s="11">
        <f>'OddsRatio_working_3-way'!U3/(3*'OddsRatio_working_3-way'!X3^(1/3))*SIN(('OddsRatio_working_3-way'!Y3)/3)</f>
        <v>-5.6615905520385063E-2</v>
      </c>
      <c r="AJ3" s="11">
        <f>'OddsRatio_working_3-way'!U3/(3*'OddsRatio_working_3-way'!X3^(1/3))*SIN(('OddsRatio_working_3-way'!Y3+2*PI())/3)</f>
        <v>-0.42702947375552819</v>
      </c>
      <c r="AK3" s="11">
        <f>'OddsRatio_working_3-way'!U3/(3*'OddsRatio_working_3-way'!X3^(1/3))*SIN(('OddsRatio_working_3-way'!Y3+4*PI())/3)</f>
        <v>0.48364537927591322</v>
      </c>
      <c r="AL3" s="11">
        <f>'OddsRatio_working_3-way'!Z3+'OddsRatio_working_3-way'!AF3</f>
        <v>1.0515567430838511</v>
      </c>
      <c r="AM3" s="11">
        <f>'OddsRatio_working_3-way'!AA3+'OddsRatio_working_3-way'!AG3</f>
        <v>-0.62383999641975163</v>
      </c>
      <c r="AN3" s="11">
        <f>'OddsRatio_working_3-way'!AB3+'OddsRatio_working_3-way'!AH3</f>
        <v>-0.42771674666409887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1.0515567430838511</v>
      </c>
      <c r="AS3" s="11">
        <f>IF(('OddsRatio_working_3-way'!X3=0),IF(Q3&gt;0,-Q3^(1/3),(-Q3)^(1/3)),'OddsRatio_working_3-way'!AM3-'OddsRatio_working_3-way'!R3/3)</f>
        <v>-0.62383999641975163</v>
      </c>
      <c r="AT3" s="11">
        <f>IF(('OddsRatio_working_3-way'!X3=0),IF(Q3&gt;0,-Q3^(1/3),(-Q3)^(1/3)),'OddsRatio_working_3-way'!AN3-'OddsRatio_working_3-way'!R3/3)</f>
        <v>-0.42771674666409887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4.42</v>
      </c>
      <c r="D4" s="9">
        <f t="shared" ref="D4:D67" si="13">(K4/(AR4+K4-(AR4*K4)))</f>
        <v>0.52324792422491206</v>
      </c>
      <c r="E4" s="9">
        <f t="shared" ref="E4:E67" si="14">(L4/(AR4+L4-(AR4*L4)))</f>
        <v>0.26045965024882151</v>
      </c>
      <c r="F4" s="9">
        <f t="shared" ref="F4:F67" si="15">(M4/(AR4+M4-(AR4*M4)))</f>
        <v>0.2162924255262666</v>
      </c>
      <c r="G4" s="9">
        <f t="shared" ref="G4:G67" si="16">AR4</f>
        <v>1.0594650320484698</v>
      </c>
      <c r="H4" s="9">
        <f t="shared" ref="H4:H67" si="17">IF(A4="","",1/D4)</f>
        <v>1.911139927561684</v>
      </c>
      <c r="I4" s="9">
        <f t="shared" ref="I4:I67" si="18">IF(B4="","",1/E4)</f>
        <v>3.8393662858898994</v>
      </c>
      <c r="J4" s="9">
        <f t="shared" ref="J4:J67" si="19">IF(C4="","",1/F4)</f>
        <v>4.6233704096057666</v>
      </c>
      <c r="K4" s="11">
        <f t="shared" ref="K4:K67" si="20">1/A4</f>
        <v>0.5376344086021505</v>
      </c>
      <c r="L4" s="11">
        <f t="shared" ref="L4:L67" si="21">1/B4</f>
        <v>0.27173913043478259</v>
      </c>
      <c r="M4" s="11">
        <f t="shared" ref="M4:M67" si="22">1/C4</f>
        <v>0.22624434389140272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-0.26054114600851686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0.23005210283487645</v>
      </c>
      <c r="Q4" s="11">
        <f>2*'OddsRatio_working_3-way'!K4*'OddsRatio_working_3-way'!L4*'OddsRatio_working_3-way'!M4</f>
        <v>6.6106926101976007E-2</v>
      </c>
      <c r="R4" s="11">
        <f t="shared" ref="R4:R67" si="23">O4/N4</f>
        <v>0</v>
      </c>
      <c r="S4" s="11">
        <f t="shared" ref="S4:S67" si="24">P4/N4</f>
        <v>-0.88297801080277838</v>
      </c>
      <c r="T4" s="11">
        <f t="shared" ref="T4:T67" si="25">Q4/N4</f>
        <v>-0.25372931344907429</v>
      </c>
      <c r="U4" s="11">
        <f>'OddsRatio_working_3-way'!S4-'OddsRatio_working_3-way'!R4^2/3</f>
        <v>-0.88297801080277838</v>
      </c>
      <c r="V4" s="11">
        <f>'OddsRatio_working_3-way'!S4*'OddsRatio_working_3-way'!R4/3-2*'OddsRatio_working_3-way'!R4^3/27-'OddsRatio_working_3-way'!T4</f>
        <v>0.25372931344907429</v>
      </c>
      <c r="W4" s="11">
        <f>'OddsRatio_working_3-way'!V4^2+4*'OddsRatio_working_3-way'!U4^3/27</f>
        <v>-3.7608687952256803E-2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0.15967721538747739</v>
      </c>
      <c r="Y4" s="11">
        <f>IF('OddsRatio_working_3-way'!W4&gt;=0,IF('OddsRatio_working_3-way'!V4+SQRT('OddsRatio_working_3-way'!W4)&gt;0,0,PI()),ACOS('OddsRatio_working_3-way'!V4/(2*'OddsRatio_working_3-way'!X4)))</f>
        <v>0.65260111818440547</v>
      </c>
      <c r="Z4" s="11">
        <f>'OddsRatio_working_3-way'!X4^(1/3)*COS('OddsRatio_working_3-way'!Y4/3)</f>
        <v>0.52973251602423488</v>
      </c>
      <c r="AA4" s="11">
        <f>'OddsRatio_working_3-way'!X4^(1/3)*COS(('OddsRatio_working_3-way'!Y4+2*PI())/3)</f>
        <v>-0.36626694243125679</v>
      </c>
      <c r="AB4" s="11">
        <f>'OddsRatio_working_3-way'!X4^(1/3)*COS(('OddsRatio_working_3-way'!Y4+4*PI())/3)</f>
        <v>-0.16346557359297817</v>
      </c>
      <c r="AC4" s="11">
        <f>'OddsRatio_working_3-way'!X4^(1/3)*SIN('OddsRatio_working_3-way'!Y4/3)</f>
        <v>0.11708742489080499</v>
      </c>
      <c r="AD4" s="11">
        <f>'OddsRatio_working_3-way'!X4^(1/3)*SIN(('OddsRatio_working_3-way'!Y4+2*PI())/3)</f>
        <v>0.4002181036422322</v>
      </c>
      <c r="AE4" s="11">
        <f>'OddsRatio_working_3-way'!X4^(1/3)*SIN(('OddsRatio_working_3-way'!Y4+4*PI())/3)</f>
        <v>-0.51730552853303702</v>
      </c>
      <c r="AF4" s="11">
        <f>-'OddsRatio_working_3-way'!U4/(3*'OddsRatio_working_3-way'!X4^(1/3))*COS(('OddsRatio_working_3-way'!Y4)/3)</f>
        <v>0.52973251602423488</v>
      </c>
      <c r="AG4" s="11">
        <f>-'OddsRatio_working_3-way'!U4/(3*'OddsRatio_working_3-way'!X4^(1/3))*COS(('OddsRatio_working_3-way'!Y4+2*PI())/3)</f>
        <v>-0.36626694243125679</v>
      </c>
      <c r="AH4" s="11">
        <f>-'OddsRatio_working_3-way'!U4/(3*'OddsRatio_working_3-way'!X4^(1/3))*COS(('OddsRatio_working_3-way'!Y4+4*PI())/3)</f>
        <v>-0.16346557359297817</v>
      </c>
      <c r="AI4" s="11">
        <f>'OddsRatio_working_3-way'!U4/(3*'OddsRatio_working_3-way'!X4^(1/3))*SIN(('OddsRatio_working_3-way'!Y4)/3)</f>
        <v>-0.11708742489080499</v>
      </c>
      <c r="AJ4" s="11">
        <f>'OddsRatio_working_3-way'!U4/(3*'OddsRatio_working_3-way'!X4^(1/3))*SIN(('OddsRatio_working_3-way'!Y4+2*PI())/3)</f>
        <v>-0.4002181036422322</v>
      </c>
      <c r="AK4" s="11">
        <f>'OddsRatio_working_3-way'!U4/(3*'OddsRatio_working_3-way'!X4^(1/3))*SIN(('OddsRatio_working_3-way'!Y4+4*PI())/3)</f>
        <v>0.51730552853303702</v>
      </c>
      <c r="AL4" s="11">
        <f>'OddsRatio_working_3-way'!Z4+'OddsRatio_working_3-way'!AF4</f>
        <v>1.0594650320484698</v>
      </c>
      <c r="AM4" s="11">
        <f>'OddsRatio_working_3-way'!AA4+'OddsRatio_working_3-way'!AG4</f>
        <v>-0.73253388486251358</v>
      </c>
      <c r="AN4" s="11">
        <f>'OddsRatio_working_3-way'!AB4+'OddsRatio_working_3-way'!AH4</f>
        <v>-0.32693114718595634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1.0594650320484698</v>
      </c>
      <c r="AS4" s="11">
        <f>IF(('OddsRatio_working_3-way'!X4=0),IF(Q4&gt;0,-Q4^(1/3),(-Q4)^(1/3)),'OddsRatio_working_3-way'!AM4-'OddsRatio_working_3-way'!R4/3)</f>
        <v>-0.73253388486251358</v>
      </c>
      <c r="AT4" s="11">
        <f>IF(('OddsRatio_working_3-way'!X4=0),IF(Q4&gt;0,-Q4^(1/3),(-Q4)^(1/3)),'OddsRatio_working_3-way'!AN4-'OddsRatio_working_3-way'!R4/3)</f>
        <v>-0.32693114718595634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1.96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3.95</v>
      </c>
      <c r="D5" s="9">
        <f t="shared" si="13"/>
        <v>0.49884296316630883</v>
      </c>
      <c r="E5" s="9">
        <f t="shared" si="14"/>
        <v>0.25648905943495726</v>
      </c>
      <c r="F5" s="9">
        <f t="shared" si="15"/>
        <v>0.24466797739873397</v>
      </c>
      <c r="G5" s="9">
        <f t="shared" si="16"/>
        <v>1.0464988354682938</v>
      </c>
      <c r="H5" s="9">
        <f t="shared" si="17"/>
        <v>2.0046388820495618</v>
      </c>
      <c r="I5" s="9">
        <f t="shared" si="18"/>
        <v>3.8988017742471732</v>
      </c>
      <c r="J5" s="9">
        <f t="shared" si="19"/>
        <v>4.0871715646314675</v>
      </c>
      <c r="K5" s="11">
        <f t="shared" si="20"/>
        <v>0.51020408163265307</v>
      </c>
      <c r="L5" s="11">
        <f t="shared" si="21"/>
        <v>0.26525198938992045</v>
      </c>
      <c r="M5" s="11">
        <f t="shared" si="22"/>
        <v>0.25316455696202528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-0.2687685825429792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0.2288663509590117</v>
      </c>
      <c r="Q5" s="11">
        <f>2*'OddsRatio_working_3-way'!K5*'OddsRatio_working_3-way'!L5*'OddsRatio_working_3-way'!M5</f>
        <v>6.852285956856638E-2</v>
      </c>
      <c r="R5" s="11">
        <f t="shared" si="23"/>
        <v>0</v>
      </c>
      <c r="S5" s="11">
        <f t="shared" si="24"/>
        <v>-0.85153684554039466</v>
      </c>
      <c r="T5" s="11">
        <f t="shared" si="25"/>
        <v>-0.25495115135939961</v>
      </c>
      <c r="U5" s="11">
        <f>'OddsRatio_working_3-way'!S5-'OddsRatio_working_3-way'!R5^2/3</f>
        <v>-0.85153684554039466</v>
      </c>
      <c r="V5" s="11">
        <f>'OddsRatio_working_3-way'!S5*'OddsRatio_working_3-way'!R5/3-2*'OddsRatio_working_3-way'!R5^3/27-'OddsRatio_working_3-way'!T5</f>
        <v>0.25495115135939961</v>
      </c>
      <c r="W5" s="11">
        <f>'OddsRatio_working_3-way'!V5^2+4*'OddsRatio_working_3-way'!U5^3/27</f>
        <v>-2.6475782889986199E-2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0.15122489251894816</v>
      </c>
      <c r="Y5" s="11">
        <f>IF('OddsRatio_working_3-way'!W5&gt;=0,IF('OddsRatio_working_3-way'!V5+SQRT('OddsRatio_working_3-way'!W5)&gt;0,0,PI()),ACOS('OddsRatio_working_3-way'!V5/(2*'OddsRatio_working_3-way'!X5)))</f>
        <v>0.56804628732000428</v>
      </c>
      <c r="Z5" s="11">
        <f>'OddsRatio_working_3-way'!X5^(1/3)*COS('OddsRatio_working_3-way'!Y5/3)</f>
        <v>0.5232494177341469</v>
      </c>
      <c r="AA5" s="11">
        <f>'OddsRatio_working_3-way'!X5^(1/3)*COS(('OddsRatio_working_3-way'!Y5+2*PI())/3)</f>
        <v>-0.34846793840027213</v>
      </c>
      <c r="AB5" s="11">
        <f>'OddsRatio_working_3-way'!X5^(1/3)*COS(('OddsRatio_working_3-way'!Y5+4*PI())/3)</f>
        <v>-0.17478147933387492</v>
      </c>
      <c r="AC5" s="11">
        <f>'OddsRatio_working_3-way'!X5^(1/3)*SIN('OddsRatio_working_3-way'!Y5/3)</f>
        <v>0.10027792389657744</v>
      </c>
      <c r="AD5" s="11">
        <f>'OddsRatio_working_3-way'!X5^(1/3)*SIN(('OddsRatio_working_3-way'!Y5+2*PI())/3)</f>
        <v>0.4030083263248983</v>
      </c>
      <c r="AE5" s="11">
        <f>'OddsRatio_working_3-way'!X5^(1/3)*SIN(('OddsRatio_working_3-way'!Y5+4*PI())/3)</f>
        <v>-0.50328625022147566</v>
      </c>
      <c r="AF5" s="11">
        <f>-'OddsRatio_working_3-way'!U5/(3*'OddsRatio_working_3-way'!X5^(1/3))*COS(('OddsRatio_working_3-way'!Y5)/3)</f>
        <v>0.52324941773414679</v>
      </c>
      <c r="AG5" s="11">
        <f>-'OddsRatio_working_3-way'!U5/(3*'OddsRatio_working_3-way'!X5^(1/3))*COS(('OddsRatio_working_3-way'!Y5+2*PI())/3)</f>
        <v>-0.34846793840027207</v>
      </c>
      <c r="AH5" s="11">
        <f>-'OddsRatio_working_3-way'!U5/(3*'OddsRatio_working_3-way'!X5^(1/3))*COS(('OddsRatio_working_3-way'!Y5+4*PI())/3)</f>
        <v>-0.17478147933387486</v>
      </c>
      <c r="AI5" s="11">
        <f>'OddsRatio_working_3-way'!U5/(3*'OddsRatio_working_3-way'!X5^(1/3))*SIN(('OddsRatio_working_3-way'!Y5)/3)</f>
        <v>-0.10027792389657741</v>
      </c>
      <c r="AJ5" s="11">
        <f>'OddsRatio_working_3-way'!U5/(3*'OddsRatio_working_3-way'!X5^(1/3))*SIN(('OddsRatio_working_3-way'!Y5+2*PI())/3)</f>
        <v>-0.40300832632489825</v>
      </c>
      <c r="AK5" s="11">
        <f>'OddsRatio_working_3-way'!U5/(3*'OddsRatio_working_3-way'!X5^(1/3))*SIN(('OddsRatio_working_3-way'!Y5+4*PI())/3)</f>
        <v>0.50328625022147555</v>
      </c>
      <c r="AL5" s="11">
        <f>'OddsRatio_working_3-way'!Z5+'OddsRatio_working_3-way'!AF5</f>
        <v>1.0464988354682938</v>
      </c>
      <c r="AM5" s="11">
        <f>'OddsRatio_working_3-way'!AA5+'OddsRatio_working_3-way'!AG5</f>
        <v>-0.69693587680054425</v>
      </c>
      <c r="AN5" s="11">
        <f>'OddsRatio_working_3-way'!AB5+'OddsRatio_working_3-way'!AH5</f>
        <v>-0.34956295866774978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1.0464988354682938</v>
      </c>
      <c r="AS5" s="11">
        <f>IF(('OddsRatio_working_3-way'!X5=0),IF(Q5&gt;0,-Q5^(1/3),(-Q5)^(1/3)),'OddsRatio_working_3-way'!AM5-'OddsRatio_working_3-way'!R5/3)</f>
        <v>-0.69693587680054425</v>
      </c>
      <c r="AT5" s="11">
        <f>IF(('OddsRatio_working_3-way'!X5=0),IF(Q5&gt;0,-Q5^(1/3),(-Q5)^(1/3)),'OddsRatio_working_3-way'!AN5-'OddsRatio_working_3-way'!R5/3)</f>
        <v>-0.34956295866774978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1.76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5.12</v>
      </c>
      <c r="D6" s="9">
        <f t="shared" si="13"/>
        <v>0.5556856763304987</v>
      </c>
      <c r="E6" s="9">
        <f t="shared" si="14"/>
        <v>0.25685733936801602</v>
      </c>
      <c r="F6" s="9">
        <f t="shared" si="15"/>
        <v>0.18745698430148527</v>
      </c>
      <c r="G6" s="9">
        <f t="shared" si="16"/>
        <v>1.0520769834343167</v>
      </c>
      <c r="H6" s="9">
        <f t="shared" si="17"/>
        <v>1.7995785074100805</v>
      </c>
      <c r="I6" s="9">
        <f t="shared" si="18"/>
        <v>3.8932117044443713</v>
      </c>
      <c r="J6" s="9">
        <f t="shared" si="19"/>
        <v>5.3345571717493838</v>
      </c>
      <c r="K6" s="11">
        <f t="shared" si="20"/>
        <v>0.56818181818181823</v>
      </c>
      <c r="L6" s="11">
        <f t="shared" si="21"/>
        <v>0.26666666666666666</v>
      </c>
      <c r="M6" s="11">
        <f t="shared" si="22"/>
        <v>0.1953125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-0.25481770833333328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0.22579308712121213</v>
      </c>
      <c r="Q6" s="11">
        <f>2*'OddsRatio_working_3-way'!K6*'OddsRatio_working_3-way'!L6*'OddsRatio_working_3-way'!M6</f>
        <v>5.9185606060606064E-2</v>
      </c>
      <c r="R6" s="11">
        <f t="shared" si="23"/>
        <v>0</v>
      </c>
      <c r="S6" s="11">
        <f t="shared" si="24"/>
        <v>-0.88609652993914634</v>
      </c>
      <c r="T6" s="11">
        <f t="shared" si="25"/>
        <v>-0.2322664560784132</v>
      </c>
      <c r="U6" s="11">
        <f>'OddsRatio_working_3-way'!S6-'OddsRatio_working_3-way'!R6^2/3</f>
        <v>-0.88609652993914634</v>
      </c>
      <c r="V6" s="11">
        <f>'OddsRatio_working_3-way'!S6*'OddsRatio_working_3-way'!R6/3-2*'OddsRatio_working_3-way'!R6^3/27-'OddsRatio_working_3-way'!T6</f>
        <v>0.2322664560784132</v>
      </c>
      <c r="W6" s="11">
        <f>'OddsRatio_working_3-way'!V6^2+4*'OddsRatio_working_3-way'!U6^3/27</f>
        <v>-4.912396858322661E-2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0.16052388856682054</v>
      </c>
      <c r="Y6" s="11">
        <f>IF('OddsRatio_working_3-way'!W6&gt;=0,IF('OddsRatio_working_3-way'!V6+SQRT('OddsRatio_working_3-way'!W6)&gt;0,0,PI()),ACOS('OddsRatio_working_3-way'!V6/(2*'OddsRatio_working_3-way'!X6)))</f>
        <v>0.76198969249763893</v>
      </c>
      <c r="Z6" s="11">
        <f>'OddsRatio_working_3-way'!X6^(1/3)*COS('OddsRatio_working_3-way'!Y6/3)</f>
        <v>0.52603849171715833</v>
      </c>
      <c r="AA6" s="11">
        <f>'OddsRatio_working_3-way'!X6^(1/3)*COS(('OddsRatio_working_3-way'!Y6+2*PI())/3)</f>
        <v>-0.38128488503048485</v>
      </c>
      <c r="AB6" s="11">
        <f>'OddsRatio_working_3-way'!X6^(1/3)*COS(('OddsRatio_working_3-way'!Y6+4*PI())/3)</f>
        <v>-0.14475360668667342</v>
      </c>
      <c r="AC6" s="11">
        <f>'OddsRatio_working_3-way'!X6^(1/3)*SIN('OddsRatio_working_3-way'!Y6/3)</f>
        <v>0.13656139722356586</v>
      </c>
      <c r="AD6" s="11">
        <f>'OddsRatio_working_3-way'!X6^(1/3)*SIN(('OddsRatio_working_3-way'!Y6+2*PI())/3)</f>
        <v>0.38728199858372625</v>
      </c>
      <c r="AE6" s="11">
        <f>'OddsRatio_working_3-way'!X6^(1/3)*SIN(('OddsRatio_working_3-way'!Y6+4*PI())/3)</f>
        <v>-0.52384339580729211</v>
      </c>
      <c r="AF6" s="11">
        <f>-'OddsRatio_working_3-way'!U6/(3*'OddsRatio_working_3-way'!X6^(1/3))*COS(('OddsRatio_working_3-way'!Y6)/3)</f>
        <v>0.52603849171715833</v>
      </c>
      <c r="AG6" s="11">
        <f>-'OddsRatio_working_3-way'!U6/(3*'OddsRatio_working_3-way'!X6^(1/3))*COS(('OddsRatio_working_3-way'!Y6+2*PI())/3)</f>
        <v>-0.38128488503048485</v>
      </c>
      <c r="AH6" s="11">
        <f>-'OddsRatio_working_3-way'!U6/(3*'OddsRatio_working_3-way'!X6^(1/3))*COS(('OddsRatio_working_3-way'!Y6+4*PI())/3)</f>
        <v>-0.14475360668667342</v>
      </c>
      <c r="AI6" s="11">
        <f>'OddsRatio_working_3-way'!U6/(3*'OddsRatio_working_3-way'!X6^(1/3))*SIN(('OddsRatio_working_3-way'!Y6)/3)</f>
        <v>-0.13656139722356586</v>
      </c>
      <c r="AJ6" s="11">
        <f>'OddsRatio_working_3-way'!U6/(3*'OddsRatio_working_3-way'!X6^(1/3))*SIN(('OddsRatio_working_3-way'!Y6+2*PI())/3)</f>
        <v>-0.38728199858372625</v>
      </c>
      <c r="AK6" s="11">
        <f>'OddsRatio_working_3-way'!U6/(3*'OddsRatio_working_3-way'!X6^(1/3))*SIN(('OddsRatio_working_3-way'!Y6+4*PI())/3)</f>
        <v>0.52384339580729211</v>
      </c>
      <c r="AL6" s="11">
        <f>'OddsRatio_working_3-way'!Z6+'OddsRatio_working_3-way'!AF6</f>
        <v>1.0520769834343167</v>
      </c>
      <c r="AM6" s="11">
        <f>'OddsRatio_working_3-way'!AA6+'OddsRatio_working_3-way'!AG6</f>
        <v>-0.76256977006096971</v>
      </c>
      <c r="AN6" s="11">
        <f>'OddsRatio_working_3-way'!AB6+'OddsRatio_working_3-way'!AH6</f>
        <v>-0.28950721337334684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1.0520769834343167</v>
      </c>
      <c r="AS6" s="11">
        <f>IF(('OddsRatio_working_3-way'!X6=0),IF(Q6&gt;0,-Q6^(1/3),(-Q6)^(1/3)),'OddsRatio_working_3-way'!AM6-'OddsRatio_working_3-way'!R6/3)</f>
        <v>-0.76256977006096971</v>
      </c>
      <c r="AT6" s="11">
        <f>IF(('OddsRatio_working_3-way'!X6=0),IF(Q6&gt;0,-Q6^(1/3),(-Q6)^(1/3)),'OddsRatio_working_3-way'!AN6-'OddsRatio_working_3-way'!R6/3)</f>
        <v>-0.28950721337334684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1.91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4.49</v>
      </c>
      <c r="D7" s="9">
        <f t="shared" si="13"/>
        <v>0.51231530731236785</v>
      </c>
      <c r="E7" s="9">
        <f t="shared" si="14"/>
        <v>0.27266706047978906</v>
      </c>
      <c r="F7" s="9">
        <f t="shared" si="15"/>
        <v>0.21501763220784326</v>
      </c>
      <c r="G7" s="9">
        <f t="shared" si="16"/>
        <v>1.0460691629987262</v>
      </c>
      <c r="H7" s="9">
        <f t="shared" si="17"/>
        <v>1.9519229383288406</v>
      </c>
      <c r="I7" s="9">
        <f t="shared" si="18"/>
        <v>3.6674763656467522</v>
      </c>
      <c r="J7" s="9">
        <f t="shared" si="19"/>
        <v>4.6507813788655552</v>
      </c>
      <c r="K7" s="11">
        <f t="shared" si="20"/>
        <v>0.52356020942408377</v>
      </c>
      <c r="L7" s="11">
        <f t="shared" si="21"/>
        <v>0.28169014084507044</v>
      </c>
      <c r="M7" s="11">
        <f t="shared" si="22"/>
        <v>0.22271714922048996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-0.26601059733557308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0.22828466736706807</v>
      </c>
      <c r="Q7" s="11">
        <f>2*'OddsRatio_working_3-way'!K7*'OddsRatio_working_3-way'!L7*'OddsRatio_working_3-way'!M7</f>
        <v>6.56934294581491E-2</v>
      </c>
      <c r="R7" s="11">
        <f t="shared" si="23"/>
        <v>0</v>
      </c>
      <c r="S7" s="11">
        <f t="shared" si="24"/>
        <v>-0.85817884570623459</v>
      </c>
      <c r="T7" s="11">
        <f t="shared" si="25"/>
        <v>-0.24695794121042727</v>
      </c>
      <c r="U7" s="11">
        <f>'OddsRatio_working_3-way'!S7-'OddsRatio_working_3-way'!R7^2/3</f>
        <v>-0.85817884570623459</v>
      </c>
      <c r="V7" s="11">
        <f>'OddsRatio_working_3-way'!S7*'OddsRatio_working_3-way'!R7/3-2*'OddsRatio_working_3-way'!R7^3/27-'OddsRatio_working_3-way'!T7</f>
        <v>0.24695794121042727</v>
      </c>
      <c r="W7" s="11">
        <f>'OddsRatio_working_3-way'!V7^2+4*'OddsRatio_working_3-way'!U7^3/27</f>
        <v>-3.2644926924749941E-2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0.15299767290031147</v>
      </c>
      <c r="Y7" s="11">
        <f>IF('OddsRatio_working_3-way'!W7&gt;=0,IF('OddsRatio_working_3-way'!V7+SQRT('OddsRatio_working_3-way'!W7)&gt;0,0,PI()),ACOS('OddsRatio_working_3-way'!V7/(2*'OddsRatio_working_3-way'!X7)))</f>
        <v>0.6316329783612834</v>
      </c>
      <c r="Z7" s="11">
        <f>'OddsRatio_working_3-way'!X7^(1/3)*COS('OddsRatio_working_3-way'!Y7/3)</f>
        <v>0.52303458149936322</v>
      </c>
      <c r="AA7" s="11">
        <f>'OddsRatio_working_3-way'!X7^(1/3)*COS(('OddsRatio_working_3-way'!Y7+2*PI())/3)</f>
        <v>-0.35832034516119377</v>
      </c>
      <c r="AB7" s="11">
        <f>'OddsRatio_working_3-way'!X7^(1/3)*COS(('OddsRatio_working_3-way'!Y7+4*PI())/3)</f>
        <v>-0.16471423633816962</v>
      </c>
      <c r="AC7" s="11">
        <f>'OddsRatio_working_3-way'!X7^(1/3)*SIN('OddsRatio_working_3-way'!Y7/3)</f>
        <v>0.11177853904572903</v>
      </c>
      <c r="AD7" s="11">
        <f>'OddsRatio_working_3-way'!X7^(1/3)*SIN(('OddsRatio_working_3-way'!Y7+2*PI())/3)</f>
        <v>0.39707196511334636</v>
      </c>
      <c r="AE7" s="11">
        <f>'OddsRatio_working_3-way'!X7^(1/3)*SIN(('OddsRatio_working_3-way'!Y7+4*PI())/3)</f>
        <v>-0.5088505041590754</v>
      </c>
      <c r="AF7" s="11">
        <f>-'OddsRatio_working_3-way'!U7/(3*'OddsRatio_working_3-way'!X7^(1/3))*COS(('OddsRatio_working_3-way'!Y7)/3)</f>
        <v>0.5230345814993631</v>
      </c>
      <c r="AG7" s="11">
        <f>-'OddsRatio_working_3-way'!U7/(3*'OddsRatio_working_3-way'!X7^(1/3))*COS(('OddsRatio_working_3-way'!Y7+2*PI())/3)</f>
        <v>-0.35832034516119365</v>
      </c>
      <c r="AH7" s="11">
        <f>-'OddsRatio_working_3-way'!U7/(3*'OddsRatio_working_3-way'!X7^(1/3))*COS(('OddsRatio_working_3-way'!Y7+4*PI())/3)</f>
        <v>-0.16471423633816956</v>
      </c>
      <c r="AI7" s="11">
        <f>'OddsRatio_working_3-way'!U7/(3*'OddsRatio_working_3-way'!X7^(1/3))*SIN(('OddsRatio_working_3-way'!Y7)/3)</f>
        <v>-0.111778539045729</v>
      </c>
      <c r="AJ7" s="11">
        <f>'OddsRatio_working_3-way'!U7/(3*'OddsRatio_working_3-way'!X7^(1/3))*SIN(('OddsRatio_working_3-way'!Y7+2*PI())/3)</f>
        <v>-0.3970719651133463</v>
      </c>
      <c r="AK7" s="11">
        <f>'OddsRatio_working_3-way'!U7/(3*'OddsRatio_working_3-way'!X7^(1/3))*SIN(('OddsRatio_working_3-way'!Y7+4*PI())/3)</f>
        <v>0.50885050415907529</v>
      </c>
      <c r="AL7" s="11">
        <f>'OddsRatio_working_3-way'!Z7+'OddsRatio_working_3-way'!AF7</f>
        <v>1.0460691629987262</v>
      </c>
      <c r="AM7" s="11">
        <f>'OddsRatio_working_3-way'!AA7+'OddsRatio_working_3-way'!AG7</f>
        <v>-0.71664069032238742</v>
      </c>
      <c r="AN7" s="11">
        <f>'OddsRatio_working_3-way'!AB7+'OddsRatio_working_3-way'!AH7</f>
        <v>-0.32942847267633918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1.0460691629987262</v>
      </c>
      <c r="AS7" s="11">
        <f>IF(('OddsRatio_working_3-way'!X7=0),IF(Q7&gt;0,-Q7^(1/3),(-Q7)^(1/3)),'OddsRatio_working_3-way'!AM7-'OddsRatio_working_3-way'!R7/3)</f>
        <v>-0.71664069032238742</v>
      </c>
      <c r="AT7" s="11">
        <f>IF(('OddsRatio_working_3-way'!X7=0),IF(Q7&gt;0,-Q7^(1/3),(-Q7)^(1/3)),'OddsRatio_working_3-way'!AN7-'OddsRatio_working_3-way'!R7/3)</f>
        <v>-0.32942847267633918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4.3099999999999996</v>
      </c>
      <c r="C8" s="4">
        <f>IF('True_Odds_Calculator_3-way'!C9="","",'True_Odds_Calculator_3-way'!C9)</f>
        <v>8.4499999999999993</v>
      </c>
      <c r="D8" s="9">
        <f t="shared" si="13"/>
        <v>0.66672007324830562</v>
      </c>
      <c r="E8" s="9">
        <f t="shared" si="14"/>
        <v>0.22121787358553816</v>
      </c>
      <c r="F8" s="9">
        <f t="shared" si="15"/>
        <v>0.11206205316615629</v>
      </c>
      <c r="G8" s="9">
        <f t="shared" si="16"/>
        <v>1.0635741379083594</v>
      </c>
      <c r="H8" s="9">
        <f t="shared" si="17"/>
        <v>1.4998798448169288</v>
      </c>
      <c r="I8" s="9">
        <f t="shared" si="18"/>
        <v>4.5204303964766694</v>
      </c>
      <c r="J8" s="9">
        <f t="shared" si="19"/>
        <v>8.923627327417277</v>
      </c>
      <c r="K8" s="11">
        <f t="shared" si="20"/>
        <v>0.68027210884353739</v>
      </c>
      <c r="L8" s="11">
        <f t="shared" si="21"/>
        <v>0.23201856148491881</v>
      </c>
      <c r="M8" s="11">
        <f t="shared" si="22"/>
        <v>0.1183431952662722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-0.21648649575015544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0.20976278593371472</v>
      </c>
      <c r="Q8" s="11">
        <f>2*'OddsRatio_working_3-way'!K8*'OddsRatio_working_3-way'!L8*'OddsRatio_working_3-way'!M8</f>
        <v>3.7357575411169151E-2</v>
      </c>
      <c r="R8" s="11">
        <f t="shared" si="23"/>
        <v>0</v>
      </c>
      <c r="S8" s="11">
        <f t="shared" si="24"/>
        <v>-0.96894166634670609</v>
      </c>
      <c r="T8" s="11">
        <f t="shared" si="25"/>
        <v>-0.17256307503948468</v>
      </c>
      <c r="U8" s="11">
        <f>'OddsRatio_working_3-way'!S8-'OddsRatio_working_3-way'!R8^2/3</f>
        <v>-0.96894166634670609</v>
      </c>
      <c r="V8" s="11">
        <f>'OddsRatio_working_3-way'!S8*'OddsRatio_working_3-way'!R8/3-2*'OddsRatio_working_3-way'!R8^3/27-'OddsRatio_working_3-way'!T8</f>
        <v>0.17256307503948468</v>
      </c>
      <c r="W8" s="11">
        <f>'OddsRatio_working_3-way'!V8^2+4*'OddsRatio_working_3-way'!U8^3/27</f>
        <v>-0.10499071103150881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0.1835543011608497</v>
      </c>
      <c r="Y8" s="11">
        <f>IF('OddsRatio_working_3-way'!W8&gt;=0,IF('OddsRatio_working_3-way'!V8+SQRT('OddsRatio_working_3-way'!W8)&gt;0,0,PI()),ACOS('OddsRatio_working_3-way'!V8/(2*'OddsRatio_working_3-way'!X8)))</f>
        <v>1.0814375549355559</v>
      </c>
      <c r="Z8" s="11">
        <f>'OddsRatio_working_3-way'!X8^(1/3)*COS('OddsRatio_working_3-way'!Y8/3)</f>
        <v>0.53178706895417971</v>
      </c>
      <c r="AA8" s="11">
        <f>'OddsRatio_working_3-way'!X8^(1/3)*COS(('OddsRatio_working_3-way'!Y8+2*PI())/3)</f>
        <v>-0.43949451822003538</v>
      </c>
      <c r="AB8" s="11">
        <f>'OddsRatio_working_3-way'!X8^(1/3)*COS(('OddsRatio_working_3-way'!Y8+4*PI())/3)</f>
        <v>-9.229255073414426E-2</v>
      </c>
      <c r="AC8" s="11">
        <f>'OddsRatio_working_3-way'!X8^(1/3)*SIN('OddsRatio_working_3-way'!Y8/3)</f>
        <v>0.20045714939114681</v>
      </c>
      <c r="AD8" s="11">
        <f>'OddsRatio_working_3-way'!X8^(1/3)*SIN(('OddsRatio_working_3-way'!Y8+2*PI())/3)</f>
        <v>0.36031253642281325</v>
      </c>
      <c r="AE8" s="11">
        <f>'OddsRatio_working_3-way'!X8^(1/3)*SIN(('OddsRatio_working_3-way'!Y8+4*PI())/3)</f>
        <v>-0.56076968581396003</v>
      </c>
      <c r="AF8" s="11">
        <f>-'OddsRatio_working_3-way'!U8/(3*'OddsRatio_working_3-way'!X8^(1/3))*COS(('OddsRatio_working_3-way'!Y8)/3)</f>
        <v>0.5317870689541796</v>
      </c>
      <c r="AG8" s="11">
        <f>-'OddsRatio_working_3-way'!U8/(3*'OddsRatio_working_3-way'!X8^(1/3))*COS(('OddsRatio_working_3-way'!Y8+2*PI())/3)</f>
        <v>-0.43949451822003527</v>
      </c>
      <c r="AH8" s="11">
        <f>-'OddsRatio_working_3-way'!U8/(3*'OddsRatio_working_3-way'!X8^(1/3))*COS(('OddsRatio_working_3-way'!Y8+4*PI())/3)</f>
        <v>-9.2292550734144246E-2</v>
      </c>
      <c r="AI8" s="11">
        <f>'OddsRatio_working_3-way'!U8/(3*'OddsRatio_working_3-way'!X8^(1/3))*SIN(('OddsRatio_working_3-way'!Y8)/3)</f>
        <v>-0.20045714939114678</v>
      </c>
      <c r="AJ8" s="11">
        <f>'OddsRatio_working_3-way'!U8/(3*'OddsRatio_working_3-way'!X8^(1/3))*SIN(('OddsRatio_working_3-way'!Y8+2*PI())/3)</f>
        <v>-0.36031253642281313</v>
      </c>
      <c r="AK8" s="11">
        <f>'OddsRatio_working_3-way'!U8/(3*'OddsRatio_working_3-way'!X8^(1/3))*SIN(('OddsRatio_working_3-way'!Y8+4*PI())/3)</f>
        <v>0.56076968581395992</v>
      </c>
      <c r="AL8" s="11">
        <f>'OddsRatio_working_3-way'!Z8+'OddsRatio_working_3-way'!AF8</f>
        <v>1.0635741379083594</v>
      </c>
      <c r="AM8" s="11">
        <f>'OddsRatio_working_3-way'!AA8+'OddsRatio_working_3-way'!AG8</f>
        <v>-0.87898903644007065</v>
      </c>
      <c r="AN8" s="11">
        <f>'OddsRatio_working_3-way'!AB8+'OddsRatio_working_3-way'!AH8</f>
        <v>-0.18458510146828849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1.0635741379083594</v>
      </c>
      <c r="AS8" s="11">
        <f>IF(('OddsRatio_working_3-way'!X8=0),IF(Q8&gt;0,-Q8^(1/3),(-Q8)^(1/3)),'OddsRatio_working_3-way'!AM8-'OddsRatio_working_3-way'!R8/3)</f>
        <v>-0.87898903644007065</v>
      </c>
      <c r="AT8" s="11">
        <f>IF(('OddsRatio_working_3-way'!X8=0),IF(Q8&gt;0,-Q8^(1/3),(-Q8)^(1/3)),'OddsRatio_working_3-way'!AN8-'OddsRatio_working_3-way'!R8/3)</f>
        <v>-0.18458510146828849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2.09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3.91</v>
      </c>
      <c r="D9" s="9">
        <f t="shared" si="13"/>
        <v>0.46781690597651637</v>
      </c>
      <c r="E9" s="9">
        <f t="shared" si="14"/>
        <v>0.28447734335835267</v>
      </c>
      <c r="F9" s="9">
        <f t="shared" si="15"/>
        <v>0.24770575066513112</v>
      </c>
      <c r="G9" s="9">
        <f t="shared" si="16"/>
        <v>1.0436590991610197</v>
      </c>
      <c r="H9" s="9">
        <f t="shared" si="17"/>
        <v>2.1375884180855111</v>
      </c>
      <c r="I9" s="9">
        <f t="shared" si="18"/>
        <v>3.5152184289780579</v>
      </c>
      <c r="J9" s="9">
        <f t="shared" si="19"/>
        <v>4.0370479785585669</v>
      </c>
      <c r="K9" s="11">
        <f t="shared" si="20"/>
        <v>0.47846889952153115</v>
      </c>
      <c r="L9" s="11">
        <f t="shared" si="21"/>
        <v>0.29325513196480935</v>
      </c>
      <c r="M9" s="11">
        <f t="shared" si="22"/>
        <v>0.25575447570332482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-0.27432103267548813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0.23002794893408246</v>
      </c>
      <c r="Q9" s="11">
        <f>2*'OddsRatio_working_3-way'!K9*'OddsRatio_working_3-way'!L9*'OddsRatio_working_3-way'!M9</f>
        <v>7.1771590931070953E-2</v>
      </c>
      <c r="R9" s="11">
        <f t="shared" si="23"/>
        <v>0</v>
      </c>
      <c r="S9" s="11">
        <f t="shared" si="24"/>
        <v>-0.83853558981821574</v>
      </c>
      <c r="T9" s="11">
        <f t="shared" si="25"/>
        <v>-0.26163356936605786</v>
      </c>
      <c r="U9" s="11">
        <f>'OddsRatio_working_3-way'!S9-'OddsRatio_working_3-way'!R9^2/3</f>
        <v>-0.83853558981821574</v>
      </c>
      <c r="V9" s="11">
        <f>'OddsRatio_working_3-way'!S9*'OddsRatio_working_3-way'!R9/3-2*'OddsRatio_working_3-way'!R9^3/27-'OddsRatio_working_3-way'!T9</f>
        <v>0.26163356936605786</v>
      </c>
      <c r="W9" s="11">
        <f>'OddsRatio_working_3-way'!V9^2+4*'OddsRatio_working_3-way'!U9^3/27</f>
        <v>-1.8897436494801439E-2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0.14777479581615505</v>
      </c>
      <c r="Y9" s="11">
        <f>IF('OddsRatio_working_3-way'!W9&gt;=0,IF('OddsRatio_working_3-way'!V9+SQRT('OddsRatio_working_3-way'!W9)&gt;0,0,PI()),ACOS('OddsRatio_working_3-way'!V9/(2*'OddsRatio_working_3-way'!X9)))</f>
        <v>0.48377750435682354</v>
      </c>
      <c r="Z9" s="11">
        <f>'OddsRatio_working_3-way'!X9^(1/3)*COS('OddsRatio_working_3-way'!Y9/3)</f>
        <v>0.52182954958050998</v>
      </c>
      <c r="AA9" s="11">
        <f>'OddsRatio_working_3-way'!X9^(1/3)*COS(('OddsRatio_working_3-way'!Y9+2*PI())/3)</f>
        <v>-0.33442897983258346</v>
      </c>
      <c r="AB9" s="11">
        <f>'OddsRatio_working_3-way'!X9^(1/3)*COS(('OddsRatio_working_3-way'!Y9+4*PI())/3)</f>
        <v>-0.18740056974792668</v>
      </c>
      <c r="AC9" s="11">
        <f>'OddsRatio_working_3-way'!X9^(1/3)*SIN('OddsRatio_working_3-way'!Y9/3)</f>
        <v>8.4886892140899409E-2</v>
      </c>
      <c r="AD9" s="11">
        <f>'OddsRatio_working_3-way'!X9^(1/3)*SIN(('OddsRatio_working_3-way'!Y9+2*PI())/3)</f>
        <v>0.40947420031166326</v>
      </c>
      <c r="AE9" s="11">
        <f>'OddsRatio_working_3-way'!X9^(1/3)*SIN(('OddsRatio_working_3-way'!Y9+4*PI())/3)</f>
        <v>-0.49436109245256254</v>
      </c>
      <c r="AF9" s="11">
        <f>-'OddsRatio_working_3-way'!U9/(3*'OddsRatio_working_3-way'!X9^(1/3))*COS(('OddsRatio_working_3-way'!Y9)/3)</f>
        <v>0.52182954958050987</v>
      </c>
      <c r="AG9" s="11">
        <f>-'OddsRatio_working_3-way'!U9/(3*'OddsRatio_working_3-way'!X9^(1/3))*COS(('OddsRatio_working_3-way'!Y9+2*PI())/3)</f>
        <v>-0.33442897983258341</v>
      </c>
      <c r="AH9" s="11">
        <f>-'OddsRatio_working_3-way'!U9/(3*'OddsRatio_working_3-way'!X9^(1/3))*COS(('OddsRatio_working_3-way'!Y9+4*PI())/3)</f>
        <v>-0.18740056974792663</v>
      </c>
      <c r="AI9" s="11">
        <f>'OddsRatio_working_3-way'!U9/(3*'OddsRatio_working_3-way'!X9^(1/3))*SIN(('OddsRatio_working_3-way'!Y9)/3)</f>
        <v>-8.4886892140899395E-2</v>
      </c>
      <c r="AJ9" s="11">
        <f>'OddsRatio_working_3-way'!U9/(3*'OddsRatio_working_3-way'!X9^(1/3))*SIN(('OddsRatio_working_3-way'!Y9+2*PI())/3)</f>
        <v>-0.40947420031166321</v>
      </c>
      <c r="AK9" s="11">
        <f>'OddsRatio_working_3-way'!U9/(3*'OddsRatio_working_3-way'!X9^(1/3))*SIN(('OddsRatio_working_3-way'!Y9+4*PI())/3)</f>
        <v>0.49436109245256243</v>
      </c>
      <c r="AL9" s="11">
        <f>'OddsRatio_working_3-way'!Z9+'OddsRatio_working_3-way'!AF9</f>
        <v>1.0436590991610197</v>
      </c>
      <c r="AM9" s="11">
        <f>'OddsRatio_working_3-way'!AA9+'OddsRatio_working_3-way'!AG9</f>
        <v>-0.66885795966516692</v>
      </c>
      <c r="AN9" s="11">
        <f>'OddsRatio_working_3-way'!AB9+'OddsRatio_working_3-way'!AH9</f>
        <v>-0.37480113949585331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1.0436590991610197</v>
      </c>
      <c r="AS9" s="11">
        <f>IF(('OddsRatio_working_3-way'!X9=0),IF(Q9&gt;0,-Q9^(1/3),(-Q9)^(1/3)),'OddsRatio_working_3-way'!AM9-'OddsRatio_working_3-way'!R9/3)</f>
        <v>-0.66885795966516692</v>
      </c>
      <c r="AT9" s="11">
        <f>IF(('OddsRatio_working_3-way'!X9=0),IF(Q9&gt;0,-Q9^(1/3),(-Q9)^(1/3)),'OddsRatio_working_3-way'!AN9-'OddsRatio_working_3-way'!R9/3)</f>
        <v>-0.37480113949585331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3.22</v>
      </c>
      <c r="B10" s="4">
        <f>IF('True_Odds_Calculator_3-way'!B11="","",'True_Odds_Calculator_3-way'!B11)</f>
        <v>3.38</v>
      </c>
      <c r="C10" s="4">
        <f>IF('True_Odds_Calculator_3-way'!C11="","",'True_Odds_Calculator_3-way'!C11)</f>
        <v>2.37</v>
      </c>
      <c r="D10" s="9">
        <f t="shared" si="13"/>
        <v>0.30146100718429142</v>
      </c>
      <c r="E10" s="9">
        <f t="shared" si="14"/>
        <v>0.28701137566818996</v>
      </c>
      <c r="F10" s="9">
        <f t="shared" si="15"/>
        <v>0.41152761714751884</v>
      </c>
      <c r="G10" s="9">
        <f t="shared" si="16"/>
        <v>1.0437741415050779</v>
      </c>
      <c r="H10" s="9">
        <f t="shared" si="17"/>
        <v>3.3171785941412728</v>
      </c>
      <c r="I10" s="9">
        <f t="shared" si="18"/>
        <v>3.4841824567820847</v>
      </c>
      <c r="J10" s="9">
        <f t="shared" si="19"/>
        <v>2.4299705738619566</v>
      </c>
      <c r="K10" s="11">
        <f t="shared" si="20"/>
        <v>0.3105590062111801</v>
      </c>
      <c r="L10" s="11">
        <f t="shared" si="21"/>
        <v>0.29585798816568049</v>
      </c>
      <c r="M10" s="11">
        <f t="shared" si="22"/>
        <v>0.42194092827004215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-0.28062708215961696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0.23144798979860998</v>
      </c>
      <c r="Q10" s="11">
        <f>2*'OddsRatio_working_3-way'!K10*'OddsRatio_working_3-way'!L10*'OddsRatio_working_3-way'!M10</f>
        <v>7.7537015007909535E-2</v>
      </c>
      <c r="R10" s="11">
        <f t="shared" si="23"/>
        <v>0</v>
      </c>
      <c r="S10" s="11">
        <f t="shared" si="24"/>
        <v>-0.82475286425479577</v>
      </c>
      <c r="T10" s="11">
        <f t="shared" si="25"/>
        <v>-0.27629911700328164</v>
      </c>
      <c r="U10" s="11">
        <f>'OddsRatio_working_3-way'!S10-'OddsRatio_working_3-way'!R10^2/3</f>
        <v>-0.82475286425479577</v>
      </c>
      <c r="V10" s="11">
        <f>'OddsRatio_working_3-way'!S10*'OddsRatio_working_3-way'!R10/3-2*'OddsRatio_working_3-way'!R10^3/27-'OddsRatio_working_3-way'!T10</f>
        <v>0.27629911700328164</v>
      </c>
      <c r="W10" s="11">
        <f>'OddsRatio_working_3-way'!V10^2+4*'OddsRatio_working_3-way'!U10^3/27</f>
        <v>-6.771561772607862E-3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0.14414642193738367</v>
      </c>
      <c r="Y10" s="11">
        <f>IF('OddsRatio_working_3-way'!W10&gt;=0,IF('OddsRatio_working_3-way'!V10+SQRT('OddsRatio_working_3-way'!W10)&gt;0,0,PI()),ACOS('OddsRatio_working_3-way'!V10/(2*'OddsRatio_working_3-way'!X10)))</f>
        <v>0.28946256683956806</v>
      </c>
      <c r="Z10" s="11">
        <f>'OddsRatio_working_3-way'!X10^(1/3)*COS('OddsRatio_working_3-way'!Y10/3)</f>
        <v>0.52188707075253893</v>
      </c>
      <c r="AA10" s="11">
        <f>'OddsRatio_working_3-way'!X10^(1/3)*COS(('OddsRatio_working_3-way'!Y10+2*PI())/3)</f>
        <v>-0.30468859337942872</v>
      </c>
      <c r="AB10" s="11">
        <f>'OddsRatio_working_3-way'!X10^(1/3)*COS(('OddsRatio_working_3-way'!Y10+4*PI())/3)</f>
        <v>-0.21719847737311007</v>
      </c>
      <c r="AC10" s="11">
        <f>'OddsRatio_working_3-way'!X10^(1/3)*SIN('OddsRatio_working_3-way'!Y10/3)</f>
        <v>5.0512442027679724E-2</v>
      </c>
      <c r="AD10" s="11">
        <f>'OddsRatio_working_3-way'!X10^(1/3)*SIN(('OddsRatio_working_3-way'!Y10+2*PI())/3)</f>
        <v>0.42671124016450562</v>
      </c>
      <c r="AE10" s="11">
        <f>'OddsRatio_working_3-way'!X10^(1/3)*SIN(('OddsRatio_working_3-way'!Y10+4*PI())/3)</f>
        <v>-0.47722368219218525</v>
      </c>
      <c r="AF10" s="11">
        <f>-'OddsRatio_working_3-way'!U10/(3*'OddsRatio_working_3-way'!X10^(1/3))*COS(('OddsRatio_working_3-way'!Y10)/3)</f>
        <v>0.52188707075253893</v>
      </c>
      <c r="AG10" s="11">
        <f>-'OddsRatio_working_3-way'!U10/(3*'OddsRatio_working_3-way'!X10^(1/3))*COS(('OddsRatio_working_3-way'!Y10+2*PI())/3)</f>
        <v>-0.30468859337942872</v>
      </c>
      <c r="AH10" s="11">
        <f>-'OddsRatio_working_3-way'!U10/(3*'OddsRatio_working_3-way'!X10^(1/3))*COS(('OddsRatio_working_3-way'!Y10+4*PI())/3)</f>
        <v>-0.21719847737311007</v>
      </c>
      <c r="AI10" s="11">
        <f>'OddsRatio_working_3-way'!U10/(3*'OddsRatio_working_3-way'!X10^(1/3))*SIN(('OddsRatio_working_3-way'!Y10)/3)</f>
        <v>-5.0512442027679724E-2</v>
      </c>
      <c r="AJ10" s="11">
        <f>'OddsRatio_working_3-way'!U10/(3*'OddsRatio_working_3-way'!X10^(1/3))*SIN(('OddsRatio_working_3-way'!Y10+2*PI())/3)</f>
        <v>-0.42671124016450562</v>
      </c>
      <c r="AK10" s="11">
        <f>'OddsRatio_working_3-way'!U10/(3*'OddsRatio_working_3-way'!X10^(1/3))*SIN(('OddsRatio_working_3-way'!Y10+4*PI())/3)</f>
        <v>0.47722368219218525</v>
      </c>
      <c r="AL10" s="11">
        <f>'OddsRatio_working_3-way'!Z10+'OddsRatio_working_3-way'!AF10</f>
        <v>1.0437741415050779</v>
      </c>
      <c r="AM10" s="11">
        <f>'OddsRatio_working_3-way'!AA10+'OddsRatio_working_3-way'!AG10</f>
        <v>-0.60937718675885744</v>
      </c>
      <c r="AN10" s="11">
        <f>'OddsRatio_working_3-way'!AB10+'OddsRatio_working_3-way'!AH10</f>
        <v>-0.43439695474622014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1.0437741415050779</v>
      </c>
      <c r="AS10" s="11">
        <f>IF(('OddsRatio_working_3-way'!X10=0),IF(Q10&gt;0,-Q10^(1/3),(-Q10)^(1/3)),'OddsRatio_working_3-way'!AM10-'OddsRatio_working_3-way'!R10/3)</f>
        <v>-0.60937718675885744</v>
      </c>
      <c r="AT10" s="11">
        <f>IF(('OddsRatio_working_3-way'!X10=0),IF(Q10&gt;0,-Q10^(1/3),(-Q10)^(1/3)),'OddsRatio_working_3-way'!AN10-'OddsRatio_working_3-way'!R10/3)</f>
        <v>-0.43439695474622014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6.32</v>
      </c>
      <c r="D11" s="9">
        <f t="shared" si="13"/>
        <v>0.59978055950623821</v>
      </c>
      <c r="E11" s="9">
        <f t="shared" si="14"/>
        <v>0.24949851705221118</v>
      </c>
      <c r="F11" s="9">
        <f t="shared" si="15"/>
        <v>0.15072092344155044</v>
      </c>
      <c r="G11" s="9">
        <f t="shared" si="16"/>
        <v>1.0591689628748198</v>
      </c>
      <c r="H11" s="9">
        <f t="shared" si="17"/>
        <v>1.6672764466111363</v>
      </c>
      <c r="I11" s="9">
        <f t="shared" si="18"/>
        <v>4.0080398545644886</v>
      </c>
      <c r="J11" s="9">
        <f t="shared" si="19"/>
        <v>6.6347788824940412</v>
      </c>
      <c r="K11" s="11">
        <f t="shared" si="20"/>
        <v>0.61349693251533743</v>
      </c>
      <c r="L11" s="11">
        <f t="shared" si="21"/>
        <v>0.26041666666666669</v>
      </c>
      <c r="M11" s="11">
        <f t="shared" si="22"/>
        <v>0.15822784810126581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-0.24062160246951914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0.22220456045662809</v>
      </c>
      <c r="Q11" s="11">
        <f>2*'OddsRatio_working_3-way'!K11*'OddsRatio_working_3-way'!L11*'OddsRatio_working_3-way'!M11</f>
        <v>5.0558489296161108E-2</v>
      </c>
      <c r="R11" s="11">
        <f t="shared" si="23"/>
        <v>0</v>
      </c>
      <c r="S11" s="11">
        <f t="shared" si="24"/>
        <v>-0.92346056287600353</v>
      </c>
      <c r="T11" s="11">
        <f t="shared" si="25"/>
        <v>-0.21011616902753205</v>
      </c>
      <c r="U11" s="11">
        <f>'OddsRatio_working_3-way'!S11-'OddsRatio_working_3-way'!R11^2/3</f>
        <v>-0.92346056287600353</v>
      </c>
      <c r="V11" s="11">
        <f>'OddsRatio_working_3-way'!S11*'OddsRatio_working_3-way'!R11/3-2*'OddsRatio_working_3-way'!R11^3/27-'OddsRatio_working_3-way'!T11</f>
        <v>0.21011616902753205</v>
      </c>
      <c r="W11" s="11">
        <f>'OddsRatio_working_3-way'!V11^2+4*'OddsRatio_working_3-way'!U11^3/27</f>
        <v>-7.2519070337498603E-2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0.17078339704454953</v>
      </c>
      <c r="Y11" s="11">
        <f>IF('OddsRatio_working_3-way'!W11&gt;=0,IF('OddsRatio_working_3-way'!V11+SQRT('OddsRatio_working_3-way'!W11)&gt;0,0,PI()),ACOS('OddsRatio_working_3-way'!V11/(2*'OddsRatio_working_3-way'!X11)))</f>
        <v>0.90821508403329976</v>
      </c>
      <c r="Z11" s="11">
        <f>'OddsRatio_working_3-way'!X11^(1/3)*COS('OddsRatio_working_3-way'!Y11/3)</f>
        <v>0.52958448143740988</v>
      </c>
      <c r="AA11" s="11">
        <f>'OddsRatio_working_3-way'!X11^(1/3)*COS(('OddsRatio_working_3-way'!Y11+2*PI())/3)</f>
        <v>-0.40804149371676823</v>
      </c>
      <c r="AB11" s="11">
        <f>'OddsRatio_working_3-way'!X11^(1/3)*COS(('OddsRatio_working_3-way'!Y11+4*PI())/3)</f>
        <v>-0.12154298772064182</v>
      </c>
      <c r="AC11" s="11">
        <f>'OddsRatio_working_3-way'!X11^(1/3)*SIN('OddsRatio_working_3-way'!Y11/3)</f>
        <v>0.1654099895592894</v>
      </c>
      <c r="AD11" s="11">
        <f>'OddsRatio_working_3-way'!X11^(1/3)*SIN(('OddsRatio_working_3-way'!Y11+2*PI())/3)</f>
        <v>0.37592861959516083</v>
      </c>
      <c r="AE11" s="11">
        <f>'OddsRatio_working_3-way'!X11^(1/3)*SIN(('OddsRatio_working_3-way'!Y11+4*PI())/3)</f>
        <v>-0.54133860915445009</v>
      </c>
      <c r="AF11" s="11">
        <f>-'OddsRatio_working_3-way'!U11/(3*'OddsRatio_working_3-way'!X11^(1/3))*COS(('OddsRatio_working_3-way'!Y11)/3)</f>
        <v>0.52958448143740988</v>
      </c>
      <c r="AG11" s="11">
        <f>-'OddsRatio_working_3-way'!U11/(3*'OddsRatio_working_3-way'!X11^(1/3))*COS(('OddsRatio_working_3-way'!Y11+2*PI())/3)</f>
        <v>-0.40804149371676823</v>
      </c>
      <c r="AH11" s="11">
        <f>-'OddsRatio_working_3-way'!U11/(3*'OddsRatio_working_3-way'!X11^(1/3))*COS(('OddsRatio_working_3-way'!Y11+4*PI())/3)</f>
        <v>-0.12154298772064182</v>
      </c>
      <c r="AI11" s="11">
        <f>'OddsRatio_working_3-way'!U11/(3*'OddsRatio_working_3-way'!X11^(1/3))*SIN(('OddsRatio_working_3-way'!Y11)/3)</f>
        <v>-0.1654099895592894</v>
      </c>
      <c r="AJ11" s="11">
        <f>'OddsRatio_working_3-way'!U11/(3*'OddsRatio_working_3-way'!X11^(1/3))*SIN(('OddsRatio_working_3-way'!Y11+2*PI())/3)</f>
        <v>-0.37592861959516083</v>
      </c>
      <c r="AK11" s="11">
        <f>'OddsRatio_working_3-way'!U11/(3*'OddsRatio_working_3-way'!X11^(1/3))*SIN(('OddsRatio_working_3-way'!Y11+4*PI())/3)</f>
        <v>0.54133860915445009</v>
      </c>
      <c r="AL11" s="11">
        <f>'OddsRatio_working_3-way'!Z11+'OddsRatio_working_3-way'!AF11</f>
        <v>1.0591689628748198</v>
      </c>
      <c r="AM11" s="11">
        <f>'OddsRatio_working_3-way'!AA11+'OddsRatio_working_3-way'!AG11</f>
        <v>-0.81608298743353647</v>
      </c>
      <c r="AN11" s="11">
        <f>'OddsRatio_working_3-way'!AB11+'OddsRatio_working_3-way'!AH11</f>
        <v>-0.24308597544128363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1.0591689628748198</v>
      </c>
      <c r="AS11" s="11">
        <f>IF(('OddsRatio_working_3-way'!X11=0),IF(Q11&gt;0,-Q11^(1/3),(-Q11)^(1/3)),'OddsRatio_working_3-way'!AM11-'OddsRatio_working_3-way'!R11/3)</f>
        <v>-0.81608298743353647</v>
      </c>
      <c r="AT11" s="11">
        <f>IF(('OddsRatio_working_3-way'!X11=0),IF(Q11&gt;0,-Q11^(1/3),(-Q11)^(1/3)),'OddsRatio_working_3-way'!AN11-'OddsRatio_working_3-way'!R11/3)</f>
        <v>-0.24308597544128363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2.39</v>
      </c>
      <c r="B12" s="4">
        <f>IF('True_Odds_Calculator_3-way'!B13="","",'True_Odds_Calculator_3-way'!B13)</f>
        <v>2.88</v>
      </c>
      <c r="C12" s="4">
        <f>IF('True_Odds_Calculator_3-way'!C13="","",'True_Odds_Calculator_3-way'!C13)</f>
        <v>3.59</v>
      </c>
      <c r="D12" s="9">
        <f t="shared" si="13"/>
        <v>0.40231591385799559</v>
      </c>
      <c r="E12" s="9">
        <f t="shared" si="14"/>
        <v>0.33230179073663529</v>
      </c>
      <c r="F12" s="9">
        <f t="shared" si="15"/>
        <v>0.26538229540536928</v>
      </c>
      <c r="G12" s="9">
        <f t="shared" si="16"/>
        <v>1.0687833525100625</v>
      </c>
      <c r="H12" s="9">
        <f t="shared" si="17"/>
        <v>2.4856088599889872</v>
      </c>
      <c r="I12" s="9">
        <f t="shared" si="18"/>
        <v>3.0093127027189173</v>
      </c>
      <c r="J12" s="9">
        <f t="shared" si="19"/>
        <v>3.7681488830010617</v>
      </c>
      <c r="K12" s="11">
        <f t="shared" si="20"/>
        <v>0.41841004184100417</v>
      </c>
      <c r="L12" s="11">
        <f t="shared" si="21"/>
        <v>0.34722222222222221</v>
      </c>
      <c r="M12" s="11">
        <f t="shared" si="22"/>
        <v>0.2785515320334262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-0.27389718975044341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0.23714434822696961</v>
      </c>
      <c r="Q12" s="11">
        <f>2*'OddsRatio_working_3-way'!K12*'OddsRatio_working_3-way'!L12*'OddsRatio_working_3-way'!M12</f>
        <v>8.0936637620126164E-2</v>
      </c>
      <c r="R12" s="11">
        <f t="shared" si="23"/>
        <v>0</v>
      </c>
      <c r="S12" s="11">
        <f t="shared" si="24"/>
        <v>-0.86581519307678734</v>
      </c>
      <c r="T12" s="11">
        <f t="shared" si="25"/>
        <v>-0.29550006589651451</v>
      </c>
      <c r="U12" s="11">
        <f>'OddsRatio_working_3-way'!S12-'OddsRatio_working_3-way'!R12^2/3</f>
        <v>-0.86581519307678734</v>
      </c>
      <c r="V12" s="11">
        <f>'OddsRatio_working_3-way'!S12*'OddsRatio_working_3-way'!R12/3-2*'OddsRatio_working_3-way'!R12^3/27-'OddsRatio_working_3-way'!T12</f>
        <v>0.29550006589651451</v>
      </c>
      <c r="W12" s="11">
        <f>'OddsRatio_working_3-way'!V12^2+4*'OddsRatio_working_3-way'!U12^3/27</f>
        <v>-8.8347026910109011E-3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0.15504434175088053</v>
      </c>
      <c r="Y12" s="11">
        <f>IF('OddsRatio_working_3-way'!W12&gt;=0,IF('OddsRatio_working_3-way'!V12+SQRT('OddsRatio_working_3-way'!W12)&gt;0,0,PI()),ACOS('OddsRatio_working_3-way'!V12/(2*'OddsRatio_working_3-way'!X12)))</f>
        <v>0.30796166719924689</v>
      </c>
      <c r="Z12" s="11">
        <f>'OddsRatio_working_3-way'!X12^(1/3)*COS('OddsRatio_working_3-way'!Y12/3)</f>
        <v>0.53439167625503137</v>
      </c>
      <c r="AA12" s="11">
        <f>'OddsRatio_working_3-way'!X12^(1/3)*COS(('OddsRatio_working_3-way'!Y12+2*PI())/3)</f>
        <v>-0.31487130908691235</v>
      </c>
      <c r="AB12" s="11">
        <f>'OddsRatio_working_3-way'!X12^(1/3)*COS(('OddsRatio_working_3-way'!Y12+4*PI())/3)</f>
        <v>-0.21952036716811887</v>
      </c>
      <c r="AC12" s="11">
        <f>'OddsRatio_working_3-way'!X12^(1/3)*SIN('OddsRatio_working_3-way'!Y12/3)</f>
        <v>5.5050891984299799E-2</v>
      </c>
      <c r="AD12" s="11">
        <f>'OddsRatio_working_3-way'!X12^(1/3)*SIN(('OddsRatio_working_3-way'!Y12+2*PI())/3)</f>
        <v>0.43527132121565665</v>
      </c>
      <c r="AE12" s="11">
        <f>'OddsRatio_working_3-way'!X12^(1/3)*SIN(('OddsRatio_working_3-way'!Y12+4*PI())/3)</f>
        <v>-0.49032221319995645</v>
      </c>
      <c r="AF12" s="11">
        <f>-'OddsRatio_working_3-way'!U12/(3*'OddsRatio_working_3-way'!X12^(1/3))*COS(('OddsRatio_working_3-way'!Y12)/3)</f>
        <v>0.53439167625503115</v>
      </c>
      <c r="AG12" s="11">
        <f>-'OddsRatio_working_3-way'!U12/(3*'OddsRatio_working_3-way'!X12^(1/3))*COS(('OddsRatio_working_3-way'!Y12+2*PI())/3)</f>
        <v>-0.31487130908691219</v>
      </c>
      <c r="AH12" s="11">
        <f>-'OddsRatio_working_3-way'!U12/(3*'OddsRatio_working_3-way'!X12^(1/3))*COS(('OddsRatio_working_3-way'!Y12+4*PI())/3)</f>
        <v>-0.21952036716811879</v>
      </c>
      <c r="AI12" s="11">
        <f>'OddsRatio_working_3-way'!U12/(3*'OddsRatio_working_3-way'!X12^(1/3))*SIN(('OddsRatio_working_3-way'!Y12)/3)</f>
        <v>-5.5050891984299778E-2</v>
      </c>
      <c r="AJ12" s="11">
        <f>'OddsRatio_working_3-way'!U12/(3*'OddsRatio_working_3-way'!X12^(1/3))*SIN(('OddsRatio_working_3-way'!Y12+2*PI())/3)</f>
        <v>-0.43527132121565648</v>
      </c>
      <c r="AK12" s="11">
        <f>'OddsRatio_working_3-way'!U12/(3*'OddsRatio_working_3-way'!X12^(1/3))*SIN(('OddsRatio_working_3-way'!Y12+4*PI())/3)</f>
        <v>0.49032221319995622</v>
      </c>
      <c r="AL12" s="11">
        <f>'OddsRatio_working_3-way'!Z12+'OddsRatio_working_3-way'!AF12</f>
        <v>1.0687833525100625</v>
      </c>
      <c r="AM12" s="11">
        <f>'OddsRatio_working_3-way'!AA12+'OddsRatio_working_3-way'!AG12</f>
        <v>-0.6297426181738246</v>
      </c>
      <c r="AN12" s="11">
        <f>'OddsRatio_working_3-way'!AB12+'OddsRatio_working_3-way'!AH12</f>
        <v>-0.43904073433623769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1.0687833525100625</v>
      </c>
      <c r="AS12" s="11">
        <f>IF(('OddsRatio_working_3-way'!X12=0),IF(Q12&gt;0,-Q12^(1/3),(-Q12)^(1/3)),'OddsRatio_working_3-way'!AM12-'OddsRatio_working_3-way'!R12/3)</f>
        <v>-0.6297426181738246</v>
      </c>
      <c r="AT12" s="11">
        <f>IF(('OddsRatio_working_3-way'!X12=0),IF(Q12&gt;0,-Q12^(1/3),(-Q12)^(1/3)),'OddsRatio_working_3-way'!AN12-'OddsRatio_working_3-way'!R12/3)</f>
        <v>-0.43904073433623769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1.97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4.22</v>
      </c>
      <c r="D13" s="9">
        <f t="shared" si="13"/>
        <v>0.48887905163245976</v>
      </c>
      <c r="E13" s="9">
        <f t="shared" si="14"/>
        <v>0.28743805727080468</v>
      </c>
      <c r="F13" s="9">
        <f t="shared" si="15"/>
        <v>0.22368289109673553</v>
      </c>
      <c r="G13" s="9">
        <f t="shared" si="16"/>
        <v>1.0778306229128172</v>
      </c>
      <c r="H13" s="9">
        <f t="shared" si="17"/>
        <v>2.0454957042254329</v>
      </c>
      <c r="I13" s="9">
        <f t="shared" si="18"/>
        <v>3.4790104326994795</v>
      </c>
      <c r="J13" s="9">
        <f t="shared" si="19"/>
        <v>4.4706146057792715</v>
      </c>
      <c r="K13" s="11">
        <f t="shared" si="20"/>
        <v>0.50761421319796951</v>
      </c>
      <c r="L13" s="11">
        <f t="shared" si="21"/>
        <v>0.30303030303030304</v>
      </c>
      <c r="M13" s="11">
        <f t="shared" si="22"/>
        <v>0.23696682464454977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-0.26185617815997686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0.23656586555039655</v>
      </c>
      <c r="Q13" s="11">
        <f>2*'OddsRatio_working_3-way'!K13*'OddsRatio_working_3-way'!L13*'OddsRatio_working_3-way'!M13</f>
        <v>7.2901653482402642E-2</v>
      </c>
      <c r="R13" s="11">
        <f t="shared" si="23"/>
        <v>0</v>
      </c>
      <c r="S13" s="11">
        <f t="shared" si="24"/>
        <v>-0.90341907230415008</v>
      </c>
      <c r="T13" s="11">
        <f t="shared" si="25"/>
        <v>-0.27840341211221886</v>
      </c>
      <c r="U13" s="11">
        <f>'OddsRatio_working_3-way'!S13-'OddsRatio_working_3-way'!R13^2/3</f>
        <v>-0.90341907230415008</v>
      </c>
      <c r="V13" s="11">
        <f>'OddsRatio_working_3-way'!S13*'OddsRatio_working_3-way'!R13/3-2*'OddsRatio_working_3-way'!R13^3/27-'OddsRatio_working_3-way'!T13</f>
        <v>0.27840341211221886</v>
      </c>
      <c r="W13" s="11">
        <f>'OddsRatio_working_3-way'!V13^2+4*'OddsRatio_working_3-way'!U13^3/27</f>
        <v>-3.1727088097291245E-2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0.16525400749529284</v>
      </c>
      <c r="Y13" s="11">
        <f>IF('OddsRatio_working_3-way'!W13&gt;=0,IF('OddsRatio_working_3-way'!V13+SQRT('OddsRatio_working_3-way'!W13)&gt;0,0,PI()),ACOS('OddsRatio_working_3-way'!V13/(2*'OddsRatio_working_3-way'!X13)))</f>
        <v>0.56916744500411576</v>
      </c>
      <c r="Z13" s="11">
        <f>'OddsRatio_working_3-way'!X13^(1/3)*COS('OddsRatio_working_3-way'!Y13/3)</f>
        <v>0.53891531145640859</v>
      </c>
      <c r="AA13" s="11">
        <f>'OddsRatio_working_3-way'!X13^(1/3)*COS(('OddsRatio_working_3-way'!Y13+2*PI())/3)</f>
        <v>-0.35908177851007089</v>
      </c>
      <c r="AB13" s="11">
        <f>'OddsRatio_working_3-way'!X13^(1/3)*COS(('OddsRatio_working_3-way'!Y13+4*PI())/3)</f>
        <v>-0.17983353294633789</v>
      </c>
      <c r="AC13" s="11">
        <f>'OddsRatio_working_3-way'!X13^(1/3)*SIN('OddsRatio_working_3-way'!Y13/3)</f>
        <v>0.10348902282798964</v>
      </c>
      <c r="AD13" s="11">
        <f>'OddsRatio_working_3-way'!X13^(1/3)*SIN(('OddsRatio_working_3-way'!Y13+2*PI())/3)</f>
        <v>0.41496983879565807</v>
      </c>
      <c r="AE13" s="11">
        <f>'OddsRatio_working_3-way'!X13^(1/3)*SIN(('OddsRatio_working_3-way'!Y13+4*PI())/3)</f>
        <v>-0.51845886162364752</v>
      </c>
      <c r="AF13" s="11">
        <f>-'OddsRatio_working_3-way'!U13/(3*'OddsRatio_working_3-way'!X13^(1/3))*COS(('OddsRatio_working_3-way'!Y13)/3)</f>
        <v>0.53891531145640859</v>
      </c>
      <c r="AG13" s="11">
        <f>-'OddsRatio_working_3-way'!U13/(3*'OddsRatio_working_3-way'!X13^(1/3))*COS(('OddsRatio_working_3-way'!Y13+2*PI())/3)</f>
        <v>-0.35908177851007089</v>
      </c>
      <c r="AH13" s="11">
        <f>-'OddsRatio_working_3-way'!U13/(3*'OddsRatio_working_3-way'!X13^(1/3))*COS(('OddsRatio_working_3-way'!Y13+4*PI())/3)</f>
        <v>-0.17983353294633789</v>
      </c>
      <c r="AI13" s="11">
        <f>'OddsRatio_working_3-way'!U13/(3*'OddsRatio_working_3-way'!X13^(1/3))*SIN(('OddsRatio_working_3-way'!Y13)/3)</f>
        <v>-0.10348902282798964</v>
      </c>
      <c r="AJ13" s="11">
        <f>'OddsRatio_working_3-way'!U13/(3*'OddsRatio_working_3-way'!X13^(1/3))*SIN(('OddsRatio_working_3-way'!Y13+2*PI())/3)</f>
        <v>-0.41496983879565807</v>
      </c>
      <c r="AK13" s="11">
        <f>'OddsRatio_working_3-way'!U13/(3*'OddsRatio_working_3-way'!X13^(1/3))*SIN(('OddsRatio_working_3-way'!Y13+4*PI())/3)</f>
        <v>0.51845886162364752</v>
      </c>
      <c r="AL13" s="11">
        <f>'OddsRatio_working_3-way'!Z13+'OddsRatio_working_3-way'!AF13</f>
        <v>1.0778306229128172</v>
      </c>
      <c r="AM13" s="11">
        <f>'OddsRatio_working_3-way'!AA13+'OddsRatio_working_3-way'!AG13</f>
        <v>-0.71816355702014179</v>
      </c>
      <c r="AN13" s="11">
        <f>'OddsRatio_working_3-way'!AB13+'OddsRatio_working_3-way'!AH13</f>
        <v>-0.35966706589267577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1.0778306229128172</v>
      </c>
      <c r="AS13" s="11">
        <f>IF(('OddsRatio_working_3-way'!X13=0),IF(Q13&gt;0,-Q13^(1/3),(-Q13)^(1/3)),'OddsRatio_working_3-way'!AM13-'OddsRatio_working_3-way'!R13/3)</f>
        <v>-0.71816355702014179</v>
      </c>
      <c r="AT13" s="11">
        <f>IF(('OddsRatio_working_3-way'!X13=0),IF(Q13&gt;0,-Q13^(1/3),(-Q13)^(1/3)),'OddsRatio_working_3-way'!AN13-'OddsRatio_working_3-way'!R13/3)</f>
        <v>-0.35966706589267577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3.77</v>
      </c>
      <c r="C14" s="4">
        <f>IF('True_Odds_Calculator_3-way'!C15="","",'True_Odds_Calculator_3-way'!C15)</f>
        <v>5.22</v>
      </c>
      <c r="D14" s="9">
        <f t="shared" si="13"/>
        <v>0.56550522440493967</v>
      </c>
      <c r="E14" s="9">
        <f t="shared" si="14"/>
        <v>0.25278459631668893</v>
      </c>
      <c r="F14" s="9">
        <f t="shared" si="15"/>
        <v>0.18171017927837124</v>
      </c>
      <c r="G14" s="9">
        <f t="shared" si="16"/>
        <v>1.0671253598748875</v>
      </c>
      <c r="H14" s="9">
        <f t="shared" si="17"/>
        <v>1.7683302591099193</v>
      </c>
      <c r="I14" s="9">
        <f t="shared" si="18"/>
        <v>3.9559372468534377</v>
      </c>
      <c r="J14" s="9">
        <f t="shared" si="19"/>
        <v>5.5032690186720261</v>
      </c>
      <c r="K14" s="11">
        <f t="shared" si="20"/>
        <v>0.58139534883720934</v>
      </c>
      <c r="L14" s="11">
        <f t="shared" si="21"/>
        <v>0.26525198938992045</v>
      </c>
      <c r="M14" s="11">
        <f t="shared" si="22"/>
        <v>0.19157088122605365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-0.24864768282073246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0.22777920767578708</v>
      </c>
      <c r="Q14" s="11">
        <f>2*'OddsRatio_working_3-way'!K14*'OddsRatio_working_3-way'!L14*'OddsRatio_working_3-way'!M14</f>
        <v>5.9086694598128951E-2</v>
      </c>
      <c r="R14" s="11">
        <f t="shared" si="23"/>
        <v>0</v>
      </c>
      <c r="S14" s="11">
        <f t="shared" si="24"/>
        <v>-0.91607211091530283</v>
      </c>
      <c r="T14" s="11">
        <f t="shared" si="25"/>
        <v>-0.23763219478996186</v>
      </c>
      <c r="U14" s="11">
        <f>'OddsRatio_working_3-way'!S14-'OddsRatio_working_3-way'!R14^2/3</f>
        <v>-0.91607211091530283</v>
      </c>
      <c r="V14" s="11">
        <f>'OddsRatio_working_3-way'!S14*'OddsRatio_working_3-way'!R14/3-2*'OddsRatio_working_3-way'!R14^3/27-'OddsRatio_working_3-way'!T14</f>
        <v>0.23763219478996186</v>
      </c>
      <c r="W14" s="11">
        <f>'OddsRatio_working_3-way'!V14^2+4*'OddsRatio_working_3-way'!U14^3/27</f>
        <v>-5.7420840084991889E-2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0.16873788851772908</v>
      </c>
      <c r="Y14" s="11">
        <f>IF('OddsRatio_working_3-way'!W14&gt;=0,IF('OddsRatio_working_3-way'!V14+SQRT('OddsRatio_working_3-way'!W14)&gt;0,0,PI()),ACOS('OddsRatio_working_3-way'!V14/(2*'OddsRatio_working_3-way'!X14)))</f>
        <v>0.78957672164806292</v>
      </c>
      <c r="Z14" s="11">
        <f>'OddsRatio_working_3-way'!X14^(1/3)*COS('OddsRatio_working_3-way'!Y14/3)</f>
        <v>0.53356267993744388</v>
      </c>
      <c r="AA14" s="11">
        <f>'OddsRatio_working_3-way'!X14^(1/3)*COS(('OddsRatio_working_3-way'!Y14+2*PI())/3)</f>
        <v>-0.39128506546440878</v>
      </c>
      <c r="AB14" s="11">
        <f>'OddsRatio_working_3-way'!X14^(1/3)*COS(('OddsRatio_working_3-way'!Y14+4*PI())/3)</f>
        <v>-0.142277614473035</v>
      </c>
      <c r="AC14" s="11">
        <f>'OddsRatio_working_3-way'!X14^(1/3)*SIN('OddsRatio_working_3-way'!Y14/3)</f>
        <v>0.14376451886009226</v>
      </c>
      <c r="AD14" s="11">
        <f>'OddsRatio_working_3-way'!X14^(1/3)*SIN(('OddsRatio_working_3-way'!Y14+2*PI())/3)</f>
        <v>0.39019657590708595</v>
      </c>
      <c r="AE14" s="11">
        <f>'OddsRatio_working_3-way'!X14^(1/3)*SIN(('OddsRatio_working_3-way'!Y14+4*PI())/3)</f>
        <v>-0.53396109476717812</v>
      </c>
      <c r="AF14" s="11">
        <f>-'OddsRatio_working_3-way'!U14/(3*'OddsRatio_working_3-way'!X14^(1/3))*COS(('OddsRatio_working_3-way'!Y14)/3)</f>
        <v>0.53356267993744377</v>
      </c>
      <c r="AG14" s="11">
        <f>-'OddsRatio_working_3-way'!U14/(3*'OddsRatio_working_3-way'!X14^(1/3))*COS(('OddsRatio_working_3-way'!Y14+2*PI())/3)</f>
        <v>-0.39128506546440867</v>
      </c>
      <c r="AH14" s="11">
        <f>-'OddsRatio_working_3-way'!U14/(3*'OddsRatio_working_3-way'!X14^(1/3))*COS(('OddsRatio_working_3-way'!Y14+4*PI())/3)</f>
        <v>-0.14227761447303497</v>
      </c>
      <c r="AI14" s="11">
        <f>'OddsRatio_working_3-way'!U14/(3*'OddsRatio_working_3-way'!X14^(1/3))*SIN(('OddsRatio_working_3-way'!Y14)/3)</f>
        <v>-0.14376451886009223</v>
      </c>
      <c r="AJ14" s="11">
        <f>'OddsRatio_working_3-way'!U14/(3*'OddsRatio_working_3-way'!X14^(1/3))*SIN(('OddsRatio_working_3-way'!Y14+2*PI())/3)</f>
        <v>-0.3901965759070859</v>
      </c>
      <c r="AK14" s="11">
        <f>'OddsRatio_working_3-way'!U14/(3*'OddsRatio_working_3-way'!X14^(1/3))*SIN(('OddsRatio_working_3-way'!Y14+4*PI())/3)</f>
        <v>0.53396109476717801</v>
      </c>
      <c r="AL14" s="11">
        <f>'OddsRatio_working_3-way'!Z14+'OddsRatio_working_3-way'!AF14</f>
        <v>1.0671253598748875</v>
      </c>
      <c r="AM14" s="11">
        <f>'OddsRatio_working_3-way'!AA14+'OddsRatio_working_3-way'!AG14</f>
        <v>-0.78257013092881744</v>
      </c>
      <c r="AN14" s="11">
        <f>'OddsRatio_working_3-way'!AB14+'OddsRatio_working_3-way'!AH14</f>
        <v>-0.28455522894606999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1.0671253598748875</v>
      </c>
      <c r="AS14" s="11">
        <f>IF(('OddsRatio_working_3-way'!X14=0),IF(Q14&gt;0,-Q14^(1/3),(-Q14)^(1/3)),'OddsRatio_working_3-way'!AM14-'OddsRatio_working_3-way'!R14/3)</f>
        <v>-0.78257013092881744</v>
      </c>
      <c r="AT14" s="11">
        <f>IF(('OddsRatio_working_3-way'!X14=0),IF(Q14&gt;0,-Q14^(1/3),(-Q14)^(1/3)),'OddsRatio_working_3-way'!AN14-'OddsRatio_working_3-way'!R14/3)</f>
        <v>-0.28455522894606999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4.54</v>
      </c>
      <c r="C15" s="4">
        <f>IF('True_Odds_Calculator_3-way'!C16="","",'True_Odds_Calculator_3-way'!C16)</f>
        <v>7.18</v>
      </c>
      <c r="D15" s="9">
        <f t="shared" si="13"/>
        <v>0.65770486536973161</v>
      </c>
      <c r="E15" s="9">
        <f t="shared" si="14"/>
        <v>0.21008823356343501</v>
      </c>
      <c r="F15" s="9">
        <f t="shared" si="15"/>
        <v>0.13220690106683347</v>
      </c>
      <c r="G15" s="9">
        <f t="shared" si="16"/>
        <v>1.0621200116145506</v>
      </c>
      <c r="H15" s="9">
        <f t="shared" si="17"/>
        <v>1.5204388056911298</v>
      </c>
      <c r="I15" s="9">
        <f t="shared" si="18"/>
        <v>4.7599048411155085</v>
      </c>
      <c r="J15" s="9">
        <f t="shared" si="19"/>
        <v>7.5639016717779217</v>
      </c>
      <c r="K15" s="11">
        <f t="shared" si="20"/>
        <v>0.67114093959731547</v>
      </c>
      <c r="L15" s="11">
        <f t="shared" si="21"/>
        <v>0.22026431718061673</v>
      </c>
      <c r="M15" s="11">
        <f t="shared" si="22"/>
        <v>0.1392757660167131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-0.22070961420740465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0.21021280948328658</v>
      </c>
      <c r="Q15" s="11">
        <f>2*'OddsRatio_working_3-way'!K15*'OddsRatio_working_3-way'!L15*'OddsRatio_working_3-way'!M15</f>
        <v>4.1177827518763296E-2</v>
      </c>
      <c r="R15" s="11">
        <f t="shared" si="23"/>
        <v>0</v>
      </c>
      <c r="S15" s="11">
        <f t="shared" si="24"/>
        <v>-0.95244065483140194</v>
      </c>
      <c r="T15" s="11">
        <f t="shared" si="25"/>
        <v>-0.18657015765551463</v>
      </c>
      <c r="U15" s="11">
        <f>'OddsRatio_working_3-way'!S15-'OddsRatio_working_3-way'!R15^2/3</f>
        <v>-0.95244065483140194</v>
      </c>
      <c r="V15" s="11">
        <f>'OddsRatio_working_3-way'!S15*'OddsRatio_working_3-way'!R15/3-2*'OddsRatio_working_3-way'!R15^3/27-'OddsRatio_working_3-way'!T15</f>
        <v>0.18657015765551463</v>
      </c>
      <c r="W15" s="11">
        <f>'OddsRatio_working_3-way'!V15^2+4*'OddsRatio_working_3-way'!U15^3/27</f>
        <v>-9.3191585807673588E-2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0.17888544486296054</v>
      </c>
      <c r="Y15" s="11">
        <f>IF('OddsRatio_working_3-way'!W15&gt;=0,IF('OddsRatio_working_3-way'!V15+SQRT('OddsRatio_working_3-way'!W15)&gt;0,0,PI()),ACOS('OddsRatio_working_3-way'!V15/(2*'OddsRatio_working_3-way'!X15)))</f>
        <v>1.0222124512144961</v>
      </c>
      <c r="Z15" s="11">
        <f>'OddsRatio_working_3-way'!X15^(1/3)*COS('OddsRatio_working_3-way'!Y15/3)</f>
        <v>0.5310600058072753</v>
      </c>
      <c r="AA15" s="11">
        <f>'OddsRatio_working_3-way'!X15^(1/3)*COS(('OddsRatio_working_3-way'!Y15+2*PI())/3)</f>
        <v>-0.42859936355067357</v>
      </c>
      <c r="AB15" s="11">
        <f>'OddsRatio_working_3-way'!X15^(1/3)*COS(('OddsRatio_working_3-way'!Y15+4*PI())/3)</f>
        <v>-0.10246064225660184</v>
      </c>
      <c r="AC15" s="11">
        <f>'OddsRatio_working_3-way'!X15^(1/3)*SIN('OddsRatio_working_3-way'!Y15/3)</f>
        <v>0.18829627853229261</v>
      </c>
      <c r="AD15" s="11">
        <f>'OddsRatio_working_3-way'!X15^(1/3)*SIN(('OddsRatio_working_3-way'!Y15+2*PI())/3)</f>
        <v>0.36576331669686557</v>
      </c>
      <c r="AE15" s="11">
        <f>'OddsRatio_working_3-way'!X15^(1/3)*SIN(('OddsRatio_working_3-way'!Y15+4*PI())/3)</f>
        <v>-0.55405959522915826</v>
      </c>
      <c r="AF15" s="11">
        <f>-'OddsRatio_working_3-way'!U15/(3*'OddsRatio_working_3-way'!X15^(1/3))*COS(('OddsRatio_working_3-way'!Y15)/3)</f>
        <v>0.5310600058072753</v>
      </c>
      <c r="AG15" s="11">
        <f>-'OddsRatio_working_3-way'!U15/(3*'OddsRatio_working_3-way'!X15^(1/3))*COS(('OddsRatio_working_3-way'!Y15+2*PI())/3)</f>
        <v>-0.42859936355067357</v>
      </c>
      <c r="AH15" s="11">
        <f>-'OddsRatio_working_3-way'!U15/(3*'OddsRatio_working_3-way'!X15^(1/3))*COS(('OddsRatio_working_3-way'!Y15+4*PI())/3)</f>
        <v>-0.10246064225660184</v>
      </c>
      <c r="AI15" s="11">
        <f>'OddsRatio_working_3-way'!U15/(3*'OddsRatio_working_3-way'!X15^(1/3))*SIN(('OddsRatio_working_3-way'!Y15)/3)</f>
        <v>-0.18829627853229261</v>
      </c>
      <c r="AJ15" s="11">
        <f>'OddsRatio_working_3-way'!U15/(3*'OddsRatio_working_3-way'!X15^(1/3))*SIN(('OddsRatio_working_3-way'!Y15+2*PI())/3)</f>
        <v>-0.36576331669686557</v>
      </c>
      <c r="AK15" s="11">
        <f>'OddsRatio_working_3-way'!U15/(3*'OddsRatio_working_3-way'!X15^(1/3))*SIN(('OddsRatio_working_3-way'!Y15+4*PI())/3)</f>
        <v>0.55405959522915826</v>
      </c>
      <c r="AL15" s="11">
        <f>'OddsRatio_working_3-way'!Z15+'OddsRatio_working_3-way'!AF15</f>
        <v>1.0621200116145506</v>
      </c>
      <c r="AM15" s="11">
        <f>'OddsRatio_working_3-way'!AA15+'OddsRatio_working_3-way'!AG15</f>
        <v>-0.85719872710134715</v>
      </c>
      <c r="AN15" s="11">
        <f>'OddsRatio_working_3-way'!AB15+'OddsRatio_working_3-way'!AH15</f>
        <v>-0.20492128451320368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1.0621200116145506</v>
      </c>
      <c r="AS15" s="11">
        <f>IF(('OddsRatio_working_3-way'!X15=0),IF(Q15&gt;0,-Q15^(1/3),(-Q15)^(1/3)),'OddsRatio_working_3-way'!AM15-'OddsRatio_working_3-way'!R15/3)</f>
        <v>-0.85719872710134715</v>
      </c>
      <c r="AT15" s="11">
        <f>IF(('OddsRatio_working_3-way'!X15=0),IF(Q15&gt;0,-Q15^(1/3),(-Q15)^(1/3)),'OddsRatio_working_3-way'!AN15-'OddsRatio_working_3-way'!R15/3)</f>
        <v>-0.20492128451320368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2.23</v>
      </c>
      <c r="B16" s="4">
        <f>IF('True_Odds_Calculator_3-way'!B17="","",'True_Odds_Calculator_3-way'!B17)</f>
        <v>3.13</v>
      </c>
      <c r="C16" s="4">
        <f>IF('True_Odds_Calculator_3-way'!C17="","",'True_Odds_Calculator_3-way'!C17)</f>
        <v>3.75</v>
      </c>
      <c r="D16" s="9">
        <f t="shared" si="13"/>
        <v>0.43540977358520788</v>
      </c>
      <c r="E16" s="9">
        <f t="shared" si="14"/>
        <v>0.30812059546895548</v>
      </c>
      <c r="F16" s="9">
        <f t="shared" si="15"/>
        <v>0.25646963094583658</v>
      </c>
      <c r="G16" s="9">
        <f t="shared" si="16"/>
        <v>1.0542171354126504</v>
      </c>
      <c r="H16" s="9">
        <f t="shared" si="17"/>
        <v>2.2966870765575593</v>
      </c>
      <c r="I16" s="9">
        <f t="shared" si="18"/>
        <v>3.2454824984289452</v>
      </c>
      <c r="J16" s="9">
        <f t="shared" si="19"/>
        <v>3.8990971223847879</v>
      </c>
      <c r="K16" s="11">
        <f t="shared" si="20"/>
        <v>0.44843049327354262</v>
      </c>
      <c r="L16" s="11">
        <f t="shared" si="21"/>
        <v>0.31948881789137379</v>
      </c>
      <c r="M16" s="11">
        <f t="shared" si="22"/>
        <v>0.26666666666666666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-0.27525609249416172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0.23343218861779302</v>
      </c>
      <c r="Q16" s="11">
        <f>2*'OddsRatio_working_3-way'!K16*'OddsRatio_working_3-way'!L16*'OddsRatio_working_3-way'!M16</f>
        <v>7.640988170795189E-2</v>
      </c>
      <c r="R16" s="11">
        <f t="shared" si="23"/>
        <v>0</v>
      </c>
      <c r="S16" s="11">
        <f t="shared" si="24"/>
        <v>-0.84805457529607342</v>
      </c>
      <c r="T16" s="11">
        <f t="shared" si="25"/>
        <v>-0.27759560566156249</v>
      </c>
      <c r="U16" s="11">
        <f>'OddsRatio_working_3-way'!S16-'OddsRatio_working_3-way'!R16^2/3</f>
        <v>-0.84805457529607342</v>
      </c>
      <c r="V16" s="11">
        <f>'OddsRatio_working_3-way'!S16*'OddsRatio_working_3-way'!R16/3-2*'OddsRatio_working_3-way'!R16^3/27-'OddsRatio_working_3-way'!T16</f>
        <v>0.27759560566156249</v>
      </c>
      <c r="W16" s="11">
        <f>'OddsRatio_working_3-way'!V16^2+4*'OddsRatio_working_3-way'!U16^3/27</f>
        <v>-1.3298892386796962E-2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0.15029821411896971</v>
      </c>
      <c r="Y16" s="11">
        <f>IF('OddsRatio_working_3-way'!W16&gt;=0,IF('OddsRatio_working_3-way'!V16+SQRT('OddsRatio_working_3-way'!W16)&gt;0,0,PI()),ACOS('OddsRatio_working_3-way'!V16/(2*'OddsRatio_working_3-way'!X16)))</f>
        <v>0.39373472139032328</v>
      </c>
      <c r="Z16" s="11">
        <f>'OddsRatio_working_3-way'!X16^(1/3)*COS('OddsRatio_working_3-way'!Y16/3)</f>
        <v>0.52710856770632519</v>
      </c>
      <c r="AA16" s="11">
        <f>'OddsRatio_working_3-way'!X16^(1/3)*COS(('OddsRatio_working_3-way'!Y16+2*PI())/3)</f>
        <v>-0.32381257964683885</v>
      </c>
      <c r="AB16" s="11">
        <f>'OddsRatio_working_3-way'!X16^(1/3)*COS(('OddsRatio_working_3-way'!Y16+4*PI())/3)</f>
        <v>-0.2032959880594862</v>
      </c>
      <c r="AC16" s="11">
        <f>'OddsRatio_working_3-way'!X16^(1/3)*SIN('OddsRatio_working_3-way'!Y16/3)</f>
        <v>6.9580286594774124E-2</v>
      </c>
      <c r="AD16" s="11">
        <f>'OddsRatio_working_3-way'!X16^(1/3)*SIN(('OddsRatio_working_3-way'!Y16+2*PI())/3)</f>
        <v>0.42169926688872028</v>
      </c>
      <c r="AE16" s="11">
        <f>'OddsRatio_working_3-way'!X16^(1/3)*SIN(('OddsRatio_working_3-way'!Y16+4*PI())/3)</f>
        <v>-0.4912795534834945</v>
      </c>
      <c r="AF16" s="11">
        <f>-'OddsRatio_working_3-way'!U16/(3*'OddsRatio_working_3-way'!X16^(1/3))*COS(('OddsRatio_working_3-way'!Y16)/3)</f>
        <v>0.52710856770632519</v>
      </c>
      <c r="AG16" s="11">
        <f>-'OddsRatio_working_3-way'!U16/(3*'OddsRatio_working_3-way'!X16^(1/3))*COS(('OddsRatio_working_3-way'!Y16+2*PI())/3)</f>
        <v>-0.32381257964683885</v>
      </c>
      <c r="AH16" s="11">
        <f>-'OddsRatio_working_3-way'!U16/(3*'OddsRatio_working_3-way'!X16^(1/3))*COS(('OddsRatio_working_3-way'!Y16+4*PI())/3)</f>
        <v>-0.2032959880594862</v>
      </c>
      <c r="AI16" s="11">
        <f>'OddsRatio_working_3-way'!U16/(3*'OddsRatio_working_3-way'!X16^(1/3))*SIN(('OddsRatio_working_3-way'!Y16)/3)</f>
        <v>-6.9580286594774124E-2</v>
      </c>
      <c r="AJ16" s="11">
        <f>'OddsRatio_working_3-way'!U16/(3*'OddsRatio_working_3-way'!X16^(1/3))*SIN(('OddsRatio_working_3-way'!Y16+2*PI())/3)</f>
        <v>-0.42169926688872028</v>
      </c>
      <c r="AK16" s="11">
        <f>'OddsRatio_working_3-way'!U16/(3*'OddsRatio_working_3-way'!X16^(1/3))*SIN(('OddsRatio_working_3-way'!Y16+4*PI())/3)</f>
        <v>0.4912795534834945</v>
      </c>
      <c r="AL16" s="11">
        <f>'OddsRatio_working_3-way'!Z16+'OddsRatio_working_3-way'!AF16</f>
        <v>1.0542171354126504</v>
      </c>
      <c r="AM16" s="11">
        <f>'OddsRatio_working_3-way'!AA16+'OddsRatio_working_3-way'!AG16</f>
        <v>-0.6476251592936777</v>
      </c>
      <c r="AN16" s="11">
        <f>'OddsRatio_working_3-way'!AB16+'OddsRatio_working_3-way'!AH16</f>
        <v>-0.40659197611897241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1.0542171354126504</v>
      </c>
      <c r="AS16" s="11">
        <f>IF(('OddsRatio_working_3-way'!X16=0),IF(Q16&gt;0,-Q16^(1/3),(-Q16)^(1/3)),'OddsRatio_working_3-way'!AM16-'OddsRatio_working_3-way'!R16/3)</f>
        <v>-0.6476251592936777</v>
      </c>
      <c r="AT16" s="11">
        <f>IF(('OddsRatio_working_3-way'!X16=0),IF(Q16&gt;0,-Q16^(1/3),(-Q16)^(1/3)),'OddsRatio_working_3-way'!AN16-'OddsRatio_working_3-way'!R16/3)</f>
        <v>-0.40659197611897241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2.13</v>
      </c>
      <c r="B17" s="4">
        <f>IF('True_Odds_Calculator_3-way'!B18="","",'True_Odds_Calculator_3-way'!B18)</f>
        <v>3.21</v>
      </c>
      <c r="C17" s="4">
        <f>IF('True_Odds_Calculator_3-way'!C18="","",'True_Odds_Calculator_3-way'!C18)</f>
        <v>3.79</v>
      </c>
      <c r="D17" s="9">
        <f t="shared" si="13"/>
        <v>0.45236608014023422</v>
      </c>
      <c r="E17" s="9">
        <f t="shared" si="14"/>
        <v>0.29694458980910543</v>
      </c>
      <c r="F17" s="9">
        <f t="shared" si="15"/>
        <v>0.25068933005066041</v>
      </c>
      <c r="G17" s="9">
        <f t="shared" si="16"/>
        <v>1.0713265400807277</v>
      </c>
      <c r="H17" s="9">
        <f t="shared" si="17"/>
        <v>2.2105989902912224</v>
      </c>
      <c r="I17" s="9">
        <f t="shared" si="18"/>
        <v>3.3676316535784085</v>
      </c>
      <c r="J17" s="9">
        <f t="shared" si="19"/>
        <v>3.9890010468252304</v>
      </c>
      <c r="K17" s="11">
        <f t="shared" si="20"/>
        <v>0.46948356807511737</v>
      </c>
      <c r="L17" s="11">
        <f t="shared" si="21"/>
        <v>0.3115264797507788</v>
      </c>
      <c r="M17" s="11">
        <f t="shared" si="22"/>
        <v>0.26385224274406333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-0.26887540318477343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0.23655744928862388</v>
      </c>
      <c r="Q17" s="11">
        <f>2*'OddsRatio_working_3-way'!K17*'OddsRatio_working_3-way'!L17*'OddsRatio_working_3-way'!M17</f>
        <v>7.7180244466108938E-2</v>
      </c>
      <c r="R17" s="11">
        <f t="shared" si="23"/>
        <v>0</v>
      </c>
      <c r="S17" s="11">
        <f t="shared" si="24"/>
        <v>-0.87980323408779648</v>
      </c>
      <c r="T17" s="11">
        <f t="shared" si="25"/>
        <v>-0.28704836348704615</v>
      </c>
      <c r="U17" s="11">
        <f>'OddsRatio_working_3-way'!S17-'OddsRatio_working_3-way'!R17^2/3</f>
        <v>-0.87980323408779648</v>
      </c>
      <c r="V17" s="11">
        <f>'OddsRatio_working_3-way'!S17*'OddsRatio_working_3-way'!R17/3-2*'OddsRatio_working_3-way'!R17^3/27-'OddsRatio_working_3-way'!T17</f>
        <v>0.28704836348704615</v>
      </c>
      <c r="W17" s="11">
        <f>'OddsRatio_working_3-way'!V17^2+4*'OddsRatio_working_3-way'!U17^3/27</f>
        <v>-1.8494344521270342E-2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0.15881680287509073</v>
      </c>
      <c r="Y17" s="11">
        <f>IF('OddsRatio_working_3-way'!W17&gt;=0,IF('OddsRatio_working_3-way'!V17+SQRT('OddsRatio_working_3-way'!W17)&gt;0,0,PI()),ACOS('OddsRatio_working_3-way'!V17/(2*'OddsRatio_working_3-way'!X17)))</f>
        <v>0.44244147291793401</v>
      </c>
      <c r="Z17" s="11">
        <f>'OddsRatio_working_3-way'!X17^(1/3)*COS('OddsRatio_working_3-way'!Y17/3)</f>
        <v>0.53566327004036385</v>
      </c>
      <c r="AA17" s="11">
        <f>'OddsRatio_working_3-way'!X17^(1/3)*COS(('OddsRatio_working_3-way'!Y17+2*PI())/3)</f>
        <v>-0.33674792024506384</v>
      </c>
      <c r="AB17" s="11">
        <f>'OddsRatio_working_3-way'!X17^(1/3)*COS(('OddsRatio_working_3-way'!Y17+4*PI())/3)</f>
        <v>-0.19891534979529962</v>
      </c>
      <c r="AC17" s="11">
        <f>'OddsRatio_working_3-way'!X17^(1/3)*SIN('OddsRatio_working_3-way'!Y17/3)</f>
        <v>7.9577671652269408E-2</v>
      </c>
      <c r="AD17" s="11">
        <f>'OddsRatio_working_3-way'!X17^(1/3)*SIN(('OddsRatio_working_3-way'!Y17+2*PI())/3)</f>
        <v>0.4241091639030643</v>
      </c>
      <c r="AE17" s="11">
        <f>'OddsRatio_working_3-way'!X17^(1/3)*SIN(('OddsRatio_working_3-way'!Y17+4*PI())/3)</f>
        <v>-0.50368683555533367</v>
      </c>
      <c r="AF17" s="11">
        <f>-'OddsRatio_working_3-way'!U17/(3*'OddsRatio_working_3-way'!X17^(1/3))*COS(('OddsRatio_working_3-way'!Y17)/3)</f>
        <v>0.53566327004036396</v>
      </c>
      <c r="AG17" s="11">
        <f>-'OddsRatio_working_3-way'!U17/(3*'OddsRatio_working_3-way'!X17^(1/3))*COS(('OddsRatio_working_3-way'!Y17+2*PI())/3)</f>
        <v>-0.33674792024506395</v>
      </c>
      <c r="AH17" s="11">
        <f>-'OddsRatio_working_3-way'!U17/(3*'OddsRatio_working_3-way'!X17^(1/3))*COS(('OddsRatio_working_3-way'!Y17+4*PI())/3)</f>
        <v>-0.19891534979529968</v>
      </c>
      <c r="AI17" s="11">
        <f>'OddsRatio_working_3-way'!U17/(3*'OddsRatio_working_3-way'!X17^(1/3))*SIN(('OddsRatio_working_3-way'!Y17)/3)</f>
        <v>-7.9577671652269422E-2</v>
      </c>
      <c r="AJ17" s="11">
        <f>'OddsRatio_working_3-way'!U17/(3*'OddsRatio_working_3-way'!X17^(1/3))*SIN(('OddsRatio_working_3-way'!Y17+2*PI())/3)</f>
        <v>-0.42410916390306441</v>
      </c>
      <c r="AK17" s="11">
        <f>'OddsRatio_working_3-way'!U17/(3*'OddsRatio_working_3-way'!X17^(1/3))*SIN(('OddsRatio_working_3-way'!Y17+4*PI())/3)</f>
        <v>0.50368683555533378</v>
      </c>
      <c r="AL17" s="11">
        <f>'OddsRatio_working_3-way'!Z17+'OddsRatio_working_3-way'!AF17</f>
        <v>1.0713265400807277</v>
      </c>
      <c r="AM17" s="11">
        <f>'OddsRatio_working_3-way'!AA17+'OddsRatio_working_3-way'!AG17</f>
        <v>-0.67349584049012778</v>
      </c>
      <c r="AN17" s="11">
        <f>'OddsRatio_working_3-way'!AB17+'OddsRatio_working_3-way'!AH17</f>
        <v>-0.3978306995905993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1.0713265400807277</v>
      </c>
      <c r="AS17" s="11">
        <f>IF(('OddsRatio_working_3-way'!X17=0),IF(Q17&gt;0,-Q17^(1/3),(-Q17)^(1/3)),'OddsRatio_working_3-way'!AM17-'OddsRatio_working_3-way'!R17/3)</f>
        <v>-0.67349584049012778</v>
      </c>
      <c r="AT17" s="11">
        <f>IF(('OddsRatio_working_3-way'!X17=0),IF(Q17&gt;0,-Q17^(1/3),(-Q17)^(1/3)),'OddsRatio_working_3-way'!AN17-'OddsRatio_working_3-way'!R17/3)</f>
        <v>-0.3978306995905993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2.16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3.64</v>
      </c>
      <c r="D18" s="9">
        <f t="shared" si="13"/>
        <v>0.44576535039700022</v>
      </c>
      <c r="E18" s="9">
        <f t="shared" si="14"/>
        <v>0.29311444057156832</v>
      </c>
      <c r="F18" s="9">
        <f t="shared" si="15"/>
        <v>0.26112020903143124</v>
      </c>
      <c r="G18" s="9">
        <f t="shared" si="16"/>
        <v>1.0718385594832538</v>
      </c>
      <c r="H18" s="9">
        <f t="shared" si="17"/>
        <v>2.2433327290005751</v>
      </c>
      <c r="I18" s="9">
        <f t="shared" si="18"/>
        <v>3.4116367588373215</v>
      </c>
      <c r="J18" s="9">
        <f t="shared" si="19"/>
        <v>3.8296537970357907</v>
      </c>
      <c r="K18" s="11">
        <f t="shared" si="20"/>
        <v>0.46296296296296291</v>
      </c>
      <c r="L18" s="11">
        <f t="shared" si="21"/>
        <v>0.30769230769230771</v>
      </c>
      <c r="M18" s="11">
        <f t="shared" si="22"/>
        <v>0.27472527472527469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-0.26965342349957733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0.23676465984158296</v>
      </c>
      <c r="Q18" s="11">
        <f>2*'OddsRatio_working_3-way'!K18*'OddsRatio_working_3-way'!L18*'OddsRatio_working_3-way'!M18</f>
        <v>7.8269309038539805E-2</v>
      </c>
      <c r="R18" s="11">
        <f t="shared" si="23"/>
        <v>0</v>
      </c>
      <c r="S18" s="11">
        <f t="shared" si="24"/>
        <v>-0.87803320561941267</v>
      </c>
      <c r="T18" s="11">
        <f t="shared" si="25"/>
        <v>-0.29025891094856615</v>
      </c>
      <c r="U18" s="11">
        <f>'OddsRatio_working_3-way'!S18-'OddsRatio_working_3-way'!R18^2/3</f>
        <v>-0.87803320561941267</v>
      </c>
      <c r="V18" s="11">
        <f>'OddsRatio_working_3-way'!S18*'OddsRatio_working_3-way'!R18/3-2*'OddsRatio_working_3-way'!R18^3/27-'OddsRatio_working_3-way'!T18</f>
        <v>0.29025891094856615</v>
      </c>
      <c r="W18" s="11">
        <f>'OddsRatio_working_3-way'!V18^2+4*'OddsRatio_working_3-way'!U18^3/27</f>
        <v>-1.6033164310725032E-2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0.15833777162743945</v>
      </c>
      <c r="Y18" s="11">
        <f>IF('OddsRatio_working_3-way'!W18&gt;=0,IF('OddsRatio_working_3-way'!V18+SQRT('OddsRatio_working_3-way'!W18)&gt;0,0,PI()),ACOS('OddsRatio_working_3-way'!V18/(2*'OddsRatio_working_3-way'!X18)))</f>
        <v>0.41135117657745002</v>
      </c>
      <c r="Z18" s="11">
        <f>'OddsRatio_working_3-way'!X18^(1/3)*COS('OddsRatio_working_3-way'!Y18/3)</f>
        <v>0.5359192797416269</v>
      </c>
      <c r="AA18" s="11">
        <f>'OddsRatio_working_3-way'!X18^(1/3)*COS(('OddsRatio_working_3-way'!Y18+2*PI())/3)</f>
        <v>-0.33200021767711585</v>
      </c>
      <c r="AB18" s="11">
        <f>'OddsRatio_working_3-way'!X18^(1/3)*COS(('OddsRatio_working_3-way'!Y18+4*PI())/3)</f>
        <v>-0.20391906206451119</v>
      </c>
      <c r="AC18" s="11">
        <f>'OddsRatio_working_3-way'!X18^(1/3)*SIN('OddsRatio_working_3-way'!Y18/3)</f>
        <v>7.3947689671055611E-2</v>
      </c>
      <c r="AD18" s="11">
        <f>'OddsRatio_working_3-way'!X18^(1/3)*SIN(('OddsRatio_working_3-way'!Y18+2*PI())/3)</f>
        <v>0.4271458657985801</v>
      </c>
      <c r="AE18" s="11">
        <f>'OddsRatio_working_3-way'!X18^(1/3)*SIN(('OddsRatio_working_3-way'!Y18+4*PI())/3)</f>
        <v>-0.50109355546963574</v>
      </c>
      <c r="AF18" s="11">
        <f>-'OddsRatio_working_3-way'!U18/(3*'OddsRatio_working_3-way'!X18^(1/3))*COS(('OddsRatio_working_3-way'!Y18)/3)</f>
        <v>0.5359192797416269</v>
      </c>
      <c r="AG18" s="11">
        <f>-'OddsRatio_working_3-way'!U18/(3*'OddsRatio_working_3-way'!X18^(1/3))*COS(('OddsRatio_working_3-way'!Y18+2*PI())/3)</f>
        <v>-0.33200021767711585</v>
      </c>
      <c r="AH18" s="11">
        <f>-'OddsRatio_working_3-way'!U18/(3*'OddsRatio_working_3-way'!X18^(1/3))*COS(('OddsRatio_working_3-way'!Y18+4*PI())/3)</f>
        <v>-0.20391906206451119</v>
      </c>
      <c r="AI18" s="11">
        <f>'OddsRatio_working_3-way'!U18/(3*'OddsRatio_working_3-way'!X18^(1/3))*SIN(('OddsRatio_working_3-way'!Y18)/3)</f>
        <v>-7.3947689671055611E-2</v>
      </c>
      <c r="AJ18" s="11">
        <f>'OddsRatio_working_3-way'!U18/(3*'OddsRatio_working_3-way'!X18^(1/3))*SIN(('OddsRatio_working_3-way'!Y18+2*PI())/3)</f>
        <v>-0.4271458657985801</v>
      </c>
      <c r="AK18" s="11">
        <f>'OddsRatio_working_3-way'!U18/(3*'OddsRatio_working_3-way'!X18^(1/3))*SIN(('OddsRatio_working_3-way'!Y18+4*PI())/3)</f>
        <v>0.50109355546963574</v>
      </c>
      <c r="AL18" s="11">
        <f>'OddsRatio_working_3-way'!Z18+'OddsRatio_working_3-way'!AF18</f>
        <v>1.0718385594832538</v>
      </c>
      <c r="AM18" s="11">
        <f>'OddsRatio_working_3-way'!AA18+'OddsRatio_working_3-way'!AG18</f>
        <v>-0.6640004353542317</v>
      </c>
      <c r="AN18" s="11">
        <f>'OddsRatio_working_3-way'!AB18+'OddsRatio_working_3-way'!AH18</f>
        <v>-0.40783812412902237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1.0718385594832538</v>
      </c>
      <c r="AS18" s="11">
        <f>IF(('OddsRatio_working_3-way'!X18=0),IF(Q18&gt;0,-Q18^(1/3),(-Q18)^(1/3)),'OddsRatio_working_3-way'!AM18-'OddsRatio_working_3-way'!R18/3)</f>
        <v>-0.6640004353542317</v>
      </c>
      <c r="AT18" s="11">
        <f>IF(('OddsRatio_working_3-way'!X18=0),IF(Q18&gt;0,-Q18^(1/3),(-Q18)^(1/3)),'OddsRatio_working_3-way'!AN18-'OddsRatio_working_3-way'!R18/3)</f>
        <v>-0.40783812412902237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4.2</v>
      </c>
      <c r="B19" s="4">
        <f>IF('True_Odds_Calculator_3-way'!B20="","",'True_Odds_Calculator_3-way'!B20)</f>
        <v>3.48</v>
      </c>
      <c r="C19" s="4">
        <f>IF('True_Odds_Calculator_3-way'!C20="","",'True_Odds_Calculator_3-way'!C20)</f>
        <v>1.92</v>
      </c>
      <c r="D19" s="9">
        <f t="shared" si="13"/>
        <v>0.22501029359390048</v>
      </c>
      <c r="E19" s="9">
        <f t="shared" si="14"/>
        <v>0.27253252068748479</v>
      </c>
      <c r="F19" s="9">
        <f t="shared" si="15"/>
        <v>0.50245718571861486</v>
      </c>
      <c r="G19" s="9">
        <f t="shared" si="16"/>
        <v>1.0763253510926094</v>
      </c>
      <c r="H19" s="9">
        <f t="shared" si="17"/>
        <v>4.4442411234963508</v>
      </c>
      <c r="I19" s="9">
        <f t="shared" si="18"/>
        <v>3.669286870709672</v>
      </c>
      <c r="J19" s="9">
        <f t="shared" si="19"/>
        <v>1.9902193230052005</v>
      </c>
      <c r="K19" s="11">
        <f t="shared" si="20"/>
        <v>0.23809523809523808</v>
      </c>
      <c r="L19" s="11">
        <f t="shared" si="21"/>
        <v>0.28735632183908044</v>
      </c>
      <c r="M19" s="11">
        <f t="shared" si="22"/>
        <v>0.52083333333333337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-0.26017150155081203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0.2351874657909141</v>
      </c>
      <c r="Q19" s="11">
        <f>2*'OddsRatio_working_3-way'!K19*'OddsRatio_working_3-way'!L19*'OddsRatio_working_3-way'!M19</f>
        <v>7.1268929027549707E-2</v>
      </c>
      <c r="R19" s="11">
        <f t="shared" si="23"/>
        <v>0</v>
      </c>
      <c r="S19" s="11">
        <f t="shared" si="24"/>
        <v>-0.90397089761570792</v>
      </c>
      <c r="T19" s="11">
        <f t="shared" si="25"/>
        <v>-0.27393057503506291</v>
      </c>
      <c r="U19" s="11">
        <f>'OddsRatio_working_3-way'!S19-'OddsRatio_working_3-way'!R19^2/3</f>
        <v>-0.90397089761570792</v>
      </c>
      <c r="V19" s="11">
        <f>'OddsRatio_working_3-way'!S19*'OddsRatio_working_3-way'!R19/3-2*'OddsRatio_working_3-way'!R19^3/27-'OddsRatio_working_3-way'!T19</f>
        <v>0.27393057503506291</v>
      </c>
      <c r="W19" s="11">
        <f>'OddsRatio_working_3-way'!V19^2+4*'OddsRatio_working_3-way'!U19^3/27</f>
        <v>-3.4397879689797628E-2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0.16540544098429613</v>
      </c>
      <c r="Y19" s="11">
        <f>IF('OddsRatio_working_3-way'!W19&gt;=0,IF('OddsRatio_working_3-way'!V19+SQRT('OddsRatio_working_3-way'!W19)&gt;0,0,PI()),ACOS('OddsRatio_working_3-way'!V19/(2*'OddsRatio_working_3-way'!X19)))</f>
        <v>0.59516155918877056</v>
      </c>
      <c r="Z19" s="11">
        <f>'OddsRatio_working_3-way'!X19^(1/3)*COS('OddsRatio_working_3-way'!Y19/3)</f>
        <v>0.5381626755463047</v>
      </c>
      <c r="AA19" s="11">
        <f>'OddsRatio_working_3-way'!X19^(1/3)*COS(('OddsRatio_working_3-way'!Y19+2*PI())/3)</f>
        <v>-0.36277458934742007</v>
      </c>
      <c r="AB19" s="11">
        <f>'OddsRatio_working_3-way'!X19^(1/3)*COS(('OddsRatio_working_3-way'!Y19+4*PI())/3)</f>
        <v>-0.1753880861988848</v>
      </c>
      <c r="AC19" s="11">
        <f>'OddsRatio_working_3-way'!X19^(1/3)*SIN('OddsRatio_working_3-way'!Y19/3)</f>
        <v>0.10818764803530963</v>
      </c>
      <c r="AD19" s="11">
        <f>'OddsRatio_working_3-way'!X19^(1/3)*SIN(('OddsRatio_working_3-way'!Y19+2*PI())/3)</f>
        <v>0.41196872437404763</v>
      </c>
      <c r="AE19" s="11">
        <f>'OddsRatio_working_3-way'!X19^(1/3)*SIN(('OddsRatio_working_3-way'!Y19+4*PI())/3)</f>
        <v>-0.52015637240935719</v>
      </c>
      <c r="AF19" s="11">
        <f>-'OddsRatio_working_3-way'!U19/(3*'OddsRatio_working_3-way'!X19^(1/3))*COS(('OddsRatio_working_3-way'!Y19)/3)</f>
        <v>0.53816267554630459</v>
      </c>
      <c r="AG19" s="11">
        <f>-'OddsRatio_working_3-way'!U19/(3*'OddsRatio_working_3-way'!X19^(1/3))*COS(('OddsRatio_working_3-way'!Y19+2*PI())/3)</f>
        <v>-0.36277458934741996</v>
      </c>
      <c r="AH19" s="11">
        <f>-'OddsRatio_working_3-way'!U19/(3*'OddsRatio_working_3-way'!X19^(1/3))*COS(('OddsRatio_working_3-way'!Y19+4*PI())/3)</f>
        <v>-0.17538808619888477</v>
      </c>
      <c r="AI19" s="11">
        <f>'OddsRatio_working_3-way'!U19/(3*'OddsRatio_working_3-way'!X19^(1/3))*SIN(('OddsRatio_working_3-way'!Y19)/3)</f>
        <v>-0.1081876480353096</v>
      </c>
      <c r="AJ19" s="11">
        <f>'OddsRatio_working_3-way'!U19/(3*'OddsRatio_working_3-way'!X19^(1/3))*SIN(('OddsRatio_working_3-way'!Y19+2*PI())/3)</f>
        <v>-0.41196872437404758</v>
      </c>
      <c r="AK19" s="11">
        <f>'OddsRatio_working_3-way'!U19/(3*'OddsRatio_working_3-way'!X19^(1/3))*SIN(('OddsRatio_working_3-way'!Y19+4*PI())/3)</f>
        <v>0.52015637240935708</v>
      </c>
      <c r="AL19" s="11">
        <f>'OddsRatio_working_3-way'!Z19+'OddsRatio_working_3-way'!AF19</f>
        <v>1.0763253510926094</v>
      </c>
      <c r="AM19" s="11">
        <f>'OddsRatio_working_3-way'!AA19+'OddsRatio_working_3-way'!AG19</f>
        <v>-0.72554917869484004</v>
      </c>
      <c r="AN19" s="11">
        <f>'OddsRatio_working_3-way'!AB19+'OddsRatio_working_3-way'!AH19</f>
        <v>-0.35077617239776959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1.0763253510926094</v>
      </c>
      <c r="AS19" s="11">
        <f>IF(('OddsRatio_working_3-way'!X19=0),IF(Q19&gt;0,-Q19^(1/3),(-Q19)^(1/3)),'OddsRatio_working_3-way'!AM19-'OddsRatio_working_3-way'!R19/3)</f>
        <v>-0.72554917869484004</v>
      </c>
      <c r="AT19" s="11">
        <f>IF(('OddsRatio_working_3-way'!X19=0),IF(Q19&gt;0,-Q19^(1/3),(-Q19)^(1/3)),'OddsRatio_working_3-way'!AN19-'OddsRatio_working_3-way'!R19/3)</f>
        <v>-0.35077617239776959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5.64</v>
      </c>
      <c r="B20" s="4">
        <f>IF('True_Odds_Calculator_3-way'!B21="","",'True_Odds_Calculator_3-way'!B21)</f>
        <v>3.93</v>
      </c>
      <c r="C20" s="4">
        <f>IF('True_Odds_Calculator_3-way'!C21="","",'True_Odds_Calculator_3-way'!C21)</f>
        <v>1.67</v>
      </c>
      <c r="D20" s="9">
        <f t="shared" si="13"/>
        <v>0.16964585613642716</v>
      </c>
      <c r="E20" s="9">
        <f t="shared" si="14"/>
        <v>0.24445145740210028</v>
      </c>
      <c r="F20" s="9">
        <f t="shared" si="15"/>
        <v>0.58590268646147281</v>
      </c>
      <c r="G20" s="9">
        <f t="shared" si="16"/>
        <v>1.054877723092996</v>
      </c>
      <c r="H20" s="9">
        <f t="shared" si="17"/>
        <v>5.8946326351515008</v>
      </c>
      <c r="I20" s="9">
        <f t="shared" si="18"/>
        <v>4.0907917286624782</v>
      </c>
      <c r="J20" s="9">
        <f t="shared" si="19"/>
        <v>1.7067680744723075</v>
      </c>
      <c r="K20" s="11">
        <f t="shared" si="20"/>
        <v>0.1773049645390071</v>
      </c>
      <c r="L20" s="11">
        <f t="shared" si="21"/>
        <v>0.2544529262086514</v>
      </c>
      <c r="M20" s="11">
        <f t="shared" si="22"/>
        <v>0.5988023952095809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-0.24607771085515628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0.22260713805997448</v>
      </c>
      <c r="Q20" s="11">
        <f>2*'OddsRatio_working_3-way'!K20*'OddsRatio_working_3-way'!L20*'OddsRatio_working_3-way'!M20</f>
        <v>5.4030858752420995E-2</v>
      </c>
      <c r="R20" s="11">
        <f t="shared" si="23"/>
        <v>0</v>
      </c>
      <c r="S20" s="11">
        <f t="shared" si="24"/>
        <v>-0.90462129742016006</v>
      </c>
      <c r="T20" s="11">
        <f t="shared" si="25"/>
        <v>-0.2195682760728544</v>
      </c>
      <c r="U20" s="11">
        <f>'OddsRatio_working_3-way'!S20-'OddsRatio_working_3-way'!R20^2/3</f>
        <v>-0.90462129742016006</v>
      </c>
      <c r="V20" s="11">
        <f>'OddsRatio_working_3-way'!S20*'OddsRatio_working_3-way'!R20/3-2*'OddsRatio_working_3-way'!R20^3/27-'OddsRatio_working_3-way'!T20</f>
        <v>0.2195682760728544</v>
      </c>
      <c r="W20" s="11">
        <f>'OddsRatio_working_3-way'!V20^2+4*'OddsRatio_working_3-way'!U20^3/27</f>
        <v>-6.1461996390957951E-2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0.16558398492046503</v>
      </c>
      <c r="Y20" s="11">
        <f>IF('OddsRatio_working_3-way'!W20&gt;=0,IF('OddsRatio_working_3-way'!V20+SQRT('OddsRatio_working_3-way'!W20)&gt;0,0,PI()),ACOS('OddsRatio_working_3-way'!V20/(2*'OddsRatio_working_3-way'!X20)))</f>
        <v>0.84596148480725541</v>
      </c>
      <c r="Z20" s="11">
        <f>'OddsRatio_working_3-way'!X20^(1/3)*COS('OddsRatio_working_3-way'!Y20/3)</f>
        <v>0.52743886154649811</v>
      </c>
      <c r="AA20" s="11">
        <f>'OddsRatio_working_3-way'!X20^(1/3)*COS(('OddsRatio_working_3-way'!Y20+2*PI())/3)</f>
        <v>-0.39605049233077044</v>
      </c>
      <c r="AB20" s="11">
        <f>'OddsRatio_working_3-way'!X20^(1/3)*COS(('OddsRatio_working_3-way'!Y20+4*PI())/3)</f>
        <v>-0.13138836921572788</v>
      </c>
      <c r="AC20" s="11">
        <f>'OddsRatio_working_3-way'!X20^(1/3)*SIN('OddsRatio_working_3-way'!Y20/3)</f>
        <v>0.15280274802476784</v>
      </c>
      <c r="AD20" s="11">
        <f>'OddsRatio_working_3-way'!X20^(1/3)*SIN(('OddsRatio_working_3-way'!Y20+2*PI())/3)</f>
        <v>0.3803740790300269</v>
      </c>
      <c r="AE20" s="11">
        <f>'OddsRatio_working_3-way'!X20^(1/3)*SIN(('OddsRatio_working_3-way'!Y20+4*PI())/3)</f>
        <v>-0.53317682705479452</v>
      </c>
      <c r="AF20" s="11">
        <f>-'OddsRatio_working_3-way'!U20/(3*'OddsRatio_working_3-way'!X20^(1/3))*COS(('OddsRatio_working_3-way'!Y20)/3)</f>
        <v>0.52743886154649799</v>
      </c>
      <c r="AG20" s="11">
        <f>-'OddsRatio_working_3-way'!U20/(3*'OddsRatio_working_3-way'!X20^(1/3))*COS(('OddsRatio_working_3-way'!Y20+2*PI())/3)</f>
        <v>-0.39605049233077033</v>
      </c>
      <c r="AH20" s="11">
        <f>-'OddsRatio_working_3-way'!U20/(3*'OddsRatio_working_3-way'!X20^(1/3))*COS(('OddsRatio_working_3-way'!Y20+4*PI())/3)</f>
        <v>-0.13138836921572788</v>
      </c>
      <c r="AI20" s="11">
        <f>'OddsRatio_working_3-way'!U20/(3*'OddsRatio_working_3-way'!X20^(1/3))*SIN(('OddsRatio_working_3-way'!Y20)/3)</f>
        <v>-0.15280274802476781</v>
      </c>
      <c r="AJ20" s="11">
        <f>'OddsRatio_working_3-way'!U20/(3*'OddsRatio_working_3-way'!X20^(1/3))*SIN(('OddsRatio_working_3-way'!Y20+2*PI())/3)</f>
        <v>-0.38037407903002679</v>
      </c>
      <c r="AK20" s="11">
        <f>'OddsRatio_working_3-way'!U20/(3*'OddsRatio_working_3-way'!X20^(1/3))*SIN(('OddsRatio_working_3-way'!Y20+4*PI())/3)</f>
        <v>0.53317682705479441</v>
      </c>
      <c r="AL20" s="11">
        <f>'OddsRatio_working_3-way'!Z20+'OddsRatio_working_3-way'!AF20</f>
        <v>1.054877723092996</v>
      </c>
      <c r="AM20" s="11">
        <f>'OddsRatio_working_3-way'!AA20+'OddsRatio_working_3-way'!AG20</f>
        <v>-0.79210098466154077</v>
      </c>
      <c r="AN20" s="11">
        <f>'OddsRatio_working_3-way'!AB20+'OddsRatio_working_3-way'!AH20</f>
        <v>-0.26277673843145577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1.054877723092996</v>
      </c>
      <c r="AS20" s="11">
        <f>IF(('OddsRatio_working_3-way'!X20=0),IF(Q20&gt;0,-Q20^(1/3),(-Q20)^(1/3)),'OddsRatio_working_3-way'!AM20-'OddsRatio_working_3-way'!R20/3)</f>
        <v>-0.79210098466154077</v>
      </c>
      <c r="AT20" s="11">
        <f>IF(('OddsRatio_working_3-way'!X20=0),IF(Q20&gt;0,-Q20^(1/3),(-Q20)^(1/3)),'OddsRatio_working_3-way'!AN20-'OddsRatio_working_3-way'!R20/3)</f>
        <v>-0.26277673843145577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2.9</v>
      </c>
      <c r="B21" s="4">
        <f>IF('True_Odds_Calculator_3-way'!B22="","",'True_Odds_Calculator_3-way'!B22)</f>
        <v>3.19</v>
      </c>
      <c r="C21" s="4">
        <f>IF('True_Odds_Calculator_3-way'!C22="","",'True_Odds_Calculator_3-way'!C22)</f>
        <v>2.71</v>
      </c>
      <c r="D21" s="9">
        <f t="shared" si="13"/>
        <v>0.33567211279883025</v>
      </c>
      <c r="E21" s="9">
        <f t="shared" si="14"/>
        <v>0.30476929437244638</v>
      </c>
      <c r="F21" s="9">
        <f t="shared" si="15"/>
        <v>0.35955859282872343</v>
      </c>
      <c r="G21" s="9">
        <f t="shared" si="16"/>
        <v>1.0416303383272498</v>
      </c>
      <c r="H21" s="9">
        <f t="shared" si="17"/>
        <v>2.9790976428217744</v>
      </c>
      <c r="I21" s="9">
        <f t="shared" si="18"/>
        <v>3.2811704409366778</v>
      </c>
      <c r="J21" s="9">
        <f t="shared" si="19"/>
        <v>2.7811878785395967</v>
      </c>
      <c r="K21" s="11">
        <f t="shared" si="20"/>
        <v>0.34482758620689657</v>
      </c>
      <c r="L21" s="11">
        <f t="shared" si="21"/>
        <v>0.31347962382445144</v>
      </c>
      <c r="M21" s="11">
        <f t="shared" si="22"/>
        <v>0.36900369003690037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-0.28381533301875017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0.23135027588520396</v>
      </c>
      <c r="Q21" s="11">
        <f>2*'OddsRatio_working_3-way'!K21*'OddsRatio_working_3-way'!L21*'OddsRatio_working_3-way'!M21</f>
        <v>7.9775957201794492E-2</v>
      </c>
      <c r="R21" s="11">
        <f t="shared" si="23"/>
        <v>0</v>
      </c>
      <c r="S21" s="11">
        <f t="shared" si="24"/>
        <v>-0.81514368312835261</v>
      </c>
      <c r="T21" s="11">
        <f t="shared" si="25"/>
        <v>-0.28108402866494925</v>
      </c>
      <c r="U21" s="11">
        <f>'OddsRatio_working_3-way'!S21-'OddsRatio_working_3-way'!R21^2/3</f>
        <v>-0.81514368312835261</v>
      </c>
      <c r="V21" s="11">
        <f>'OddsRatio_working_3-way'!S21*'OddsRatio_working_3-way'!R21/3-2*'OddsRatio_working_3-way'!R21^3/27-'OddsRatio_working_3-way'!T21</f>
        <v>0.28108402866494925</v>
      </c>
      <c r="W21" s="11">
        <f>'OddsRatio_working_3-way'!V21^2+4*'OddsRatio_working_3-way'!U21^3/27</f>
        <v>-1.2332116824291806E-3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0.14163460281031892</v>
      </c>
      <c r="Y21" s="11">
        <f>IF('OddsRatio_working_3-way'!W21&gt;=0,IF('OddsRatio_working_3-way'!V21+SQRT('OddsRatio_working_3-way'!W21)&gt;0,0,PI()),ACOS('OddsRatio_working_3-way'!V21/(2*'OddsRatio_working_3-way'!X21)))</f>
        <v>0.12429057609435867</v>
      </c>
      <c r="Z21" s="11">
        <f>'OddsRatio_working_3-way'!X21^(1/3)*COS('OddsRatio_working_3-way'!Y21/3)</f>
        <v>0.52081516916362491</v>
      </c>
      <c r="AA21" s="11">
        <f>'OddsRatio_working_3-way'!X21^(1/3)*COS(('OddsRatio_working_3-way'!Y21+2*PI())/3)</f>
        <v>-0.27910492286528843</v>
      </c>
      <c r="AB21" s="11">
        <f>'OddsRatio_working_3-way'!X21^(1/3)*COS(('OddsRatio_working_3-way'!Y21+4*PI())/3)</f>
        <v>-0.24171024629833657</v>
      </c>
      <c r="AC21" s="11">
        <f>'OddsRatio_working_3-way'!X21^(1/3)*SIN('OddsRatio_working_3-way'!Y21/3)</f>
        <v>2.1589826582188776E-2</v>
      </c>
      <c r="AD21" s="11">
        <f>'OddsRatio_working_3-way'!X21^(1/3)*SIN(('OddsRatio_working_3-way'!Y21+2*PI())/3)</f>
        <v>0.44024425388089461</v>
      </c>
      <c r="AE21" s="11">
        <f>'OddsRatio_working_3-way'!X21^(1/3)*SIN(('OddsRatio_working_3-way'!Y21+4*PI())/3)</f>
        <v>-0.46183408046308327</v>
      </c>
      <c r="AF21" s="11">
        <f>-'OddsRatio_working_3-way'!U21/(3*'OddsRatio_working_3-way'!X21^(1/3))*COS(('OddsRatio_working_3-way'!Y21)/3)</f>
        <v>0.5208151691636248</v>
      </c>
      <c r="AG21" s="11">
        <f>-'OddsRatio_working_3-way'!U21/(3*'OddsRatio_working_3-way'!X21^(1/3))*COS(('OddsRatio_working_3-way'!Y21+2*PI())/3)</f>
        <v>-0.27910492286528837</v>
      </c>
      <c r="AH21" s="11">
        <f>-'OddsRatio_working_3-way'!U21/(3*'OddsRatio_working_3-way'!X21^(1/3))*COS(('OddsRatio_working_3-way'!Y21+4*PI())/3)</f>
        <v>-0.24171024629833651</v>
      </c>
      <c r="AI21" s="11">
        <f>'OddsRatio_working_3-way'!U21/(3*'OddsRatio_working_3-way'!X21^(1/3))*SIN(('OddsRatio_working_3-way'!Y21)/3)</f>
        <v>-2.1589826582188772E-2</v>
      </c>
      <c r="AJ21" s="11">
        <f>'OddsRatio_working_3-way'!U21/(3*'OddsRatio_working_3-way'!X21^(1/3))*SIN(('OddsRatio_working_3-way'!Y21+2*PI())/3)</f>
        <v>-0.44024425388089455</v>
      </c>
      <c r="AK21" s="11">
        <f>'OddsRatio_working_3-way'!U21/(3*'OddsRatio_working_3-way'!X21^(1/3))*SIN(('OddsRatio_working_3-way'!Y21+4*PI())/3)</f>
        <v>0.46183408046308322</v>
      </c>
      <c r="AL21" s="11">
        <f>'OddsRatio_working_3-way'!Z21+'OddsRatio_working_3-way'!AF21</f>
        <v>1.0416303383272498</v>
      </c>
      <c r="AM21" s="11">
        <f>'OddsRatio_working_3-way'!AA21+'OddsRatio_working_3-way'!AG21</f>
        <v>-0.55820984573057686</v>
      </c>
      <c r="AN21" s="11">
        <f>'OddsRatio_working_3-way'!AB21+'OddsRatio_working_3-way'!AH21</f>
        <v>-0.48342049259667308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1.0416303383272498</v>
      </c>
      <c r="AS21" s="11">
        <f>IF(('OddsRatio_working_3-way'!X21=0),IF(Q21&gt;0,-Q21^(1/3),(-Q21)^(1/3)),'OddsRatio_working_3-way'!AM21-'OddsRatio_working_3-way'!R21/3)</f>
        <v>-0.55820984573057686</v>
      </c>
      <c r="AT21" s="11">
        <f>IF(('OddsRatio_working_3-way'!X21=0),IF(Q21&gt;0,-Q21^(1/3),(-Q21)^(1/3)),'OddsRatio_working_3-way'!AN21-'OddsRatio_working_3-way'!R21/3)</f>
        <v>-0.48342049259667308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3.56</v>
      </c>
      <c r="C22" s="4">
        <f>IF('True_Odds_Calculator_3-way'!C23="","",'True_Odds_Calculator_3-way'!C23)</f>
        <v>3.25</v>
      </c>
      <c r="D22" s="9">
        <f t="shared" si="13"/>
        <v>0.42963492238398732</v>
      </c>
      <c r="E22" s="9">
        <f t="shared" si="14"/>
        <v>0.27203323061078</v>
      </c>
      <c r="F22" s="9">
        <f t="shared" si="15"/>
        <v>0.29833184700523263</v>
      </c>
      <c r="G22" s="9">
        <f t="shared" si="16"/>
        <v>1.045320892062352</v>
      </c>
      <c r="H22" s="9">
        <f t="shared" si="17"/>
        <v>2.3275575329191871</v>
      </c>
      <c r="I22" s="9">
        <f t="shared" si="18"/>
        <v>3.6760214836796212</v>
      </c>
      <c r="J22" s="9">
        <f t="shared" si="19"/>
        <v>3.3519720071402914</v>
      </c>
      <c r="K22" s="11">
        <f t="shared" si="20"/>
        <v>0.44052863436123346</v>
      </c>
      <c r="L22" s="11">
        <f t="shared" si="21"/>
        <v>0.2808988764044944</v>
      </c>
      <c r="M22" s="11">
        <f t="shared" si="22"/>
        <v>0.30769230769230771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-0.27852679914254919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0.23149646472915292</v>
      </c>
      <c r="Q22" s="11">
        <f>2*'OddsRatio_working_3-way'!K22*'OddsRatio_working_3-way'!L22*'OddsRatio_working_3-way'!M22</f>
        <v>7.6150152871431898E-2</v>
      </c>
      <c r="R22" s="11">
        <f t="shared" si="23"/>
        <v>0</v>
      </c>
      <c r="S22" s="11">
        <f t="shared" si="24"/>
        <v>-0.83114610673665812</v>
      </c>
      <c r="T22" s="11">
        <f t="shared" si="25"/>
        <v>-0.27340332458442707</v>
      </c>
      <c r="U22" s="11">
        <f>'OddsRatio_working_3-way'!S22-'OddsRatio_working_3-way'!R22^2/3</f>
        <v>-0.83114610673665812</v>
      </c>
      <c r="V22" s="11">
        <f>'OddsRatio_working_3-way'!S22*'OddsRatio_working_3-way'!R22/3-2*'OddsRatio_working_3-way'!R22^3/27-'OddsRatio_working_3-way'!T22</f>
        <v>0.27340332458442707</v>
      </c>
      <c r="W22" s="11">
        <f>'OddsRatio_working_3-way'!V22^2+4*'OddsRatio_working_3-way'!U22^3/27</f>
        <v>-1.031120448605724E-2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0.14582573708014887</v>
      </c>
      <c r="Y22" s="11">
        <f>IF('OddsRatio_working_3-way'!W22&gt;=0,IF('OddsRatio_working_3-way'!V22+SQRT('OddsRatio_working_3-way'!W22)&gt;0,0,PI()),ACOS('OddsRatio_working_3-way'!V22/(2*'OddsRatio_working_3-way'!X22)))</f>
        <v>0.35561754702983439</v>
      </c>
      <c r="Z22" s="11">
        <f>'OddsRatio_working_3-way'!X22^(1/3)*COS('OddsRatio_working_3-way'!Y22/3)</f>
        <v>0.52266044603117601</v>
      </c>
      <c r="AA22" s="11">
        <f>'OddsRatio_working_3-way'!X22^(1/3)*COS(('OddsRatio_working_3-way'!Y22+2*PI())/3)</f>
        <v>-0.31523820294466381</v>
      </c>
      <c r="AB22" s="11">
        <f>'OddsRatio_working_3-way'!X22^(1/3)*COS(('OddsRatio_working_3-way'!Y22+4*PI())/3)</f>
        <v>-0.20742224308651233</v>
      </c>
      <c r="AC22" s="11">
        <f>'OddsRatio_working_3-way'!X22^(1/3)*SIN('OddsRatio_working_3-way'!Y22/3)</f>
        <v>6.2247573447041654E-2</v>
      </c>
      <c r="AD22" s="11">
        <f>'OddsRatio_working_3-way'!X22^(1/3)*SIN(('OddsRatio_working_3-way'!Y22+2*PI())/3)</f>
        <v>0.42151343709278316</v>
      </c>
      <c r="AE22" s="11">
        <f>'OddsRatio_working_3-way'!X22^(1/3)*SIN(('OddsRatio_working_3-way'!Y22+4*PI())/3)</f>
        <v>-0.48376101053982484</v>
      </c>
      <c r="AF22" s="11">
        <f>-'OddsRatio_working_3-way'!U22/(3*'OddsRatio_working_3-way'!X22^(1/3))*COS(('OddsRatio_working_3-way'!Y22)/3)</f>
        <v>0.52266044603117601</v>
      </c>
      <c r="AG22" s="11">
        <f>-'OddsRatio_working_3-way'!U22/(3*'OddsRatio_working_3-way'!X22^(1/3))*COS(('OddsRatio_working_3-way'!Y22+2*PI())/3)</f>
        <v>-0.31523820294466381</v>
      </c>
      <c r="AH22" s="11">
        <f>-'OddsRatio_working_3-way'!U22/(3*'OddsRatio_working_3-way'!X22^(1/3))*COS(('OddsRatio_working_3-way'!Y22+4*PI())/3)</f>
        <v>-0.20742224308651233</v>
      </c>
      <c r="AI22" s="11">
        <f>'OddsRatio_working_3-way'!U22/(3*'OddsRatio_working_3-way'!X22^(1/3))*SIN(('OddsRatio_working_3-way'!Y22)/3)</f>
        <v>-6.2247573447041654E-2</v>
      </c>
      <c r="AJ22" s="11">
        <f>'OddsRatio_working_3-way'!U22/(3*'OddsRatio_working_3-way'!X22^(1/3))*SIN(('OddsRatio_working_3-way'!Y22+2*PI())/3)</f>
        <v>-0.42151343709278316</v>
      </c>
      <c r="AK22" s="11">
        <f>'OddsRatio_working_3-way'!U22/(3*'OddsRatio_working_3-way'!X22^(1/3))*SIN(('OddsRatio_working_3-way'!Y22+4*PI())/3)</f>
        <v>0.48376101053982484</v>
      </c>
      <c r="AL22" s="11">
        <f>'OddsRatio_working_3-way'!Z22+'OddsRatio_working_3-way'!AF22</f>
        <v>1.045320892062352</v>
      </c>
      <c r="AM22" s="11">
        <f>'OddsRatio_working_3-way'!AA22+'OddsRatio_working_3-way'!AG22</f>
        <v>-0.63047640588932763</v>
      </c>
      <c r="AN22" s="11">
        <f>'OddsRatio_working_3-way'!AB22+'OddsRatio_working_3-way'!AH22</f>
        <v>-0.41484448617302466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1.045320892062352</v>
      </c>
      <c r="AS22" s="11">
        <f>IF(('OddsRatio_working_3-way'!X22=0),IF(Q22&gt;0,-Q22^(1/3),(-Q22)^(1/3)),'OddsRatio_working_3-way'!AM22-'OddsRatio_working_3-way'!R22/3)</f>
        <v>-0.63047640588932763</v>
      </c>
      <c r="AT22" s="11">
        <f>IF(('OddsRatio_working_3-way'!X22=0),IF(Q22&gt;0,-Q22^(1/3),(-Q22)^(1/3)),'OddsRatio_working_3-way'!AN22-'OddsRatio_working_3-way'!R22/3)</f>
        <v>-0.41484448617302466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6.68</v>
      </c>
      <c r="B23" s="4">
        <f>IF('True_Odds_Calculator_3-way'!B24="","",'True_Odds_Calculator_3-way'!B24)</f>
        <v>4.18</v>
      </c>
      <c r="C23" s="4">
        <f>IF('True_Odds_Calculator_3-way'!C24="","",'True_Odds_Calculator_3-way'!C24)</f>
        <v>1.54</v>
      </c>
      <c r="D23" s="9">
        <f t="shared" si="13"/>
        <v>0.14078142664723772</v>
      </c>
      <c r="E23" s="9">
        <f t="shared" si="14"/>
        <v>0.22640119363799507</v>
      </c>
      <c r="F23" s="9">
        <f t="shared" si="15"/>
        <v>0.63281737971476715</v>
      </c>
      <c r="G23" s="9">
        <f t="shared" si="16"/>
        <v>1.0745087558270112</v>
      </c>
      <c r="H23" s="9">
        <f t="shared" si="17"/>
        <v>7.1032097330974233</v>
      </c>
      <c r="I23" s="9">
        <f t="shared" si="18"/>
        <v>4.4169378435298947</v>
      </c>
      <c r="J23" s="9">
        <f t="shared" si="19"/>
        <v>1.5802347281465861</v>
      </c>
      <c r="K23" s="11">
        <f t="shared" si="20"/>
        <v>0.14970059880239522</v>
      </c>
      <c r="L23" s="11">
        <f t="shared" si="21"/>
        <v>0.23923444976076558</v>
      </c>
      <c r="M23" s="11">
        <f t="shared" si="22"/>
        <v>0.64935064935064934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-0.22682752310577992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0.21860212961264447</v>
      </c>
      <c r="Q23" s="11">
        <f>2*'OddsRatio_working_3-way'!K23*'OddsRatio_working_3-way'!L23*'OddsRatio_working_3-way'!M23</f>
        <v>4.6511091406945641E-2</v>
      </c>
      <c r="R23" s="11">
        <f t="shared" si="23"/>
        <v>0</v>
      </c>
      <c r="S23" s="11">
        <f t="shared" si="24"/>
        <v>-0.96373723355741281</v>
      </c>
      <c r="T23" s="11">
        <f t="shared" si="25"/>
        <v>-0.20505047522498149</v>
      </c>
      <c r="U23" s="11">
        <f>'OddsRatio_working_3-way'!S23-'OddsRatio_working_3-way'!R23^2/3</f>
        <v>-0.96373723355741281</v>
      </c>
      <c r="V23" s="11">
        <f>'OddsRatio_working_3-way'!S23*'OddsRatio_working_3-way'!R23/3-2*'OddsRatio_working_3-way'!R23^3/27-'OddsRatio_working_3-way'!T23</f>
        <v>0.20505047522498149</v>
      </c>
      <c r="W23" s="11">
        <f>'OddsRatio_working_3-way'!V23^2+4*'OddsRatio_working_3-way'!U23^3/27</f>
        <v>-9.0563040425029329E-2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0.18207741335419675</v>
      </c>
      <c r="Y23" s="11">
        <f>IF('OddsRatio_working_3-way'!W23&gt;=0,IF('OddsRatio_working_3-way'!V23+SQRT('OddsRatio_working_3-way'!W23)&gt;0,0,PI()),ACOS('OddsRatio_working_3-way'!V23/(2*'OddsRatio_working_3-way'!X23)))</f>
        <v>0.97268101180574307</v>
      </c>
      <c r="Z23" s="11">
        <f>'OddsRatio_working_3-way'!X23^(1/3)*COS('OddsRatio_working_3-way'!Y23/3)</f>
        <v>0.53725437791350561</v>
      </c>
      <c r="AA23" s="11">
        <f>'OddsRatio_working_3-way'!X23^(1/3)*COS(('OddsRatio_working_3-way'!Y23+2*PI())/3)</f>
        <v>-0.42500048734535961</v>
      </c>
      <c r="AB23" s="11">
        <f>'OddsRatio_working_3-way'!X23^(1/3)*COS(('OddsRatio_working_3-way'!Y23+4*PI())/3)</f>
        <v>-0.11225389056814584</v>
      </c>
      <c r="AC23" s="11">
        <f>'OddsRatio_working_3-way'!X23^(1/3)*SIN('OddsRatio_working_3-way'!Y23/3)</f>
        <v>0.18056433183746376</v>
      </c>
      <c r="AD23" s="11">
        <f>'OddsRatio_working_3-way'!X23^(1/3)*SIN(('OddsRatio_working_3-way'!Y23+2*PI())/3)</f>
        <v>0.37499377364876924</v>
      </c>
      <c r="AE23" s="11">
        <f>'OddsRatio_working_3-way'!X23^(1/3)*SIN(('OddsRatio_working_3-way'!Y23+4*PI())/3)</f>
        <v>-0.55555810548623286</v>
      </c>
      <c r="AF23" s="11">
        <f>-'OddsRatio_working_3-way'!U23/(3*'OddsRatio_working_3-way'!X23^(1/3))*COS(('OddsRatio_working_3-way'!Y23)/3)</f>
        <v>0.53725437791350561</v>
      </c>
      <c r="AG23" s="11">
        <f>-'OddsRatio_working_3-way'!U23/(3*'OddsRatio_working_3-way'!X23^(1/3))*COS(('OddsRatio_working_3-way'!Y23+2*PI())/3)</f>
        <v>-0.42500048734535961</v>
      </c>
      <c r="AH23" s="11">
        <f>-'OddsRatio_working_3-way'!U23/(3*'OddsRatio_working_3-way'!X23^(1/3))*COS(('OddsRatio_working_3-way'!Y23+4*PI())/3)</f>
        <v>-0.11225389056814584</v>
      </c>
      <c r="AI23" s="11">
        <f>'OddsRatio_working_3-way'!U23/(3*'OddsRatio_working_3-way'!X23^(1/3))*SIN(('OddsRatio_working_3-way'!Y23)/3)</f>
        <v>-0.18056433183746376</v>
      </c>
      <c r="AJ23" s="11">
        <f>'OddsRatio_working_3-way'!U23/(3*'OddsRatio_working_3-way'!X23^(1/3))*SIN(('OddsRatio_working_3-way'!Y23+2*PI())/3)</f>
        <v>-0.37499377364876924</v>
      </c>
      <c r="AK23" s="11">
        <f>'OddsRatio_working_3-way'!U23/(3*'OddsRatio_working_3-way'!X23^(1/3))*SIN(('OddsRatio_working_3-way'!Y23+4*PI())/3)</f>
        <v>0.55555810548623286</v>
      </c>
      <c r="AL23" s="11">
        <f>'OddsRatio_working_3-way'!Z23+'OddsRatio_working_3-way'!AF23</f>
        <v>1.0745087558270112</v>
      </c>
      <c r="AM23" s="11">
        <f>'OddsRatio_working_3-way'!AA23+'OddsRatio_working_3-way'!AG23</f>
        <v>-0.85000097469071922</v>
      </c>
      <c r="AN23" s="11">
        <f>'OddsRatio_working_3-way'!AB23+'OddsRatio_working_3-way'!AH23</f>
        <v>-0.22450778113629169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1.0745087558270112</v>
      </c>
      <c r="AS23" s="11">
        <f>IF(('OddsRatio_working_3-way'!X23=0),IF(Q23&gt;0,-Q23^(1/3),(-Q23)^(1/3)),'OddsRatio_working_3-way'!AM23-'OddsRatio_working_3-way'!R23/3)</f>
        <v>-0.85000097469071922</v>
      </c>
      <c r="AT23" s="11">
        <f>IF(('OddsRatio_working_3-way'!X23=0),IF(Q23&gt;0,-Q23^(1/3),(-Q23)^(1/3)),'OddsRatio_working_3-way'!AN23-'OddsRatio_working_3-way'!R23/3)</f>
        <v>-0.22450778113629169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4.6900000000000004</v>
      </c>
      <c r="D24" s="9">
        <f t="shared" si="13"/>
        <v>0.51242375346758606</v>
      </c>
      <c r="E24" s="9">
        <f t="shared" si="14"/>
        <v>0.28354417980028507</v>
      </c>
      <c r="F24" s="9">
        <f t="shared" si="15"/>
        <v>0.20403206673212876</v>
      </c>
      <c r="G24" s="9">
        <f t="shared" si="16"/>
        <v>1.0572331617532726</v>
      </c>
      <c r="H24" s="9">
        <f t="shared" si="17"/>
        <v>1.9515098455779454</v>
      </c>
      <c r="I24" s="9">
        <f t="shared" si="18"/>
        <v>3.5267872565903207</v>
      </c>
      <c r="J24" s="9">
        <f t="shared" si="19"/>
        <v>4.9011903668695762</v>
      </c>
      <c r="K24" s="11">
        <f t="shared" si="20"/>
        <v>0.52631578947368418</v>
      </c>
      <c r="L24" s="11">
        <f t="shared" si="21"/>
        <v>0.29498525073746312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-0.2627487355292204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0.23106240042054679</v>
      </c>
      <c r="Q24" s="11">
        <f>2*'OddsRatio_working_3-way'!K24*'OddsRatio_working_3-way'!L24*'OddsRatio_working_3-way'!M24</f>
        <v>6.6206991524511968E-2</v>
      </c>
      <c r="R24" s="11">
        <f t="shared" si="23"/>
        <v>0</v>
      </c>
      <c r="S24" s="11">
        <f t="shared" si="24"/>
        <v>-0.87940442398380347</v>
      </c>
      <c r="T24" s="11">
        <f t="shared" si="25"/>
        <v>-0.2519783449810325</v>
      </c>
      <c r="U24" s="11">
        <f>'OddsRatio_working_3-way'!S24-'OddsRatio_working_3-way'!R24^2/3</f>
        <v>-0.87940442398380347</v>
      </c>
      <c r="V24" s="11">
        <f>'OddsRatio_working_3-way'!S24*'OddsRatio_working_3-way'!R24/3-2*'OddsRatio_working_3-way'!R24^3/27-'OddsRatio_working_3-way'!T24</f>
        <v>0.2519783449810325</v>
      </c>
      <c r="W24" s="11">
        <f>'OddsRatio_working_3-way'!V24^2+4*'OddsRatio_working_3-way'!U24^3/27</f>
        <v>-3.7260883145716586E-2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0.15870882890146409</v>
      </c>
      <c r="Y24" s="11">
        <f>IF('OddsRatio_working_3-way'!W24&gt;=0,IF('OddsRatio_working_3-way'!V24+SQRT('OddsRatio_working_3-way'!W24)&gt;0,0,PI()),ACOS('OddsRatio_working_3-way'!V24/(2*'OddsRatio_working_3-way'!X24)))</f>
        <v>0.65370115718596555</v>
      </c>
      <c r="Z24" s="11">
        <f>'OddsRatio_working_3-way'!X24^(1/3)*COS('OddsRatio_working_3-way'!Y24/3)</f>
        <v>0.52861658087663632</v>
      </c>
      <c r="AA24" s="11">
        <f>'OddsRatio_working_3-way'!X24^(1/3)*COS(('OddsRatio_working_3-way'!Y24+2*PI())/3)</f>
        <v>-0.36567144356938358</v>
      </c>
      <c r="AB24" s="11">
        <f>'OddsRatio_working_3-way'!X24^(1/3)*COS(('OddsRatio_working_3-way'!Y24+4*PI())/3)</f>
        <v>-0.1629451373072528</v>
      </c>
      <c r="AC24" s="11">
        <f>'OddsRatio_working_3-way'!X24^(1/3)*SIN('OddsRatio_working_3-way'!Y24/3)</f>
        <v>0.11704408749225978</v>
      </c>
      <c r="AD24" s="11">
        <f>'OddsRatio_working_3-way'!X24^(1/3)*SIN(('OddsRatio_working_3-way'!Y24+2*PI())/3)</f>
        <v>0.39927334415470839</v>
      </c>
      <c r="AE24" s="11">
        <f>'OddsRatio_working_3-way'!X24^(1/3)*SIN(('OddsRatio_working_3-way'!Y24+4*PI())/3)</f>
        <v>-0.51631743164696819</v>
      </c>
      <c r="AF24" s="11">
        <f>-'OddsRatio_working_3-way'!U24/(3*'OddsRatio_working_3-way'!X24^(1/3))*COS(('OddsRatio_working_3-way'!Y24)/3)</f>
        <v>0.52861658087663643</v>
      </c>
      <c r="AG24" s="11">
        <f>-'OddsRatio_working_3-way'!U24/(3*'OddsRatio_working_3-way'!X24^(1/3))*COS(('OddsRatio_working_3-way'!Y24+2*PI())/3)</f>
        <v>-0.36567144356938364</v>
      </c>
      <c r="AH24" s="11">
        <f>-'OddsRatio_working_3-way'!U24/(3*'OddsRatio_working_3-way'!X24^(1/3))*COS(('OddsRatio_working_3-way'!Y24+4*PI())/3)</f>
        <v>-0.16294513730725285</v>
      </c>
      <c r="AI24" s="11">
        <f>'OddsRatio_working_3-way'!U24/(3*'OddsRatio_working_3-way'!X24^(1/3))*SIN(('OddsRatio_working_3-way'!Y24)/3)</f>
        <v>-0.11704408749225981</v>
      </c>
      <c r="AJ24" s="11">
        <f>'OddsRatio_working_3-way'!U24/(3*'OddsRatio_working_3-way'!X24^(1/3))*SIN(('OddsRatio_working_3-way'!Y24+2*PI())/3)</f>
        <v>-0.3992733441547085</v>
      </c>
      <c r="AK24" s="11">
        <f>'OddsRatio_working_3-way'!U24/(3*'OddsRatio_working_3-way'!X24^(1/3))*SIN(('OddsRatio_working_3-way'!Y24+4*PI())/3)</f>
        <v>0.51631743164696819</v>
      </c>
      <c r="AL24" s="11">
        <f>'OddsRatio_working_3-way'!Z24+'OddsRatio_working_3-way'!AF24</f>
        <v>1.0572331617532726</v>
      </c>
      <c r="AM24" s="11">
        <f>'OddsRatio_working_3-way'!AA24+'OddsRatio_working_3-way'!AG24</f>
        <v>-0.73134288713876727</v>
      </c>
      <c r="AN24" s="11">
        <f>'OddsRatio_working_3-way'!AB24+'OddsRatio_working_3-way'!AH24</f>
        <v>-0.32589027461450565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1.0572331617532726</v>
      </c>
      <c r="AS24" s="11">
        <f>IF(('OddsRatio_working_3-way'!X24=0),IF(Q24&gt;0,-Q24^(1/3),(-Q24)^(1/3)),'OddsRatio_working_3-way'!AM24-'OddsRatio_working_3-way'!R24/3)</f>
        <v>-0.73134288713876727</v>
      </c>
      <c r="AT24" s="11">
        <f>IF(('OddsRatio_working_3-way'!X24=0),IF(Q24&gt;0,-Q24^(1/3),(-Q24)^(1/3)),'OddsRatio_working_3-way'!AN24-'OddsRatio_working_3-way'!R24/3)</f>
        <v>-0.32589027461450565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1.4</v>
      </c>
      <c r="B25" s="4">
        <f>IF('True_Odds_Calculator_3-way'!B26="","",'True_Odds_Calculator_3-way'!B26)</f>
        <v>4.4000000000000004</v>
      </c>
      <c r="C25" s="4">
        <f>IF('True_Odds_Calculator_3-way'!C26="","",'True_Odds_Calculator_3-way'!C26)</f>
        <v>10.3</v>
      </c>
      <c r="D25" s="9">
        <f t="shared" si="13"/>
        <v>0.69699159487310147</v>
      </c>
      <c r="E25" s="9">
        <f t="shared" si="14"/>
        <v>0.21298034191660697</v>
      </c>
      <c r="F25" s="9">
        <f t="shared" si="15"/>
        <v>9.002806321029122E-2</v>
      </c>
      <c r="G25" s="9">
        <f t="shared" si="16"/>
        <v>1.0868438276578716</v>
      </c>
      <c r="H25" s="9">
        <f t="shared" si="17"/>
        <v>1.4347375310631487</v>
      </c>
      <c r="I25" s="9">
        <f t="shared" si="18"/>
        <v>4.6952690140367634</v>
      </c>
      <c r="J25" s="9">
        <f t="shared" si="19"/>
        <v>11.107647597218206</v>
      </c>
      <c r="K25" s="11">
        <f t="shared" si="20"/>
        <v>0.7142857142857143</v>
      </c>
      <c r="L25" s="11">
        <f t="shared" si="21"/>
        <v>0.22727272727272727</v>
      </c>
      <c r="M25" s="11">
        <f t="shared" si="22"/>
        <v>9.7087378640776698E-2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-0.19934434497541276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0.20646828899256081</v>
      </c>
      <c r="Q25" s="11">
        <f>2*'OddsRatio_working_3-way'!K25*'OddsRatio_working_3-way'!L25*'OddsRatio_working_3-way'!M25</f>
        <v>3.1521876182070356E-2</v>
      </c>
      <c r="R25" s="11">
        <f t="shared" si="23"/>
        <v>0</v>
      </c>
      <c r="S25" s="11">
        <f t="shared" si="24"/>
        <v>-1.0357368753953202</v>
      </c>
      <c r="T25" s="11">
        <f t="shared" si="25"/>
        <v>-0.15812776723592678</v>
      </c>
      <c r="U25" s="11">
        <f>'OddsRatio_working_3-way'!S25-'OddsRatio_working_3-way'!R25^2/3</f>
        <v>-1.0357368753953202</v>
      </c>
      <c r="V25" s="11">
        <f>'OddsRatio_working_3-way'!S25*'OddsRatio_working_3-way'!R25/3-2*'OddsRatio_working_3-way'!R25^3/27-'OddsRatio_working_3-way'!T25</f>
        <v>0.15812776723592678</v>
      </c>
      <c r="W25" s="11">
        <f>'OddsRatio_working_3-way'!V25^2+4*'OddsRatio_working_3-way'!U25^3/27</f>
        <v>-0.13960118543722866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0.20285806380832394</v>
      </c>
      <c r="Y25" s="11">
        <f>IF('OddsRatio_working_3-way'!W25&gt;=0,IF('OddsRatio_working_3-way'!V25+SQRT('OddsRatio_working_3-way'!W25)&gt;0,0,PI()),ACOS('OddsRatio_working_3-way'!V25/(2*'OddsRatio_working_3-way'!X25)))</f>
        <v>1.1704364674023038</v>
      </c>
      <c r="Z25" s="11">
        <f>'OddsRatio_working_3-way'!X25^(1/3)*COS('OddsRatio_working_3-way'!Y25/3)</f>
        <v>0.54342191382893579</v>
      </c>
      <c r="AA25" s="11">
        <f>'OddsRatio_working_3-way'!X25^(1/3)*COS(('OddsRatio_working_3-way'!Y25+2*PI())/3)</f>
        <v>-0.46524050640679399</v>
      </c>
      <c r="AB25" s="11">
        <f>'OddsRatio_working_3-way'!X25^(1/3)*COS(('OddsRatio_working_3-way'!Y25+4*PI())/3)</f>
        <v>-7.8181407422141858E-2</v>
      </c>
      <c r="AC25" s="11">
        <f>'OddsRatio_working_3-way'!X25^(1/3)*SIN('OddsRatio_working_3-way'!Y25/3)</f>
        <v>0.22346867499108289</v>
      </c>
      <c r="AD25" s="11">
        <f>'OddsRatio_working_3-way'!X25^(1/3)*SIN(('OddsRatio_working_3-way'!Y25+2*PI())/3)</f>
        <v>0.35888284485347494</v>
      </c>
      <c r="AE25" s="11">
        <f>'OddsRatio_working_3-way'!X25^(1/3)*SIN(('OddsRatio_working_3-way'!Y25+4*PI())/3)</f>
        <v>-0.58235151984455791</v>
      </c>
      <c r="AF25" s="11">
        <f>-'OddsRatio_working_3-way'!U25/(3*'OddsRatio_working_3-way'!X25^(1/3))*COS(('OddsRatio_working_3-way'!Y25)/3)</f>
        <v>0.54342191382893568</v>
      </c>
      <c r="AG25" s="11">
        <f>-'OddsRatio_working_3-way'!U25/(3*'OddsRatio_working_3-way'!X25^(1/3))*COS(('OddsRatio_working_3-way'!Y25+2*PI())/3)</f>
        <v>-0.46524050640679387</v>
      </c>
      <c r="AH25" s="11">
        <f>-'OddsRatio_working_3-way'!U25/(3*'OddsRatio_working_3-way'!X25^(1/3))*COS(('OddsRatio_working_3-way'!Y25+4*PI())/3)</f>
        <v>-7.8181407422141844E-2</v>
      </c>
      <c r="AI25" s="11">
        <f>'OddsRatio_working_3-way'!U25/(3*'OddsRatio_working_3-way'!X25^(1/3))*SIN(('OddsRatio_working_3-way'!Y25)/3)</f>
        <v>-0.22346867499108283</v>
      </c>
      <c r="AJ25" s="11">
        <f>'OddsRatio_working_3-way'!U25/(3*'OddsRatio_working_3-way'!X25^(1/3))*SIN(('OddsRatio_working_3-way'!Y25+2*PI())/3)</f>
        <v>-0.35888284485347488</v>
      </c>
      <c r="AK25" s="11">
        <f>'OddsRatio_working_3-way'!U25/(3*'OddsRatio_working_3-way'!X25^(1/3))*SIN(('OddsRatio_working_3-way'!Y25+4*PI())/3)</f>
        <v>0.5823515198445578</v>
      </c>
      <c r="AL25" s="11">
        <f>'OddsRatio_working_3-way'!Z25+'OddsRatio_working_3-way'!AF25</f>
        <v>1.0868438276578716</v>
      </c>
      <c r="AM25" s="11">
        <f>'OddsRatio_working_3-way'!AA25+'OddsRatio_working_3-way'!AG25</f>
        <v>-0.93048101281358786</v>
      </c>
      <c r="AN25" s="11">
        <f>'OddsRatio_working_3-way'!AB25+'OddsRatio_working_3-way'!AH25</f>
        <v>-0.15636281484428372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1.0868438276578716</v>
      </c>
      <c r="AS25" s="11">
        <f>IF(('OddsRatio_working_3-way'!X25=0),IF(Q25&gt;0,-Q25^(1/3),(-Q25)^(1/3)),'OddsRatio_working_3-way'!AM25-'OddsRatio_working_3-way'!R25/3)</f>
        <v>-0.93048101281358786</v>
      </c>
      <c r="AT25" s="11">
        <f>IF(('OddsRatio_working_3-way'!X25=0),IF(Q25&gt;0,-Q25^(1/3),(-Q25)^(1/3)),'OddsRatio_working_3-way'!AN25-'OddsRatio_working_3-way'!R25/3)</f>
        <v>-0.15636281484428372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2.52</v>
      </c>
      <c r="B26" s="4">
        <f>IF('True_Odds_Calculator_3-way'!B27="","",'True_Odds_Calculator_3-way'!B27)</f>
        <v>3.47</v>
      </c>
      <c r="C26" s="4">
        <f>IF('True_Odds_Calculator_3-way'!C27="","",'True_Odds_Calculator_3-way'!C27)</f>
        <v>2.92</v>
      </c>
      <c r="D26" s="9">
        <f t="shared" si="13"/>
        <v>0.38698425469781478</v>
      </c>
      <c r="E26" s="9">
        <f t="shared" si="14"/>
        <v>0.27978780034931744</v>
      </c>
      <c r="F26" s="9">
        <f t="shared" si="15"/>
        <v>0.33322794495286795</v>
      </c>
      <c r="G26" s="9">
        <f t="shared" si="16"/>
        <v>1.0421608309376147</v>
      </c>
      <c r="H26" s="9">
        <f t="shared" si="17"/>
        <v>2.5840844630251745</v>
      </c>
      <c r="I26" s="9">
        <f t="shared" si="18"/>
        <v>3.5741372524159076</v>
      </c>
      <c r="J26" s="9">
        <f t="shared" si="19"/>
        <v>3.0009487954002205</v>
      </c>
      <c r="K26" s="11">
        <f t="shared" si="20"/>
        <v>0.3968253968253968</v>
      </c>
      <c r="L26" s="11">
        <f t="shared" si="21"/>
        <v>0.28818443804034583</v>
      </c>
      <c r="M26" s="11">
        <f t="shared" si="22"/>
        <v>0.34246575342465752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-0.2823117166806719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0.23145928854349371</v>
      </c>
      <c r="Q26" s="11">
        <f>2*'OddsRatio_working_3-way'!K26*'OddsRatio_working_3-way'!L26*'OddsRatio_working_3-way'!M26</f>
        <v>7.8328016427578223E-2</v>
      </c>
      <c r="R26" s="11">
        <f t="shared" si="23"/>
        <v>0</v>
      </c>
      <c r="S26" s="11">
        <f t="shared" si="24"/>
        <v>-0.81987135094822039</v>
      </c>
      <c r="T26" s="11">
        <f t="shared" si="25"/>
        <v>-0.27745223382342477</v>
      </c>
      <c r="U26" s="11">
        <f>'OddsRatio_working_3-way'!S26-'OddsRatio_working_3-way'!R26^2/3</f>
        <v>-0.81987135094822039</v>
      </c>
      <c r="V26" s="11">
        <f>'OddsRatio_working_3-way'!S26*'OddsRatio_working_3-way'!R26/3-2*'OddsRatio_working_3-way'!R26^3/27-'OddsRatio_working_3-way'!T26</f>
        <v>0.27745223382342477</v>
      </c>
      <c r="W26" s="11">
        <f>'OddsRatio_working_3-way'!V26^2+4*'OddsRatio_working_3-way'!U26^3/27</f>
        <v>-4.665966071583344E-3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0.14286856558143898</v>
      </c>
      <c r="Y26" s="11">
        <f>IF('OddsRatio_working_3-way'!W26&gt;=0,IF('OddsRatio_working_3-way'!V26+SQRT('OddsRatio_working_3-way'!W26)&gt;0,0,PI()),ACOS('OddsRatio_working_3-way'!V26/(2*'OddsRatio_working_3-way'!X26)))</f>
        <v>0.24139607488979875</v>
      </c>
      <c r="Z26" s="11">
        <f>'OddsRatio_working_3-way'!X26^(1/3)*COS('OddsRatio_working_3-way'!Y26/3)</f>
        <v>0.52108041546880746</v>
      </c>
      <c r="AA26" s="11">
        <f>'OddsRatio_working_3-way'!X26^(1/3)*COS(('OddsRatio_working_3-way'!Y26+2*PI())/3)</f>
        <v>-0.29693029152376099</v>
      </c>
      <c r="AB26" s="11">
        <f>'OddsRatio_working_3-way'!X26^(1/3)*COS(('OddsRatio_working_3-way'!Y26+4*PI())/3)</f>
        <v>-0.22415012394504655</v>
      </c>
      <c r="AC26" s="11">
        <f>'OddsRatio_working_3-way'!X26^(1/3)*SIN('OddsRatio_working_3-way'!Y26/3)</f>
        <v>4.2019649343236938E-2</v>
      </c>
      <c r="AD26" s="11">
        <f>'OddsRatio_working_3-way'!X26^(1/3)*SIN(('OddsRatio_working_3-way'!Y26+2*PI())/3)</f>
        <v>0.43025905253891855</v>
      </c>
      <c r="AE26" s="11">
        <f>'OddsRatio_working_3-way'!X26^(1/3)*SIN(('OddsRatio_working_3-way'!Y26+4*PI())/3)</f>
        <v>-0.47227870188215543</v>
      </c>
      <c r="AF26" s="11">
        <f>-'OddsRatio_working_3-way'!U26/(3*'OddsRatio_working_3-way'!X26^(1/3))*COS(('OddsRatio_working_3-way'!Y26)/3)</f>
        <v>0.52108041546880735</v>
      </c>
      <c r="AG26" s="11">
        <f>-'OddsRatio_working_3-way'!U26/(3*'OddsRatio_working_3-way'!X26^(1/3))*COS(('OddsRatio_working_3-way'!Y26+2*PI())/3)</f>
        <v>-0.29693029152376094</v>
      </c>
      <c r="AH26" s="11">
        <f>-'OddsRatio_working_3-way'!U26/(3*'OddsRatio_working_3-way'!X26^(1/3))*COS(('OddsRatio_working_3-way'!Y26+4*PI())/3)</f>
        <v>-0.22415012394504652</v>
      </c>
      <c r="AI26" s="11">
        <f>'OddsRatio_working_3-way'!U26/(3*'OddsRatio_working_3-way'!X26^(1/3))*SIN(('OddsRatio_working_3-way'!Y26)/3)</f>
        <v>-4.2019649343236931E-2</v>
      </c>
      <c r="AJ26" s="11">
        <f>'OddsRatio_working_3-way'!U26/(3*'OddsRatio_working_3-way'!X26^(1/3))*SIN(('OddsRatio_working_3-way'!Y26+2*PI())/3)</f>
        <v>-0.43025905253891844</v>
      </c>
      <c r="AK26" s="11">
        <f>'OddsRatio_working_3-way'!U26/(3*'OddsRatio_working_3-way'!X26^(1/3))*SIN(('OddsRatio_working_3-way'!Y26+4*PI())/3)</f>
        <v>0.47227870188215532</v>
      </c>
      <c r="AL26" s="11">
        <f>'OddsRatio_working_3-way'!Z26+'OddsRatio_working_3-way'!AF26</f>
        <v>1.0421608309376147</v>
      </c>
      <c r="AM26" s="11">
        <f>'OddsRatio_working_3-way'!AA26+'OddsRatio_working_3-way'!AG26</f>
        <v>-0.59386058304752187</v>
      </c>
      <c r="AN26" s="11">
        <f>'OddsRatio_working_3-way'!AB26+'OddsRatio_working_3-way'!AH26</f>
        <v>-0.44830024789009304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1.0421608309376147</v>
      </c>
      <c r="AS26" s="11">
        <f>IF(('OddsRatio_working_3-way'!X26=0),IF(Q26&gt;0,-Q26^(1/3),(-Q26)^(1/3)),'OddsRatio_working_3-way'!AM26-'OddsRatio_working_3-way'!R26/3)</f>
        <v>-0.59386058304752187</v>
      </c>
      <c r="AT26" s="11">
        <f>IF(('OddsRatio_working_3-way'!X26=0),IF(Q26&gt;0,-Q26^(1/3),(-Q26)^(1/3)),'OddsRatio_working_3-way'!AN26-'OddsRatio_working_3-way'!R26/3)</f>
        <v>-0.44830024789009304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3.77</v>
      </c>
      <c r="D27" s="9">
        <f t="shared" si="13"/>
        <v>0.43384552171967061</v>
      </c>
      <c r="E27" s="9">
        <f t="shared" si="14"/>
        <v>0.30920455196024021</v>
      </c>
      <c r="F27" s="9">
        <f t="shared" si="15"/>
        <v>0.25694992632008906</v>
      </c>
      <c r="G27" s="9">
        <f t="shared" si="16"/>
        <v>1.0439743179299663</v>
      </c>
      <c r="H27" s="9">
        <f t="shared" si="17"/>
        <v>2.3049678974124577</v>
      </c>
      <c r="I27" s="9">
        <f t="shared" si="18"/>
        <v>3.2341050403701281</v>
      </c>
      <c r="J27" s="9">
        <f t="shared" si="19"/>
        <v>3.8918088606660062</v>
      </c>
      <c r="K27" s="11">
        <f t="shared" si="20"/>
        <v>0.44444444444444442</v>
      </c>
      <c r="L27" s="11">
        <f t="shared" si="21"/>
        <v>0.31847133757961782</v>
      </c>
      <c r="M27" s="11">
        <f t="shared" si="22"/>
        <v>0.26525198938992045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-0.27819546049284671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0.23127420447868502</v>
      </c>
      <c r="Q27" s="11">
        <f>2*'OddsRatio_working_3-way'!K27*'OddsRatio_working_3-way'!L27*'OddsRatio_working_3-way'!M27</f>
        <v>7.5089027428144495E-2</v>
      </c>
      <c r="R27" s="11">
        <f t="shared" si="23"/>
        <v>0</v>
      </c>
      <c r="S27" s="11">
        <f t="shared" si="24"/>
        <v>-0.83133708964539987</v>
      </c>
      <c r="T27" s="11">
        <f t="shared" si="25"/>
        <v>-0.26991463949525973</v>
      </c>
      <c r="U27" s="11">
        <f>'OddsRatio_working_3-way'!S27-'OddsRatio_working_3-way'!R27^2/3</f>
        <v>-0.83133708964539987</v>
      </c>
      <c r="V27" s="11">
        <f>'OddsRatio_working_3-way'!S27*'OddsRatio_working_3-way'!R27/3-2*'OddsRatio_working_3-way'!R27^3/27-'OddsRatio_working_3-way'!T27</f>
        <v>0.26991463949525973</v>
      </c>
      <c r="W27" s="11">
        <f>'OddsRatio_working_3-way'!V27^2+4*'OddsRatio_working_3-way'!U27^3/27</f>
        <v>-1.226531956456188E-2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0.14587600229168771</v>
      </c>
      <c r="Y27" s="11">
        <f>IF('OddsRatio_working_3-way'!W27&gt;=0,IF('OddsRatio_working_3-way'!V27+SQRT('OddsRatio_working_3-way'!W27)&gt;0,0,PI()),ACOS('OddsRatio_working_3-way'!V27/(2*'OddsRatio_working_3-way'!X27)))</f>
        <v>0.38936331178570538</v>
      </c>
      <c r="Z27" s="11">
        <f>'OddsRatio_working_3-way'!X27^(1/3)*COS('OddsRatio_working_3-way'!Y27/3)</f>
        <v>0.52198715896498316</v>
      </c>
      <c r="AA27" s="11">
        <f>'OddsRatio_working_3-way'!X27^(1/3)*COS(('OddsRatio_working_3-way'!Y27+2*PI())/3)</f>
        <v>-0.31999634906239394</v>
      </c>
      <c r="AB27" s="11">
        <f>'OddsRatio_working_3-way'!X27^(1/3)*COS(('OddsRatio_working_3-way'!Y27+4*PI())/3)</f>
        <v>-0.20199080990258894</v>
      </c>
      <c r="AC27" s="11">
        <f>'OddsRatio_working_3-way'!X27^(1/3)*SIN('OddsRatio_working_3-way'!Y27/3)</f>
        <v>6.8130529799780293E-2</v>
      </c>
      <c r="AD27" s="11">
        <f>'OddsRatio_working_3-way'!X27^(1/3)*SIN(('OddsRatio_working_3-way'!Y27+2*PI())/3)</f>
        <v>0.41798887521305145</v>
      </c>
      <c r="AE27" s="11">
        <f>'OddsRatio_working_3-way'!X27^(1/3)*SIN(('OddsRatio_working_3-way'!Y27+4*PI())/3)</f>
        <v>-0.48611940501283174</v>
      </c>
      <c r="AF27" s="11">
        <f>-'OddsRatio_working_3-way'!U27/(3*'OddsRatio_working_3-way'!X27^(1/3))*COS(('OddsRatio_working_3-way'!Y27)/3)</f>
        <v>0.52198715896498304</v>
      </c>
      <c r="AG27" s="11">
        <f>-'OddsRatio_working_3-way'!U27/(3*'OddsRatio_working_3-way'!X27^(1/3))*COS(('OddsRatio_working_3-way'!Y27+2*PI())/3)</f>
        <v>-0.31999634906239388</v>
      </c>
      <c r="AH27" s="11">
        <f>-'OddsRatio_working_3-way'!U27/(3*'OddsRatio_working_3-way'!X27^(1/3))*COS(('OddsRatio_working_3-way'!Y27+4*PI())/3)</f>
        <v>-0.20199080990258891</v>
      </c>
      <c r="AI27" s="11">
        <f>'OddsRatio_working_3-way'!U27/(3*'OddsRatio_working_3-way'!X27^(1/3))*SIN(('OddsRatio_working_3-way'!Y27)/3)</f>
        <v>-6.8130529799780279E-2</v>
      </c>
      <c r="AJ27" s="11">
        <f>'OddsRatio_working_3-way'!U27/(3*'OddsRatio_working_3-way'!X27^(1/3))*SIN(('OddsRatio_working_3-way'!Y27+2*PI())/3)</f>
        <v>-0.41798887521305139</v>
      </c>
      <c r="AK27" s="11">
        <f>'OddsRatio_working_3-way'!U27/(3*'OddsRatio_working_3-way'!X27^(1/3))*SIN(('OddsRatio_working_3-way'!Y27+4*PI())/3)</f>
        <v>0.48611940501283163</v>
      </c>
      <c r="AL27" s="11">
        <f>'OddsRatio_working_3-way'!Z27+'OddsRatio_working_3-way'!AF27</f>
        <v>1.0439743179299663</v>
      </c>
      <c r="AM27" s="11">
        <f>'OddsRatio_working_3-way'!AA27+'OddsRatio_working_3-way'!AG27</f>
        <v>-0.63999269812478787</v>
      </c>
      <c r="AN27" s="11">
        <f>'OddsRatio_working_3-way'!AB27+'OddsRatio_working_3-way'!AH27</f>
        <v>-0.40398161980517788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1.0439743179299663</v>
      </c>
      <c r="AS27" s="11">
        <f>IF(('OddsRatio_working_3-way'!X27=0),IF(Q27&gt;0,-Q27^(1/3),(-Q27)^(1/3)),'OddsRatio_working_3-way'!AM27-'OddsRatio_working_3-way'!R27/3)</f>
        <v>-0.63999269812478787</v>
      </c>
      <c r="AT27" s="11">
        <f>IF(('OddsRatio_working_3-way'!X27=0),IF(Q27&gt;0,-Q27^(1/3),(-Q27)^(1/3)),'OddsRatio_working_3-way'!AN27-'OddsRatio_working_3-way'!R27/3)</f>
        <v>-0.40398161980517788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5.67</v>
      </c>
      <c r="B28" s="4">
        <f>IF('True_Odds_Calculator_3-way'!B29="","",'True_Odds_Calculator_3-way'!B29)</f>
        <v>3.61</v>
      </c>
      <c r="C28" s="4">
        <f>IF('True_Odds_Calculator_3-way'!C29="","",'True_Odds_Calculator_3-way'!C29)</f>
        <v>1.73</v>
      </c>
      <c r="D28" s="9">
        <f t="shared" si="13"/>
        <v>0.16870872866766276</v>
      </c>
      <c r="E28" s="9">
        <f t="shared" si="14"/>
        <v>0.26639361358585495</v>
      </c>
      <c r="F28" s="9">
        <f t="shared" si="15"/>
        <v>0.56489765774648226</v>
      </c>
      <c r="G28" s="9">
        <f t="shared" si="16"/>
        <v>1.0551125458803485</v>
      </c>
      <c r="H28" s="9">
        <f t="shared" si="17"/>
        <v>5.927375589261227</v>
      </c>
      <c r="I28" s="9">
        <f t="shared" si="18"/>
        <v>3.7538437447477095</v>
      </c>
      <c r="J28" s="9">
        <f t="shared" si="19"/>
        <v>1.7702321584926544</v>
      </c>
      <c r="K28" s="11">
        <f t="shared" si="20"/>
        <v>0.17636684303350969</v>
      </c>
      <c r="L28" s="11">
        <f t="shared" si="21"/>
        <v>0.2770083102493075</v>
      </c>
      <c r="M28" s="11">
        <f t="shared" si="22"/>
        <v>0.5780346820809249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-0.25127187708648957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0.22620184982281277</v>
      </c>
      <c r="Q28" s="11">
        <f>2*'OddsRatio_working_3-way'!K28*'OddsRatio_working_3-way'!L28*'OddsRatio_working_3-way'!M28</f>
        <v>5.6479862627418928E-2</v>
      </c>
      <c r="R28" s="11">
        <f t="shared" si="23"/>
        <v>0</v>
      </c>
      <c r="S28" s="11">
        <f t="shared" si="24"/>
        <v>-0.90022748445084633</v>
      </c>
      <c r="T28" s="11">
        <f t="shared" si="25"/>
        <v>-0.22477590123616642</v>
      </c>
      <c r="U28" s="11">
        <f>'OddsRatio_working_3-way'!S28-'OddsRatio_working_3-way'!R28^2/3</f>
        <v>-0.90022748445084633</v>
      </c>
      <c r="V28" s="11">
        <f>'OddsRatio_working_3-way'!S28*'OddsRatio_working_3-way'!R28/3-2*'OddsRatio_working_3-way'!R28^3/27-'OddsRatio_working_3-way'!T28</f>
        <v>0.22477590123616642</v>
      </c>
      <c r="W28" s="11">
        <f>'OddsRatio_working_3-way'!V28^2+4*'OddsRatio_working_3-way'!U28^3/27</f>
        <v>-5.7557709327187997E-2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0.16437907037068225</v>
      </c>
      <c r="Y28" s="11">
        <f>IF('OddsRatio_working_3-way'!W28&gt;=0,IF('OddsRatio_working_3-way'!V28+SQRT('OddsRatio_working_3-way'!W28)&gt;0,0,PI()),ACOS('OddsRatio_working_3-way'!V28/(2*'OddsRatio_working_3-way'!X28)))</f>
        <v>0.81795901007521477</v>
      </c>
      <c r="Z28" s="11">
        <f>'OddsRatio_working_3-way'!X28^(1/3)*COS('OddsRatio_working_3-way'!Y28/3)</f>
        <v>0.52755627294017426</v>
      </c>
      <c r="AA28" s="11">
        <f>'OddsRatio_working_3-way'!X28^(1/3)*COS(('OddsRatio_working_3-way'!Y28+2*PI())/3)</f>
        <v>-0.39152849957648245</v>
      </c>
      <c r="AB28" s="11">
        <f>'OddsRatio_working_3-way'!X28^(1/3)*COS(('OddsRatio_working_3-way'!Y28+4*PI())/3)</f>
        <v>-0.13602777336369196</v>
      </c>
      <c r="AC28" s="11">
        <f>'OddsRatio_working_3-way'!X28^(1/3)*SIN('OddsRatio_working_3-way'!Y28/3)</f>
        <v>0.14751341305709953</v>
      </c>
      <c r="AD28" s="11">
        <f>'OddsRatio_working_3-way'!X28^(1/3)*SIN(('OddsRatio_working_3-way'!Y28+2*PI())/3)</f>
        <v>0.38312042776347821</v>
      </c>
      <c r="AE28" s="11">
        <f>'OddsRatio_working_3-way'!X28^(1/3)*SIN(('OddsRatio_working_3-way'!Y28+4*PI())/3)</f>
        <v>-0.53063384082057774</v>
      </c>
      <c r="AF28" s="11">
        <f>-'OddsRatio_working_3-way'!U28/(3*'OddsRatio_working_3-way'!X28^(1/3))*COS(('OddsRatio_working_3-way'!Y28)/3)</f>
        <v>0.52755627294017426</v>
      </c>
      <c r="AG28" s="11">
        <f>-'OddsRatio_working_3-way'!U28/(3*'OddsRatio_working_3-way'!X28^(1/3))*COS(('OddsRatio_working_3-way'!Y28+2*PI())/3)</f>
        <v>-0.39152849957648245</v>
      </c>
      <c r="AH28" s="11">
        <f>-'OddsRatio_working_3-way'!U28/(3*'OddsRatio_working_3-way'!X28^(1/3))*COS(('OddsRatio_working_3-way'!Y28+4*PI())/3)</f>
        <v>-0.13602777336369196</v>
      </c>
      <c r="AI28" s="11">
        <f>'OddsRatio_working_3-way'!U28/(3*'OddsRatio_working_3-way'!X28^(1/3))*SIN(('OddsRatio_working_3-way'!Y28)/3)</f>
        <v>-0.14751341305709953</v>
      </c>
      <c r="AJ28" s="11">
        <f>'OddsRatio_working_3-way'!U28/(3*'OddsRatio_working_3-way'!X28^(1/3))*SIN(('OddsRatio_working_3-way'!Y28+2*PI())/3)</f>
        <v>-0.38312042776347821</v>
      </c>
      <c r="AK28" s="11">
        <f>'OddsRatio_working_3-way'!U28/(3*'OddsRatio_working_3-way'!X28^(1/3))*SIN(('OddsRatio_working_3-way'!Y28+4*PI())/3)</f>
        <v>0.53063384082057774</v>
      </c>
      <c r="AL28" s="11">
        <f>'OddsRatio_working_3-way'!Z28+'OddsRatio_working_3-way'!AF28</f>
        <v>1.0551125458803485</v>
      </c>
      <c r="AM28" s="11">
        <f>'OddsRatio_working_3-way'!AA28+'OddsRatio_working_3-way'!AG28</f>
        <v>-0.78305699915296489</v>
      </c>
      <c r="AN28" s="11">
        <f>'OddsRatio_working_3-way'!AB28+'OddsRatio_working_3-way'!AH28</f>
        <v>-0.27205554672738391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1.0551125458803485</v>
      </c>
      <c r="AS28" s="11">
        <f>IF(('OddsRatio_working_3-way'!X28=0),IF(Q28&gt;0,-Q28^(1/3),(-Q28)^(1/3)),'OddsRatio_working_3-way'!AM28-'OddsRatio_working_3-way'!R28/3)</f>
        <v>-0.78305699915296489</v>
      </c>
      <c r="AT28" s="11">
        <f>IF(('OddsRatio_working_3-way'!X28=0),IF(Q28&gt;0,-Q28^(1/3),(-Q28)^(1/3)),'OddsRatio_working_3-way'!AN28-'OddsRatio_working_3-way'!R28/3)</f>
        <v>-0.27205554672738391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2.96</v>
      </c>
      <c r="B29" s="4">
        <f>IF('True_Odds_Calculator_3-way'!B30="","",'True_Odds_Calculator_3-way'!B30)</f>
        <v>3.3</v>
      </c>
      <c r="C29" s="4">
        <f>IF('True_Odds_Calculator_3-way'!C30="","",'True_Odds_Calculator_3-way'!C30)</f>
        <v>2.59</v>
      </c>
      <c r="D29" s="9">
        <f t="shared" si="13"/>
        <v>0.32886154749846286</v>
      </c>
      <c r="E29" s="9">
        <f t="shared" si="14"/>
        <v>0.29456742560989024</v>
      </c>
      <c r="F29" s="9">
        <f t="shared" si="15"/>
        <v>0.37657102689164684</v>
      </c>
      <c r="G29" s="9">
        <f t="shared" si="16"/>
        <v>1.0412210865379667</v>
      </c>
      <c r="H29" s="9">
        <f t="shared" si="17"/>
        <v>3.0407933296144152</v>
      </c>
      <c r="I29" s="9">
        <f t="shared" si="18"/>
        <v>3.3948084990373237</v>
      </c>
      <c r="J29" s="9">
        <f t="shared" si="19"/>
        <v>2.6555415275953673</v>
      </c>
      <c r="K29" s="11">
        <f t="shared" si="20"/>
        <v>0.33783783783783783</v>
      </c>
      <c r="L29" s="11">
        <f t="shared" si="21"/>
        <v>0.30303030303030304</v>
      </c>
      <c r="M29" s="11">
        <f t="shared" si="22"/>
        <v>0.38610038610038611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-0.28331894548110759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0.23123333934144741</v>
      </c>
      <c r="Q29" s="11">
        <f>2*'OddsRatio_working_3-way'!K29*'OddsRatio_working_3-way'!L29*'OddsRatio_working_3-way'!M29</f>
        <v>7.9054133108187166E-2</v>
      </c>
      <c r="R29" s="11">
        <f t="shared" si="23"/>
        <v>0</v>
      </c>
      <c r="S29" s="11">
        <f t="shared" si="24"/>
        <v>-0.81615911335822267</v>
      </c>
      <c r="T29" s="11">
        <f t="shared" si="25"/>
        <v>-0.27902875670366595</v>
      </c>
      <c r="U29" s="11">
        <f>'OddsRatio_working_3-way'!S29-'OddsRatio_working_3-way'!R29^2/3</f>
        <v>-0.81615911335822267</v>
      </c>
      <c r="V29" s="11">
        <f>'OddsRatio_working_3-way'!S29*'OddsRatio_working_3-way'!R29/3-2*'OddsRatio_working_3-way'!R29^3/27-'OddsRatio_working_3-way'!T29</f>
        <v>0.27902875670366595</v>
      </c>
      <c r="W29" s="11">
        <f>'OddsRatio_working_3-way'!V29^2+4*'OddsRatio_working_3-way'!U29^3/27</f>
        <v>-2.6846414854361927E-3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0.14189933804728425</v>
      </c>
      <c r="Y29" s="11">
        <f>IF('OddsRatio_working_3-way'!W29&gt;=0,IF('OddsRatio_working_3-way'!V29+SQRT('OddsRatio_working_3-way'!W29)&gt;0,0,PI()),ACOS('OddsRatio_working_3-way'!V29/(2*'OddsRatio_working_3-way'!X29)))</f>
        <v>0.18360119285063092</v>
      </c>
      <c r="Z29" s="11">
        <f>'OddsRatio_working_3-way'!X29^(1/3)*COS('OddsRatio_working_3-way'!Y29/3)</f>
        <v>0.52061054326898348</v>
      </c>
      <c r="AA29" s="11">
        <f>'OddsRatio_working_3-way'!X29^(1/3)*COS(('OddsRatio_working_3-way'!Y29+2*PI())/3)</f>
        <v>-0.28793270396969334</v>
      </c>
      <c r="AB29" s="11">
        <f>'OddsRatio_working_3-way'!X29^(1/3)*COS(('OddsRatio_working_3-way'!Y29+4*PI())/3)</f>
        <v>-0.23267783929929003</v>
      </c>
      <c r="AC29" s="11">
        <f>'OddsRatio_working_3-way'!X29^(1/3)*SIN('OddsRatio_working_3-way'!Y29/3)</f>
        <v>3.1901410991493649E-2</v>
      </c>
      <c r="AD29" s="11">
        <f>'OddsRatio_working_3-way'!X29^(1/3)*SIN(('OddsRatio_working_3-way'!Y29+2*PI())/3)</f>
        <v>0.43491125045321061</v>
      </c>
      <c r="AE29" s="11">
        <f>'OddsRatio_working_3-way'!X29^(1/3)*SIN(('OddsRatio_working_3-way'!Y29+4*PI())/3)</f>
        <v>-0.46681266144470418</v>
      </c>
      <c r="AF29" s="11">
        <f>-'OddsRatio_working_3-way'!U29/(3*'OddsRatio_working_3-way'!X29^(1/3))*COS(('OddsRatio_working_3-way'!Y29)/3)</f>
        <v>0.52061054326898337</v>
      </c>
      <c r="AG29" s="11">
        <f>-'OddsRatio_working_3-way'!U29/(3*'OddsRatio_working_3-way'!X29^(1/3))*COS(('OddsRatio_working_3-way'!Y29+2*PI())/3)</f>
        <v>-0.28793270396969328</v>
      </c>
      <c r="AH29" s="11">
        <f>-'OddsRatio_working_3-way'!U29/(3*'OddsRatio_working_3-way'!X29^(1/3))*COS(('OddsRatio_working_3-way'!Y29+4*PI())/3)</f>
        <v>-0.23267783929928998</v>
      </c>
      <c r="AI29" s="11">
        <f>'OddsRatio_working_3-way'!U29/(3*'OddsRatio_working_3-way'!X29^(1/3))*SIN(('OddsRatio_working_3-way'!Y29)/3)</f>
        <v>-3.1901410991493642E-2</v>
      </c>
      <c r="AJ29" s="11">
        <f>'OddsRatio_working_3-way'!U29/(3*'OddsRatio_working_3-way'!X29^(1/3))*SIN(('OddsRatio_working_3-way'!Y29+2*PI())/3)</f>
        <v>-0.4349112504532105</v>
      </c>
      <c r="AK29" s="11">
        <f>'OddsRatio_working_3-way'!U29/(3*'OddsRatio_working_3-way'!X29^(1/3))*SIN(('OddsRatio_working_3-way'!Y29+4*PI())/3)</f>
        <v>0.46681266144470412</v>
      </c>
      <c r="AL29" s="11">
        <f>'OddsRatio_working_3-way'!Z29+'OddsRatio_working_3-way'!AF29</f>
        <v>1.0412210865379667</v>
      </c>
      <c r="AM29" s="11">
        <f>'OddsRatio_working_3-way'!AA29+'OddsRatio_working_3-way'!AG29</f>
        <v>-0.57586540793938656</v>
      </c>
      <c r="AN29" s="11">
        <f>'OddsRatio_working_3-way'!AB29+'OddsRatio_working_3-way'!AH29</f>
        <v>-0.46535567859858001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1.0412210865379667</v>
      </c>
      <c r="AS29" s="11">
        <f>IF(('OddsRatio_working_3-way'!X29=0),IF(Q29&gt;0,-Q29^(1/3),(-Q29)^(1/3)),'OddsRatio_working_3-way'!AM29-'OddsRatio_working_3-way'!R29/3)</f>
        <v>-0.57586540793938656</v>
      </c>
      <c r="AT29" s="11">
        <f>IF(('OddsRatio_working_3-way'!X29=0),IF(Q29&gt;0,-Q29^(1/3),(-Q29)^(1/3)),'OddsRatio_working_3-way'!AN29-'OddsRatio_working_3-way'!R29/3)</f>
        <v>-0.46535567859858001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2.15</v>
      </c>
      <c r="B30" s="4">
        <f>IF('True_Odds_Calculator_3-way'!B31="","",'True_Odds_Calculator_3-way'!B31)</f>
        <v>3.35</v>
      </c>
      <c r="C30" s="4">
        <f>IF('True_Odds_Calculator_3-way'!C31="","",'True_Odds_Calculator_3-way'!C31)</f>
        <v>3.77</v>
      </c>
      <c r="D30" s="9">
        <f t="shared" si="13"/>
        <v>0.4540612717620392</v>
      </c>
      <c r="E30" s="9">
        <f t="shared" si="14"/>
        <v>0.28927084615980836</v>
      </c>
      <c r="F30" s="9">
        <f t="shared" si="15"/>
        <v>0.25666788207815266</v>
      </c>
      <c r="G30" s="9">
        <f t="shared" si="16"/>
        <v>1.045518211805051</v>
      </c>
      <c r="H30" s="9">
        <f t="shared" si="17"/>
        <v>2.2023459435758088</v>
      </c>
      <c r="I30" s="9">
        <f t="shared" si="18"/>
        <v>3.45696779774187</v>
      </c>
      <c r="J30" s="9">
        <f t="shared" si="19"/>
        <v>3.896085446699991</v>
      </c>
      <c r="K30" s="11">
        <f t="shared" si="20"/>
        <v>0.46511627906976744</v>
      </c>
      <c r="L30" s="11">
        <f t="shared" si="21"/>
        <v>0.29850746268656714</v>
      </c>
      <c r="M30" s="11">
        <f t="shared" si="22"/>
        <v>0.26525198938992045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-0.27568989915636821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0.23091009697671661</v>
      </c>
      <c r="Q30" s="11">
        <f>2*'OddsRatio_working_3-way'!K30*'OddsRatio_working_3-way'!L30*'OddsRatio_working_3-way'!M30</f>
        <v>7.3655533325906408E-2</v>
      </c>
      <c r="R30" s="11">
        <f t="shared" si="23"/>
        <v>0</v>
      </c>
      <c r="S30" s="11">
        <f t="shared" si="24"/>
        <v>-0.83757184315899436</v>
      </c>
      <c r="T30" s="11">
        <f t="shared" si="25"/>
        <v>-0.2671680520443363</v>
      </c>
      <c r="U30" s="11">
        <f>'OddsRatio_working_3-way'!S30-'OddsRatio_working_3-way'!R30^2/3</f>
        <v>-0.83757184315899436</v>
      </c>
      <c r="V30" s="11">
        <f>'OddsRatio_working_3-way'!S30*'OddsRatio_working_3-way'!R30/3-2*'OddsRatio_working_3-way'!R30^3/27-'OddsRatio_working_3-way'!T30</f>
        <v>0.2671680520443363</v>
      </c>
      <c r="W30" s="11">
        <f>'OddsRatio_working_3-way'!V30^2+4*'OddsRatio_working_3-way'!U30^3/27</f>
        <v>-1.5669961013605585E-2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0.14752010799105555</v>
      </c>
      <c r="Y30" s="11">
        <f>IF('OddsRatio_working_3-way'!W30&gt;=0,IF('OddsRatio_working_3-way'!V30+SQRT('OddsRatio_working_3-way'!W30)&gt;0,0,PI()),ACOS('OddsRatio_working_3-way'!V30/(2*'OddsRatio_working_3-way'!X30)))</f>
        <v>0.43816681855932305</v>
      </c>
      <c r="Z30" s="11">
        <f>'OddsRatio_working_3-way'!X30^(1/3)*COS('OddsRatio_working_3-way'!Y30/3)</f>
        <v>0.5227591059025255</v>
      </c>
      <c r="AA30" s="11">
        <f>'OddsRatio_working_3-way'!X30^(1/3)*COS(('OddsRatio_working_3-way'!Y30+2*PI())/3)</f>
        <v>-0.32797646494230526</v>
      </c>
      <c r="AB30" s="11">
        <f>'OddsRatio_working_3-way'!X30^(1/3)*COS(('OddsRatio_working_3-way'!Y30+4*PI())/3)</f>
        <v>-0.19478264096022038</v>
      </c>
      <c r="AC30" s="11">
        <f>'OddsRatio_working_3-way'!X30^(1/3)*SIN('OddsRatio_working_3-way'!Y30/3)</f>
        <v>7.6899490130452497E-2</v>
      </c>
      <c r="AD30" s="11">
        <f>'OddsRatio_working_3-way'!X30^(1/3)*SIN(('OddsRatio_working_3-way'!Y30+2*PI())/3)</f>
        <v>0.41427292070600058</v>
      </c>
      <c r="AE30" s="11">
        <f>'OddsRatio_working_3-way'!X30^(1/3)*SIN(('OddsRatio_working_3-way'!Y30+4*PI())/3)</f>
        <v>-0.49117241083645297</v>
      </c>
      <c r="AF30" s="11">
        <f>-'OddsRatio_working_3-way'!U30/(3*'OddsRatio_working_3-way'!X30^(1/3))*COS(('OddsRatio_working_3-way'!Y30)/3)</f>
        <v>0.5227591059025255</v>
      </c>
      <c r="AG30" s="11">
        <f>-'OddsRatio_working_3-way'!U30/(3*'OddsRatio_working_3-way'!X30^(1/3))*COS(('OddsRatio_working_3-way'!Y30+2*PI())/3)</f>
        <v>-0.32797646494230526</v>
      </c>
      <c r="AH30" s="11">
        <f>-'OddsRatio_working_3-way'!U30/(3*'OddsRatio_working_3-way'!X30^(1/3))*COS(('OddsRatio_working_3-way'!Y30+4*PI())/3)</f>
        <v>-0.19478264096022038</v>
      </c>
      <c r="AI30" s="11">
        <f>'OddsRatio_working_3-way'!U30/(3*'OddsRatio_working_3-way'!X30^(1/3))*SIN(('OddsRatio_working_3-way'!Y30)/3)</f>
        <v>-7.6899490130452497E-2</v>
      </c>
      <c r="AJ30" s="11">
        <f>'OddsRatio_working_3-way'!U30/(3*'OddsRatio_working_3-way'!X30^(1/3))*SIN(('OddsRatio_working_3-way'!Y30+2*PI())/3)</f>
        <v>-0.41427292070600058</v>
      </c>
      <c r="AK30" s="11">
        <f>'OddsRatio_working_3-way'!U30/(3*'OddsRatio_working_3-way'!X30^(1/3))*SIN(('OddsRatio_working_3-way'!Y30+4*PI())/3)</f>
        <v>0.49117241083645297</v>
      </c>
      <c r="AL30" s="11">
        <f>'OddsRatio_working_3-way'!Z30+'OddsRatio_working_3-way'!AF30</f>
        <v>1.045518211805051</v>
      </c>
      <c r="AM30" s="11">
        <f>'OddsRatio_working_3-way'!AA30+'OddsRatio_working_3-way'!AG30</f>
        <v>-0.65595292988461051</v>
      </c>
      <c r="AN30" s="11">
        <f>'OddsRatio_working_3-way'!AB30+'OddsRatio_working_3-way'!AH30</f>
        <v>-0.38956528192044076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1.045518211805051</v>
      </c>
      <c r="AS30" s="11">
        <f>IF(('OddsRatio_working_3-way'!X30=0),IF(Q30&gt;0,-Q30^(1/3),(-Q30)^(1/3)),'OddsRatio_working_3-way'!AM30-'OddsRatio_working_3-way'!R30/3)</f>
        <v>-0.65595292988461051</v>
      </c>
      <c r="AT30" s="11">
        <f>IF(('OddsRatio_working_3-way'!X30=0),IF(Q30&gt;0,-Q30^(1/3),(-Q30)^(1/3)),'OddsRatio_working_3-way'!AN30-'OddsRatio_working_3-way'!R30/3)</f>
        <v>-0.38956528192044076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</v>
      </c>
      <c r="B31" s="4">
        <f>IF('True_Odds_Calculator_3-way'!B32="","",'True_Odds_Calculator_3-way'!B32)</f>
        <v>3.28</v>
      </c>
      <c r="C31" s="4">
        <f>IF('True_Odds_Calculator_3-way'!C32="","",'True_Odds_Calculator_3-way'!C32)</f>
        <v>2.23</v>
      </c>
      <c r="D31" s="9">
        <f t="shared" si="13"/>
        <v>0.27375600496608732</v>
      </c>
      <c r="E31" s="9">
        <f t="shared" si="14"/>
        <v>0.29244607935855937</v>
      </c>
      <c r="F31" s="9">
        <f t="shared" si="15"/>
        <v>0.43379791567535353</v>
      </c>
      <c r="G31" s="9">
        <f t="shared" si="16"/>
        <v>1.061155162786481</v>
      </c>
      <c r="H31" s="9">
        <f t="shared" si="17"/>
        <v>3.6528879069662024</v>
      </c>
      <c r="I31" s="9">
        <f t="shared" si="18"/>
        <v>3.419433771153177</v>
      </c>
      <c r="J31" s="9">
        <f t="shared" si="19"/>
        <v>2.3052208502273714</v>
      </c>
      <c r="K31" s="11">
        <f t="shared" si="20"/>
        <v>0.2857142857142857</v>
      </c>
      <c r="L31" s="11">
        <f t="shared" si="21"/>
        <v>0.3048780487804878</v>
      </c>
      <c r="M31" s="11">
        <f t="shared" si="22"/>
        <v>0.44843049327354262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-0.27386290839205651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0.23476195684442433</v>
      </c>
      <c r="Q31" s="11">
        <f>2*'OddsRatio_working_3-way'!K31*'OddsRatio_working_3-way'!L31*'OddsRatio_working_3-way'!M31</f>
        <v>7.8123779315948189E-2</v>
      </c>
      <c r="R31" s="11">
        <f t="shared" si="23"/>
        <v>0</v>
      </c>
      <c r="S31" s="11">
        <f t="shared" si="24"/>
        <v>-0.85722436171730099</v>
      </c>
      <c r="T31" s="11">
        <f t="shared" si="25"/>
        <v>-0.28526601055484224</v>
      </c>
      <c r="U31" s="11">
        <f>'OddsRatio_working_3-way'!S31-'OddsRatio_working_3-way'!R31^2/3</f>
        <v>-0.85722436171730099</v>
      </c>
      <c r="V31" s="11">
        <f>'OddsRatio_working_3-way'!S31*'OddsRatio_working_3-way'!R31/3-2*'OddsRatio_working_3-way'!R31^3/27-'OddsRatio_working_3-way'!T31</f>
        <v>0.28526601055484224</v>
      </c>
      <c r="W31" s="11">
        <f>'OddsRatio_working_3-way'!V31^2+4*'OddsRatio_working_3-way'!U31^3/27</f>
        <v>-1.1944380132863197E-2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0.15274249319585118</v>
      </c>
      <c r="Y31" s="11">
        <f>IF('OddsRatio_working_3-way'!W31&gt;=0,IF('OddsRatio_working_3-way'!V31+SQRT('OddsRatio_working_3-way'!W31)&gt;0,0,PI()),ACOS('OddsRatio_working_3-way'!V31/(2*'OddsRatio_working_3-way'!X31)))</f>
        <v>0.3658681592570634</v>
      </c>
      <c r="Z31" s="11">
        <f>'OddsRatio_working_3-way'!X31^(1/3)*COS('OddsRatio_working_3-way'!Y31/3)</f>
        <v>0.53057758139324052</v>
      </c>
      <c r="AA31" s="11">
        <f>'OddsRatio_working_3-way'!X31^(1/3)*COS(('OddsRatio_working_3-way'!Y31+2*PI())/3)</f>
        <v>-0.32160631036412374</v>
      </c>
      <c r="AB31" s="11">
        <f>'OddsRatio_working_3-way'!X31^(1/3)*COS(('OddsRatio_working_3-way'!Y31+4*PI())/3)</f>
        <v>-0.20897127102911695</v>
      </c>
      <c r="AC31" s="11">
        <f>'OddsRatio_working_3-way'!X31^(1/3)*SIN('OddsRatio_working_3-way'!Y31/3)</f>
        <v>6.5029870280250451E-2</v>
      </c>
      <c r="AD31" s="11">
        <f>'OddsRatio_working_3-way'!X31^(1/3)*SIN(('OddsRatio_working_3-way'!Y31+2*PI())/3)</f>
        <v>0.4269787290249269</v>
      </c>
      <c r="AE31" s="11">
        <f>'OddsRatio_working_3-way'!X31^(1/3)*SIN(('OddsRatio_working_3-way'!Y31+4*PI())/3)</f>
        <v>-0.4920085993051771</v>
      </c>
      <c r="AF31" s="11">
        <f>-'OddsRatio_working_3-way'!U31/(3*'OddsRatio_working_3-way'!X31^(1/3))*COS(('OddsRatio_working_3-way'!Y31)/3)</f>
        <v>0.53057758139324052</v>
      </c>
      <c r="AG31" s="11">
        <f>-'OddsRatio_working_3-way'!U31/(3*'OddsRatio_working_3-way'!X31^(1/3))*COS(('OddsRatio_working_3-way'!Y31+2*PI())/3)</f>
        <v>-0.32160631036412374</v>
      </c>
      <c r="AH31" s="11">
        <f>-'OddsRatio_working_3-way'!U31/(3*'OddsRatio_working_3-way'!X31^(1/3))*COS(('OddsRatio_working_3-way'!Y31+4*PI())/3)</f>
        <v>-0.20897127102911695</v>
      </c>
      <c r="AI31" s="11">
        <f>'OddsRatio_working_3-way'!U31/(3*'OddsRatio_working_3-way'!X31^(1/3))*SIN(('OddsRatio_working_3-way'!Y31)/3)</f>
        <v>-6.5029870280250451E-2</v>
      </c>
      <c r="AJ31" s="11">
        <f>'OddsRatio_working_3-way'!U31/(3*'OddsRatio_working_3-way'!X31^(1/3))*SIN(('OddsRatio_working_3-way'!Y31+2*PI())/3)</f>
        <v>-0.4269787290249269</v>
      </c>
      <c r="AK31" s="11">
        <f>'OddsRatio_working_3-way'!U31/(3*'OddsRatio_working_3-way'!X31^(1/3))*SIN(('OddsRatio_working_3-way'!Y31+4*PI())/3)</f>
        <v>0.4920085993051771</v>
      </c>
      <c r="AL31" s="11">
        <f>'OddsRatio_working_3-way'!Z31+'OddsRatio_working_3-way'!AF31</f>
        <v>1.061155162786481</v>
      </c>
      <c r="AM31" s="11">
        <f>'OddsRatio_working_3-way'!AA31+'OddsRatio_working_3-way'!AG31</f>
        <v>-0.64321262072824748</v>
      </c>
      <c r="AN31" s="11">
        <f>'OddsRatio_working_3-way'!AB31+'OddsRatio_working_3-way'!AH31</f>
        <v>-0.41794254205823389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1.061155162786481</v>
      </c>
      <c r="AS31" s="11">
        <f>IF(('OddsRatio_working_3-way'!X31=0),IF(Q31&gt;0,-Q31^(1/3),(-Q31)^(1/3)),'OddsRatio_working_3-way'!AM31-'OddsRatio_working_3-way'!R31/3)</f>
        <v>-0.64321262072824748</v>
      </c>
      <c r="AT31" s="11">
        <f>IF(('OddsRatio_working_3-way'!X31=0),IF(Q31&gt;0,-Q31^(1/3),(-Q31)^(1/3)),'OddsRatio_working_3-way'!AN31-'OddsRatio_working_3-way'!R31/3)</f>
        <v>-0.41794254205823389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3.48</v>
      </c>
      <c r="B32" s="4">
        <f>IF('True_Odds_Calculator_3-way'!B33="","",'True_Odds_Calculator_3-way'!B33)</f>
        <v>2.96</v>
      </c>
      <c r="C32" s="4">
        <f>IF('True_Odds_Calculator_3-way'!C33="","",'True_Odds_Calculator_3-way'!C33)</f>
        <v>2.48</v>
      </c>
      <c r="D32" s="9">
        <f t="shared" si="13"/>
        <v>0.27868007698817626</v>
      </c>
      <c r="E32" s="9">
        <f t="shared" si="14"/>
        <v>0.32833964196249038</v>
      </c>
      <c r="F32" s="9">
        <f t="shared" si="15"/>
        <v>0.39298028104933358</v>
      </c>
      <c r="G32" s="9">
        <f t="shared" si="16"/>
        <v>1.0436871225580946</v>
      </c>
      <c r="H32" s="9">
        <f t="shared" si="17"/>
        <v>3.5883440639440747</v>
      </c>
      <c r="I32" s="9">
        <f t="shared" si="18"/>
        <v>3.0456267602138651</v>
      </c>
      <c r="J32" s="9">
        <f t="shared" si="19"/>
        <v>2.5446569413859801</v>
      </c>
      <c r="K32" s="11">
        <f t="shared" si="20"/>
        <v>0.28735632183908044</v>
      </c>
      <c r="L32" s="11">
        <f t="shared" si="21"/>
        <v>0.33783783783783783</v>
      </c>
      <c r="M32" s="11">
        <f t="shared" si="22"/>
        <v>0.40322580645161293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-0.28160919540229901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0.23173896922506487</v>
      </c>
      <c r="Q32" s="11">
        <f>2*'OddsRatio_working_3-way'!K32*'OddsRatio_working_3-way'!L32*'OddsRatio_working_3-way'!M32</f>
        <v>7.8290192305765158E-2</v>
      </c>
      <c r="R32" s="11">
        <f t="shared" si="23"/>
        <v>0</v>
      </c>
      <c r="S32" s="11">
        <f t="shared" si="24"/>
        <v>-0.82290980908492384</v>
      </c>
      <c r="T32" s="11">
        <f t="shared" si="25"/>
        <v>-0.27801007063679856</v>
      </c>
      <c r="U32" s="11">
        <f>'OddsRatio_working_3-way'!S32-'OddsRatio_working_3-way'!R32^2/3</f>
        <v>-0.82290980908492384</v>
      </c>
      <c r="V32" s="11">
        <f>'OddsRatio_working_3-way'!S32*'OddsRatio_working_3-way'!R32/3-2*'OddsRatio_working_3-way'!R32^3/27-'OddsRatio_working_3-way'!T32</f>
        <v>0.27801007063679856</v>
      </c>
      <c r="W32" s="11">
        <f>'OddsRatio_working_3-way'!V32^2+4*'OddsRatio_working_3-way'!U32^3/27</f>
        <v>-5.2672184491370927E-3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0.14366351122032936</v>
      </c>
      <c r="Y32" s="11">
        <f>IF('OddsRatio_working_3-way'!W32&gt;=0,IF('OddsRatio_working_3-way'!V32+SQRT('OddsRatio_working_3-way'!W32)&gt;0,0,PI()),ACOS('OddsRatio_working_3-way'!V32/(2*'OddsRatio_working_3-way'!X32)))</f>
        <v>0.25535494504968215</v>
      </c>
      <c r="Z32" s="11">
        <f>'OddsRatio_working_3-way'!X32^(1/3)*COS('OddsRatio_working_3-way'!Y32/3)</f>
        <v>0.52184356127904741</v>
      </c>
      <c r="AA32" s="11">
        <f>'OddsRatio_working_3-way'!X32^(1/3)*COS(('OddsRatio_working_3-way'!Y32+2*PI())/3)</f>
        <v>-0.29948245276711827</v>
      </c>
      <c r="AB32" s="11">
        <f>'OddsRatio_working_3-way'!X32^(1/3)*COS(('OddsRatio_working_3-way'!Y32+4*PI())/3)</f>
        <v>-0.22236110851192925</v>
      </c>
      <c r="AC32" s="11">
        <f>'OddsRatio_working_3-way'!X32^(1/3)*SIN('OddsRatio_working_3-way'!Y32/3)</f>
        <v>4.4526028865999281E-2</v>
      </c>
      <c r="AD32" s="11">
        <f>'OddsRatio_working_3-way'!X32^(1/3)*SIN(('OddsRatio_working_3-way'!Y32+2*PI())/3)</f>
        <v>0.42966676643599683</v>
      </c>
      <c r="AE32" s="11">
        <f>'OddsRatio_working_3-way'!X32^(1/3)*SIN(('OddsRatio_working_3-way'!Y32+4*PI())/3)</f>
        <v>-0.47419279530199604</v>
      </c>
      <c r="AF32" s="11">
        <f>-'OddsRatio_working_3-way'!U32/(3*'OddsRatio_working_3-way'!X32^(1/3))*COS(('OddsRatio_working_3-way'!Y32)/3)</f>
        <v>0.5218435612790473</v>
      </c>
      <c r="AG32" s="11">
        <f>-'OddsRatio_working_3-way'!U32/(3*'OddsRatio_working_3-way'!X32^(1/3))*COS(('OddsRatio_working_3-way'!Y32+2*PI())/3)</f>
        <v>-0.29948245276711821</v>
      </c>
      <c r="AH32" s="11">
        <f>-'OddsRatio_working_3-way'!U32/(3*'OddsRatio_working_3-way'!X32^(1/3))*COS(('OddsRatio_working_3-way'!Y32+4*PI())/3)</f>
        <v>-0.2223611085119292</v>
      </c>
      <c r="AI32" s="11">
        <f>'OddsRatio_working_3-way'!U32/(3*'OddsRatio_working_3-way'!X32^(1/3))*SIN(('OddsRatio_working_3-way'!Y32)/3)</f>
        <v>-4.4526028865999275E-2</v>
      </c>
      <c r="AJ32" s="11">
        <f>'OddsRatio_working_3-way'!U32/(3*'OddsRatio_working_3-way'!X32^(1/3))*SIN(('OddsRatio_working_3-way'!Y32+2*PI())/3)</f>
        <v>-0.42966676643599677</v>
      </c>
      <c r="AK32" s="11">
        <f>'OddsRatio_working_3-way'!U32/(3*'OddsRatio_working_3-way'!X32^(1/3))*SIN(('OddsRatio_working_3-way'!Y32+4*PI())/3)</f>
        <v>0.47419279530199593</v>
      </c>
      <c r="AL32" s="11">
        <f>'OddsRatio_working_3-way'!Z32+'OddsRatio_working_3-way'!AF32</f>
        <v>1.0436871225580946</v>
      </c>
      <c r="AM32" s="11">
        <f>'OddsRatio_working_3-way'!AA32+'OddsRatio_working_3-way'!AG32</f>
        <v>-0.59896490553423654</v>
      </c>
      <c r="AN32" s="11">
        <f>'OddsRatio_working_3-way'!AB32+'OddsRatio_working_3-way'!AH32</f>
        <v>-0.44472221702385845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1.0436871225580946</v>
      </c>
      <c r="AS32" s="11">
        <f>IF(('OddsRatio_working_3-way'!X32=0),IF(Q32&gt;0,-Q32^(1/3),(-Q32)^(1/3)),'OddsRatio_working_3-way'!AM32-'OddsRatio_working_3-way'!R32/3)</f>
        <v>-0.59896490553423654</v>
      </c>
      <c r="AT32" s="11">
        <f>IF(('OddsRatio_working_3-way'!X32=0),IF(Q32&gt;0,-Q32^(1/3),(-Q32)^(1/3)),'OddsRatio_working_3-way'!AN32-'OddsRatio_working_3-way'!R32/3)</f>
        <v>-0.44472221702385845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5.65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1.66</v>
      </c>
      <c r="D33" s="9">
        <f t="shared" si="13"/>
        <v>0.16628321219584558</v>
      </c>
      <c r="E33" s="9">
        <f t="shared" si="14"/>
        <v>0.2494822173367453</v>
      </c>
      <c r="F33" s="9">
        <f t="shared" si="15"/>
        <v>0.58423457046740945</v>
      </c>
      <c r="G33" s="9">
        <f t="shared" si="16"/>
        <v>1.0782443428500712</v>
      </c>
      <c r="H33" s="9">
        <f t="shared" si="17"/>
        <v>6.013836194252832</v>
      </c>
      <c r="I33" s="9">
        <f t="shared" si="18"/>
        <v>4.0083017165516983</v>
      </c>
      <c r="J33" s="9">
        <f t="shared" si="19"/>
        <v>1.7116412662810465</v>
      </c>
      <c r="K33" s="11">
        <f t="shared" si="20"/>
        <v>0.17699115044247787</v>
      </c>
      <c r="L33" s="11">
        <f t="shared" si="21"/>
        <v>0.26385224274406333</v>
      </c>
      <c r="M33" s="11">
        <f t="shared" si="22"/>
        <v>0.60240963855421692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-0.24088255325924623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0.22787111272277566</v>
      </c>
      <c r="Q33" s="11">
        <f>2*'OddsRatio_working_3-way'!K33*'OddsRatio_working_3-way'!L33*'OddsRatio_working_3-way'!M33</f>
        <v>5.6264472277228562E-2</v>
      </c>
      <c r="R33" s="11">
        <f t="shared" si="23"/>
        <v>0</v>
      </c>
      <c r="S33" s="11">
        <f t="shared" si="24"/>
        <v>-0.94598429666067507</v>
      </c>
      <c r="T33" s="11">
        <f t="shared" si="25"/>
        <v>-0.23357636954584574</v>
      </c>
      <c r="U33" s="11">
        <f>'OddsRatio_working_3-way'!S33-'OddsRatio_working_3-way'!R33^2/3</f>
        <v>-0.94598429666067507</v>
      </c>
      <c r="V33" s="11">
        <f>'OddsRatio_working_3-way'!S33*'OddsRatio_working_3-way'!R33/3-2*'OddsRatio_working_3-way'!R33^3/27-'OddsRatio_working_3-way'!T33</f>
        <v>0.23357636954584574</v>
      </c>
      <c r="W33" s="11">
        <f>'OddsRatio_working_3-way'!V33^2+4*'OddsRatio_working_3-way'!U33^3/27</f>
        <v>-7.0856653988447177E-2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0.17706960100385996</v>
      </c>
      <c r="Y33" s="11">
        <f>IF('OddsRatio_working_3-way'!W33&gt;=0,IF('OddsRatio_working_3-way'!V33+SQRT('OddsRatio_working_3-way'!W33)&gt;0,0,PI()),ACOS('OddsRatio_working_3-way'!V33/(2*'OddsRatio_working_3-way'!X33)))</f>
        <v>0.85056190107019536</v>
      </c>
      <c r="Z33" s="11">
        <f>'OddsRatio_working_3-way'!X33^(1/3)*COS('OddsRatio_working_3-way'!Y33/3)</f>
        <v>0.53912217142503571</v>
      </c>
      <c r="AA33" s="11">
        <f>'OddsRatio_working_3-way'!X33^(1/3)*COS(('OddsRatio_working_3-way'!Y33+2*PI())/3)</f>
        <v>-0.40559982054063437</v>
      </c>
      <c r="AB33" s="11">
        <f>'OddsRatio_working_3-way'!X33^(1/3)*COS(('OddsRatio_working_3-way'!Y33+4*PI())/3)</f>
        <v>-0.13352235088440148</v>
      </c>
      <c r="AC33" s="11">
        <f>'OddsRatio_working_3-way'!X33^(1/3)*SIN('OddsRatio_working_3-way'!Y33/3)</f>
        <v>0.15708400034645853</v>
      </c>
      <c r="AD33" s="11">
        <f>'OddsRatio_working_3-way'!X33^(1/3)*SIN(('OddsRatio_working_3-way'!Y33+2*PI())/3)</f>
        <v>0.38835149602428071</v>
      </c>
      <c r="AE33" s="11">
        <f>'OddsRatio_working_3-way'!X33^(1/3)*SIN(('OddsRatio_working_3-way'!Y33+4*PI())/3)</f>
        <v>-0.54543549637073907</v>
      </c>
      <c r="AF33" s="11">
        <f>-'OddsRatio_working_3-way'!U33/(3*'OddsRatio_working_3-way'!X33^(1/3))*COS(('OddsRatio_working_3-way'!Y33)/3)</f>
        <v>0.5391221714250356</v>
      </c>
      <c r="AG33" s="11">
        <f>-'OddsRatio_working_3-way'!U33/(3*'OddsRatio_working_3-way'!X33^(1/3))*COS(('OddsRatio_working_3-way'!Y33+2*PI())/3)</f>
        <v>-0.40559982054063426</v>
      </c>
      <c r="AH33" s="11">
        <f>-'OddsRatio_working_3-way'!U33/(3*'OddsRatio_working_3-way'!X33^(1/3))*COS(('OddsRatio_working_3-way'!Y33+4*PI())/3)</f>
        <v>-0.13352235088440145</v>
      </c>
      <c r="AI33" s="11">
        <f>'OddsRatio_working_3-way'!U33/(3*'OddsRatio_working_3-way'!X33^(1/3))*SIN(('OddsRatio_working_3-way'!Y33)/3)</f>
        <v>-0.1570840003464585</v>
      </c>
      <c r="AJ33" s="11">
        <f>'OddsRatio_working_3-way'!U33/(3*'OddsRatio_working_3-way'!X33^(1/3))*SIN(('OddsRatio_working_3-way'!Y33+2*PI())/3)</f>
        <v>-0.38835149602428065</v>
      </c>
      <c r="AK33" s="11">
        <f>'OddsRatio_working_3-way'!U33/(3*'OddsRatio_working_3-way'!X33^(1/3))*SIN(('OddsRatio_working_3-way'!Y33+4*PI())/3)</f>
        <v>0.54543549637073896</v>
      </c>
      <c r="AL33" s="11">
        <f>'OddsRatio_working_3-way'!Z33+'OddsRatio_working_3-way'!AF33</f>
        <v>1.0782443428500712</v>
      </c>
      <c r="AM33" s="11">
        <f>'OddsRatio_working_3-way'!AA33+'OddsRatio_working_3-way'!AG33</f>
        <v>-0.81119964108126863</v>
      </c>
      <c r="AN33" s="11">
        <f>'OddsRatio_working_3-way'!AB33+'OddsRatio_working_3-way'!AH33</f>
        <v>-0.26704470176880291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1.0782443428500712</v>
      </c>
      <c r="AS33" s="11">
        <f>IF(('OddsRatio_working_3-way'!X33=0),IF(Q33&gt;0,-Q33^(1/3),(-Q33)^(1/3)),'OddsRatio_working_3-way'!AM33-'OddsRatio_working_3-way'!R33/3)</f>
        <v>-0.81119964108126863</v>
      </c>
      <c r="AT33" s="11">
        <f>IF(('OddsRatio_working_3-way'!X33=0),IF(Q33&gt;0,-Q33^(1/3),(-Q33)^(1/3)),'OddsRatio_working_3-way'!AN33-'OddsRatio_working_3-way'!R33/3)</f>
        <v>-0.26704470176880291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4.1900000000000004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1.91</v>
      </c>
      <c r="D34" s="9">
        <f t="shared" si="13"/>
        <v>0.22703706346356786</v>
      </c>
      <c r="E34" s="9">
        <f t="shared" si="14"/>
        <v>0.26566001198762973</v>
      </c>
      <c r="F34" s="9">
        <f t="shared" si="15"/>
        <v>0.50730292454880255</v>
      </c>
      <c r="G34" s="9">
        <f t="shared" si="16"/>
        <v>1.0672624411148917</v>
      </c>
      <c r="H34" s="9">
        <f t="shared" si="17"/>
        <v>4.4045671871565046</v>
      </c>
      <c r="I34" s="9">
        <f t="shared" si="18"/>
        <v>3.764209722487569</v>
      </c>
      <c r="J34" s="9">
        <f t="shared" si="19"/>
        <v>1.9712088214145511</v>
      </c>
      <c r="K34" s="11">
        <f t="shared" si="20"/>
        <v>0.2386634844868735</v>
      </c>
      <c r="L34" s="11">
        <f t="shared" si="21"/>
        <v>0.2785515320334262</v>
      </c>
      <c r="M34" s="11">
        <f t="shared" si="22"/>
        <v>0.52356020942408377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-0.26169173145486868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0.23285430897594889</v>
      </c>
      <c r="Q34" s="11">
        <f>2*'OddsRatio_working_3-way'!K34*'OddsRatio_working_3-way'!L34*'OddsRatio_working_3-way'!M34</f>
        <v>6.96126484233031E-2</v>
      </c>
      <c r="R34" s="11">
        <f t="shared" si="23"/>
        <v>0</v>
      </c>
      <c r="S34" s="11">
        <f t="shared" si="24"/>
        <v>-0.88980384546886959</v>
      </c>
      <c r="T34" s="11">
        <f t="shared" si="25"/>
        <v>-0.26601011822686682</v>
      </c>
      <c r="U34" s="11">
        <f>'OddsRatio_working_3-way'!S34-'OddsRatio_working_3-way'!R34^2/3</f>
        <v>-0.88980384546886959</v>
      </c>
      <c r="V34" s="11">
        <f>'OddsRatio_working_3-way'!S34*'OddsRatio_working_3-way'!R34/3-2*'OddsRatio_working_3-way'!R34^3/27-'OddsRatio_working_3-way'!T34</f>
        <v>0.26601011822686682</v>
      </c>
      <c r="W34" s="11">
        <f>'OddsRatio_working_3-way'!V34^2+4*'OddsRatio_working_3-way'!U34^3/27</f>
        <v>-3.3609428958357904E-2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0.16153235895435128</v>
      </c>
      <c r="Y34" s="11">
        <f>IF('OddsRatio_working_3-way'!W34&gt;=0,IF('OddsRatio_working_3-way'!V34+SQRT('OddsRatio_working_3-way'!W34)&gt;0,0,PI()),ACOS('OddsRatio_working_3-way'!V34/(2*'OddsRatio_working_3-way'!X34)))</f>
        <v>0.60342697289830505</v>
      </c>
      <c r="Z34" s="11">
        <f>'OddsRatio_working_3-way'!X34^(1/3)*COS('OddsRatio_working_3-way'!Y34/3)</f>
        <v>0.53363122055744583</v>
      </c>
      <c r="AA34" s="11">
        <f>'OddsRatio_working_3-way'!X34^(1/3)*COS(('OddsRatio_working_3-way'!Y34+2*PI())/3)</f>
        <v>-0.3610453916750278</v>
      </c>
      <c r="AB34" s="11">
        <f>'OddsRatio_working_3-way'!X34^(1/3)*COS(('OddsRatio_working_3-way'!Y34+4*PI())/3)</f>
        <v>-0.17258582888241808</v>
      </c>
      <c r="AC34" s="11">
        <f>'OddsRatio_working_3-way'!X34^(1/3)*SIN('OddsRatio_working_3-way'!Y34/3)</f>
        <v>0.10880717930967249</v>
      </c>
      <c r="AD34" s="11">
        <f>'OddsRatio_working_3-way'!X34^(1/3)*SIN(('OddsRatio_working_3-way'!Y34+2*PI())/3)</f>
        <v>0.40773460360040864</v>
      </c>
      <c r="AE34" s="11">
        <f>'OddsRatio_working_3-way'!X34^(1/3)*SIN(('OddsRatio_working_3-way'!Y34+4*PI())/3)</f>
        <v>-0.51654178291008102</v>
      </c>
      <c r="AF34" s="11">
        <f>-'OddsRatio_working_3-way'!U34/(3*'OddsRatio_working_3-way'!X34^(1/3))*COS(('OddsRatio_working_3-way'!Y34)/3)</f>
        <v>0.53363122055744572</v>
      </c>
      <c r="AG34" s="11">
        <f>-'OddsRatio_working_3-way'!U34/(3*'OddsRatio_working_3-way'!X34^(1/3))*COS(('OddsRatio_working_3-way'!Y34+2*PI())/3)</f>
        <v>-0.36104539167502775</v>
      </c>
      <c r="AH34" s="11">
        <f>-'OddsRatio_working_3-way'!U34/(3*'OddsRatio_working_3-way'!X34^(1/3))*COS(('OddsRatio_working_3-way'!Y34+4*PI())/3)</f>
        <v>-0.17258582888241805</v>
      </c>
      <c r="AI34" s="11">
        <f>'OddsRatio_working_3-way'!U34/(3*'OddsRatio_working_3-way'!X34^(1/3))*SIN(('OddsRatio_working_3-way'!Y34)/3)</f>
        <v>-0.10880717930967247</v>
      </c>
      <c r="AJ34" s="11">
        <f>'OddsRatio_working_3-way'!U34/(3*'OddsRatio_working_3-way'!X34^(1/3))*SIN(('OddsRatio_working_3-way'!Y34+2*PI())/3)</f>
        <v>-0.40773460360040853</v>
      </c>
      <c r="AK34" s="11">
        <f>'OddsRatio_working_3-way'!U34/(3*'OddsRatio_working_3-way'!X34^(1/3))*SIN(('OddsRatio_working_3-way'!Y34+4*PI())/3)</f>
        <v>0.5165417829100809</v>
      </c>
      <c r="AL34" s="11">
        <f>'OddsRatio_working_3-way'!Z34+'OddsRatio_working_3-way'!AF34</f>
        <v>1.0672624411148917</v>
      </c>
      <c r="AM34" s="11">
        <f>'OddsRatio_working_3-way'!AA34+'OddsRatio_working_3-way'!AG34</f>
        <v>-0.72209078335005561</v>
      </c>
      <c r="AN34" s="11">
        <f>'OddsRatio_working_3-way'!AB34+'OddsRatio_working_3-way'!AH34</f>
        <v>-0.34517165776483616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1.0672624411148917</v>
      </c>
      <c r="AS34" s="11">
        <f>IF(('OddsRatio_working_3-way'!X34=0),IF(Q34&gt;0,-Q34^(1/3),(-Q34)^(1/3)),'OddsRatio_working_3-way'!AM34-'OddsRatio_working_3-way'!R34/3)</f>
        <v>-0.72209078335005561</v>
      </c>
      <c r="AT34" s="11">
        <f>IF(('OddsRatio_working_3-way'!X34=0),IF(Q34&gt;0,-Q34^(1/3),(-Q34)^(1/3)),'OddsRatio_working_3-way'!AN34-'OddsRatio_working_3-way'!R34/3)</f>
        <v>-0.34517165776483616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5.9</v>
      </c>
      <c r="B35" s="4">
        <f>IF('True_Odds_Calculator_3-way'!B36="","",'True_Odds_Calculator_3-way'!B36)</f>
        <v>4.32</v>
      </c>
      <c r="C35" s="4">
        <f>IF('True_Odds_Calculator_3-way'!C36="","",'True_Odds_Calculator_3-way'!C36)</f>
        <v>1.56</v>
      </c>
      <c r="D35" s="9">
        <f t="shared" si="13"/>
        <v>0.15889811480602248</v>
      </c>
      <c r="E35" s="9">
        <f t="shared" si="14"/>
        <v>0.21803077403231519</v>
      </c>
      <c r="F35" s="9">
        <f t="shared" si="15"/>
        <v>0.62307111116166247</v>
      </c>
      <c r="G35" s="9">
        <f t="shared" si="16"/>
        <v>1.0802736468428424</v>
      </c>
      <c r="H35" s="9">
        <f t="shared" si="17"/>
        <v>6.2933408695299287</v>
      </c>
      <c r="I35" s="9">
        <f t="shared" si="18"/>
        <v>4.5865085075182375</v>
      </c>
      <c r="J35" s="9">
        <f t="shared" si="19"/>
        <v>1.6049532422319919</v>
      </c>
      <c r="K35" s="11">
        <f t="shared" si="20"/>
        <v>0.16949152542372881</v>
      </c>
      <c r="L35" s="11">
        <f t="shared" si="21"/>
        <v>0.23148148148148145</v>
      </c>
      <c r="M35" s="11">
        <f t="shared" si="22"/>
        <v>0.64102564102564097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-0.22911938448661628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0.22081784087433801</v>
      </c>
      <c r="Q35" s="11">
        <f>2*'OddsRatio_working_3-way'!K35*'OddsRatio_working_3-way'!L35*'OddsRatio_working_3-way'!M35</f>
        <v>5.0300191543129383E-2</v>
      </c>
      <c r="R35" s="11">
        <f t="shared" si="23"/>
        <v>0</v>
      </c>
      <c r="S35" s="11">
        <f t="shared" si="24"/>
        <v>-0.96376760687063034</v>
      </c>
      <c r="T35" s="11">
        <f t="shared" si="25"/>
        <v>-0.21953704028943744</v>
      </c>
      <c r="U35" s="11">
        <f>'OddsRatio_working_3-way'!S35-'OddsRatio_working_3-way'!R35^2/3</f>
        <v>-0.96376760687063034</v>
      </c>
      <c r="V35" s="11">
        <f>'OddsRatio_working_3-way'!S35*'OddsRatio_working_3-way'!R35/3-2*'OddsRatio_working_3-way'!R35^3/27-'OddsRatio_working_3-way'!T35</f>
        <v>0.21953704028943744</v>
      </c>
      <c r="W35" s="11">
        <f>'OddsRatio_working_3-way'!V35^2+4*'OddsRatio_working_3-way'!U35^3/27</f>
        <v>-8.4424764112478012E-2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0.18208602099799157</v>
      </c>
      <c r="Y35" s="11">
        <f>IF('OddsRatio_working_3-way'!W35&gt;=0,IF('OddsRatio_working_3-way'!V35+SQRT('OddsRatio_working_3-way'!W35)&gt;0,0,PI()),ACOS('OddsRatio_working_3-way'!V35/(2*'OddsRatio_working_3-way'!X35)))</f>
        <v>0.92374196391389507</v>
      </c>
      <c r="Z35" s="11">
        <f>'OddsRatio_working_3-way'!X35^(1/3)*COS('OddsRatio_working_3-way'!Y35/3)</f>
        <v>0.54013682342142133</v>
      </c>
      <c r="AA35" s="11">
        <f>'OddsRatio_working_3-way'!X35^(1/3)*COS(('OddsRatio_working_3-way'!Y35+2*PI())/3)</f>
        <v>-0.41883353096189774</v>
      </c>
      <c r="AB35" s="11">
        <f>'OddsRatio_working_3-way'!X35^(1/3)*COS(('OddsRatio_working_3-way'!Y35+4*PI())/3)</f>
        <v>-0.12130329245952368</v>
      </c>
      <c r="AC35" s="11">
        <f>'OddsRatio_working_3-way'!X35^(1/3)*SIN('OddsRatio_working_3-way'!Y35/3)</f>
        <v>0.17177916329139925</v>
      </c>
      <c r="AD35" s="11">
        <f>'OddsRatio_working_3-way'!X35^(1/3)*SIN(('OddsRatio_working_3-way'!Y35+2*PI())/3)</f>
        <v>0.38188262895668074</v>
      </c>
      <c r="AE35" s="11">
        <f>'OddsRatio_working_3-way'!X35^(1/3)*SIN(('OddsRatio_working_3-way'!Y35+4*PI())/3)</f>
        <v>-0.55366179224807999</v>
      </c>
      <c r="AF35" s="11">
        <f>-'OddsRatio_working_3-way'!U35/(3*'OddsRatio_working_3-way'!X35^(1/3))*COS(('OddsRatio_working_3-way'!Y35)/3)</f>
        <v>0.54013682342142122</v>
      </c>
      <c r="AG35" s="11">
        <f>-'OddsRatio_working_3-way'!U35/(3*'OddsRatio_working_3-way'!X35^(1/3))*COS(('OddsRatio_working_3-way'!Y35+2*PI())/3)</f>
        <v>-0.41883353096189763</v>
      </c>
      <c r="AH35" s="11">
        <f>-'OddsRatio_working_3-way'!U35/(3*'OddsRatio_working_3-way'!X35^(1/3))*COS(('OddsRatio_working_3-way'!Y35+4*PI())/3)</f>
        <v>-0.12130329245952365</v>
      </c>
      <c r="AI35" s="11">
        <f>'OddsRatio_working_3-way'!U35/(3*'OddsRatio_working_3-way'!X35^(1/3))*SIN(('OddsRatio_working_3-way'!Y35)/3)</f>
        <v>-0.17177916329139922</v>
      </c>
      <c r="AJ35" s="11">
        <f>'OddsRatio_working_3-way'!U35/(3*'OddsRatio_working_3-way'!X35^(1/3))*SIN(('OddsRatio_working_3-way'!Y35+2*PI())/3)</f>
        <v>-0.38188262895668068</v>
      </c>
      <c r="AK35" s="11">
        <f>'OddsRatio_working_3-way'!U35/(3*'OddsRatio_working_3-way'!X35^(1/3))*SIN(('OddsRatio_working_3-way'!Y35+4*PI())/3)</f>
        <v>0.55366179224807988</v>
      </c>
      <c r="AL35" s="11">
        <f>'OddsRatio_working_3-way'!Z35+'OddsRatio_working_3-way'!AF35</f>
        <v>1.0802736468428424</v>
      </c>
      <c r="AM35" s="11">
        <f>'OddsRatio_working_3-way'!AA35+'OddsRatio_working_3-way'!AG35</f>
        <v>-0.83766706192379536</v>
      </c>
      <c r="AN35" s="11">
        <f>'OddsRatio_working_3-way'!AB35+'OddsRatio_working_3-way'!AH35</f>
        <v>-0.24260658491904732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1.0802736468428424</v>
      </c>
      <c r="AS35" s="11">
        <f>IF(('OddsRatio_working_3-way'!X35=0),IF(Q35&gt;0,-Q35^(1/3),(-Q35)^(1/3)),'OddsRatio_working_3-way'!AM35-'OddsRatio_working_3-way'!R35/3)</f>
        <v>-0.83766706192379536</v>
      </c>
      <c r="AT35" s="11">
        <f>IF(('OddsRatio_working_3-way'!X35=0),IF(Q35&gt;0,-Q35^(1/3),(-Q35)^(1/3)),'OddsRatio_working_3-way'!AN35-'OddsRatio_working_3-way'!R35/3)</f>
        <v>-0.24260658491904732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3.08</v>
      </c>
      <c r="C36" s="4">
        <f>IF('True_Odds_Calculator_3-way'!C37="","",'True_Odds_Calculator_3-way'!C37)</f>
        <v>3.67</v>
      </c>
      <c r="D36" s="9">
        <f t="shared" si="13"/>
        <v>0.437704987388573</v>
      </c>
      <c r="E36" s="9">
        <f t="shared" si="14"/>
        <v>0.30632966610228807</v>
      </c>
      <c r="F36" s="9">
        <f t="shared" si="15"/>
        <v>0.25596534650913894</v>
      </c>
      <c r="G36" s="9">
        <f t="shared" si="16"/>
        <v>1.0886812141925533</v>
      </c>
      <c r="H36" s="9">
        <f t="shared" si="17"/>
        <v>2.2846438327472129</v>
      </c>
      <c r="I36" s="9">
        <f t="shared" si="18"/>
        <v>3.2644569255205109</v>
      </c>
      <c r="J36" s="9">
        <f t="shared" si="19"/>
        <v>3.9067788418941163</v>
      </c>
      <c r="K36" s="11">
        <f t="shared" si="20"/>
        <v>0.4587155963302752</v>
      </c>
      <c r="L36" s="11">
        <f t="shared" si="21"/>
        <v>0.32467532467532467</v>
      </c>
      <c r="M36" s="11">
        <f t="shared" si="22"/>
        <v>0.27247956403269757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-0.26593979477513219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0.24064753585039561</v>
      </c>
      <c r="Q36" s="11">
        <f>2*'OddsRatio_working_3-way'!K36*'OddsRatio_working_3-way'!L36*'OddsRatio_working_3-way'!M36</f>
        <v>8.116274396303394E-2</v>
      </c>
      <c r="R36" s="11">
        <f t="shared" si="23"/>
        <v>0</v>
      </c>
      <c r="S36" s="11">
        <f t="shared" si="24"/>
        <v>-0.90489479415398255</v>
      </c>
      <c r="T36" s="11">
        <f t="shared" si="25"/>
        <v>-0.30519217340775129</v>
      </c>
      <c r="U36" s="11">
        <f>'OddsRatio_working_3-way'!S36-'OddsRatio_working_3-way'!R36^2/3</f>
        <v>-0.90489479415398255</v>
      </c>
      <c r="V36" s="11">
        <f>'OddsRatio_working_3-way'!S36*'OddsRatio_working_3-way'!R36/3-2*'OddsRatio_working_3-way'!R36^3/27-'OddsRatio_working_3-way'!T36</f>
        <v>0.30519217340775129</v>
      </c>
      <c r="W36" s="11">
        <f>'OddsRatio_working_3-way'!V36^2+4*'OddsRatio_working_3-way'!U36^3/27</f>
        <v>-1.6629464163999047E-2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0.16565908281267433</v>
      </c>
      <c r="Y36" s="11">
        <f>IF('OddsRatio_working_3-way'!W36&gt;=0,IF('OddsRatio_working_3-way'!V36+SQRT('OddsRatio_working_3-way'!W36)&gt;0,0,PI()),ACOS('OddsRatio_working_3-way'!V36/(2*'OddsRatio_working_3-way'!X36)))</f>
        <v>0.39978343431091568</v>
      </c>
      <c r="Z36" s="11">
        <f>'OddsRatio_working_3-way'!X36^(1/3)*COS('OddsRatio_working_3-way'!Y36/3)</f>
        <v>0.54434060709627652</v>
      </c>
      <c r="AA36" s="11">
        <f>'OddsRatio_working_3-way'!X36^(1/3)*COS(('OddsRatio_working_3-way'!Y36+2*PI())/3)</f>
        <v>-0.33536584245745066</v>
      </c>
      <c r="AB36" s="11">
        <f>'OddsRatio_working_3-way'!X36^(1/3)*COS(('OddsRatio_working_3-way'!Y36+4*PI())/3)</f>
        <v>-0.20897476463882597</v>
      </c>
      <c r="AC36" s="11">
        <f>'OddsRatio_working_3-way'!X36^(1/3)*SIN('OddsRatio_working_3-way'!Y36/3)</f>
        <v>7.2971922801750147E-2</v>
      </c>
      <c r="AD36" s="11">
        <f>'OddsRatio_working_3-way'!X36^(1/3)*SIN(('OddsRatio_working_3-way'!Y36+2*PI())/3)</f>
        <v>0.43492683265594434</v>
      </c>
      <c r="AE36" s="11">
        <f>'OddsRatio_working_3-way'!X36^(1/3)*SIN(('OddsRatio_working_3-way'!Y36+4*PI())/3)</f>
        <v>-0.50789875545769436</v>
      </c>
      <c r="AF36" s="11">
        <f>-'OddsRatio_working_3-way'!U36/(3*'OddsRatio_working_3-way'!X36^(1/3))*COS(('OddsRatio_working_3-way'!Y36)/3)</f>
        <v>0.54434060709627663</v>
      </c>
      <c r="AG36" s="11">
        <f>-'OddsRatio_working_3-way'!U36/(3*'OddsRatio_working_3-way'!X36^(1/3))*COS(('OddsRatio_working_3-way'!Y36+2*PI())/3)</f>
        <v>-0.33536584245745071</v>
      </c>
      <c r="AH36" s="11">
        <f>-'OddsRatio_working_3-way'!U36/(3*'OddsRatio_working_3-way'!X36^(1/3))*COS(('OddsRatio_working_3-way'!Y36+4*PI())/3)</f>
        <v>-0.20897476463882603</v>
      </c>
      <c r="AI36" s="11">
        <f>'OddsRatio_working_3-way'!U36/(3*'OddsRatio_working_3-way'!X36^(1/3))*SIN(('OddsRatio_working_3-way'!Y36)/3)</f>
        <v>-7.2971922801750161E-2</v>
      </c>
      <c r="AJ36" s="11">
        <f>'OddsRatio_working_3-way'!U36/(3*'OddsRatio_working_3-way'!X36^(1/3))*SIN(('OddsRatio_working_3-way'!Y36+2*PI())/3)</f>
        <v>-0.43492683265594445</v>
      </c>
      <c r="AK36" s="11">
        <f>'OddsRatio_working_3-way'!U36/(3*'OddsRatio_working_3-way'!X36^(1/3))*SIN(('OddsRatio_working_3-way'!Y36+4*PI())/3)</f>
        <v>0.50789875545769447</v>
      </c>
      <c r="AL36" s="11">
        <f>'OddsRatio_working_3-way'!Z36+'OddsRatio_working_3-way'!AF36</f>
        <v>1.0886812141925533</v>
      </c>
      <c r="AM36" s="11">
        <f>'OddsRatio_working_3-way'!AA36+'OddsRatio_working_3-way'!AG36</f>
        <v>-0.67073168491490143</v>
      </c>
      <c r="AN36" s="11">
        <f>'OddsRatio_working_3-way'!AB36+'OddsRatio_working_3-way'!AH36</f>
        <v>-0.417949529277652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1.0886812141925533</v>
      </c>
      <c r="AS36" s="11">
        <f>IF(('OddsRatio_working_3-way'!X36=0),IF(Q36&gt;0,-Q36^(1/3),(-Q36)^(1/3)),'OddsRatio_working_3-way'!AM36-'OddsRatio_working_3-way'!R36/3)</f>
        <v>-0.67073168491490143</v>
      </c>
      <c r="AT36" s="11">
        <f>IF(('OddsRatio_working_3-way'!X36=0),IF(Q36&gt;0,-Q36^(1/3),(-Q36)^(1/3)),'OddsRatio_working_3-way'!AN36-'OddsRatio_working_3-way'!R36/3)</f>
        <v>-0.417949529277652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2.2599999999999998</v>
      </c>
      <c r="B37" s="4">
        <f>IF('True_Odds_Calculator_3-way'!B38="","",'True_Odds_Calculator_3-way'!B38)</f>
        <v>3.05</v>
      </c>
      <c r="C37" s="4">
        <f>IF('True_Odds_Calculator_3-way'!C38="","",'True_Odds_Calculator_3-way'!C38)</f>
        <v>3.51</v>
      </c>
      <c r="D37" s="9">
        <f t="shared" si="13"/>
        <v>0.42201676998297566</v>
      </c>
      <c r="E37" s="9">
        <f t="shared" si="14"/>
        <v>0.30976292598627281</v>
      </c>
      <c r="F37" s="9">
        <f t="shared" si="15"/>
        <v>0.26822030403075142</v>
      </c>
      <c r="G37" s="9">
        <f t="shared" si="16"/>
        <v>1.0869635565391524</v>
      </c>
      <c r="H37" s="9">
        <f t="shared" si="17"/>
        <v>2.3695740812393318</v>
      </c>
      <c r="I37" s="9">
        <f t="shared" si="18"/>
        <v>3.2282752909052621</v>
      </c>
      <c r="J37" s="9">
        <f t="shared" si="19"/>
        <v>3.7282785269132726</v>
      </c>
      <c r="K37" s="11">
        <f t="shared" si="20"/>
        <v>0.44247787610619471</v>
      </c>
      <c r="L37" s="11">
        <f t="shared" si="21"/>
        <v>0.32786885245901642</v>
      </c>
      <c r="M37" s="11">
        <f t="shared" si="22"/>
        <v>0.28490028490028491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-0.26796787525062582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0.24055123431302167</v>
      </c>
      <c r="Q37" s="11">
        <f>2*'OddsRatio_working_3-way'!K37*'OddsRatio_working_3-way'!L37*'OddsRatio_working_3-way'!M37</f>
        <v>8.2663654403100237E-2</v>
      </c>
      <c r="R37" s="11">
        <f t="shared" si="23"/>
        <v>0</v>
      </c>
      <c r="S37" s="11">
        <f t="shared" si="24"/>
        <v>-0.8976868368569858</v>
      </c>
      <c r="T37" s="11">
        <f t="shared" si="25"/>
        <v>-0.30848344909174774</v>
      </c>
      <c r="U37" s="11">
        <f>'OddsRatio_working_3-way'!S37-'OddsRatio_working_3-way'!R37^2/3</f>
        <v>-0.8976868368569858</v>
      </c>
      <c r="V37" s="11">
        <f>'OddsRatio_working_3-way'!S37*'OddsRatio_working_3-way'!R37/3-2*'OddsRatio_working_3-way'!R37^3/27-'OddsRatio_working_3-way'!T37</f>
        <v>0.30848344909174774</v>
      </c>
      <c r="W37" s="11">
        <f>'OddsRatio_working_3-way'!V37^2+4*'OddsRatio_working_3-way'!U37^3/27</f>
        <v>-1.2007361360820451E-2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0.16368368865311639</v>
      </c>
      <c r="Y37" s="11">
        <f>IF('OddsRatio_working_3-way'!W37&gt;=0,IF('OddsRatio_working_3-way'!V37+SQRT('OddsRatio_working_3-way'!W37)&gt;0,0,PI()),ACOS('OddsRatio_working_3-way'!V37/(2*'OddsRatio_working_3-way'!X37)))</f>
        <v>0.34131357799406969</v>
      </c>
      <c r="Z37" s="11">
        <f>'OddsRatio_working_3-way'!X37^(1/3)*COS('OddsRatio_working_3-way'!Y37/3)</f>
        <v>0.54348177826957611</v>
      </c>
      <c r="AA37" s="11">
        <f>'OddsRatio_working_3-way'!X37^(1/3)*COS(('OddsRatio_working_3-way'!Y37+2*PI())/3)</f>
        <v>-0.32552171035342425</v>
      </c>
      <c r="AB37" s="11">
        <f>'OddsRatio_working_3-way'!X37^(1/3)*COS(('OddsRatio_working_3-way'!Y37+4*PI())/3)</f>
        <v>-0.21796006791615194</v>
      </c>
      <c r="AC37" s="11">
        <f>'OddsRatio_working_3-way'!X37^(1/3)*SIN('OddsRatio_working_3-way'!Y37/3)</f>
        <v>6.2100743215637438E-2</v>
      </c>
      <c r="AD37" s="11">
        <f>'OddsRatio_working_3-way'!X37^(1/3)*SIN(('OddsRatio_working_3-way'!Y37+2*PI())/3)</f>
        <v>0.43961865486757562</v>
      </c>
      <c r="AE37" s="11">
        <f>'OddsRatio_working_3-way'!X37^(1/3)*SIN(('OddsRatio_working_3-way'!Y37+4*PI())/3)</f>
        <v>-0.50171939808321309</v>
      </c>
      <c r="AF37" s="11">
        <f>-'OddsRatio_working_3-way'!U37/(3*'OddsRatio_working_3-way'!X37^(1/3))*COS(('OddsRatio_working_3-way'!Y37)/3)</f>
        <v>0.54348177826957622</v>
      </c>
      <c r="AG37" s="11">
        <f>-'OddsRatio_working_3-way'!U37/(3*'OddsRatio_working_3-way'!X37^(1/3))*COS(('OddsRatio_working_3-way'!Y37+2*PI())/3)</f>
        <v>-0.32552171035342431</v>
      </c>
      <c r="AH37" s="11">
        <f>-'OddsRatio_working_3-way'!U37/(3*'OddsRatio_working_3-way'!X37^(1/3))*COS(('OddsRatio_working_3-way'!Y37+4*PI())/3)</f>
        <v>-0.21796006791615197</v>
      </c>
      <c r="AI37" s="11">
        <f>'OddsRatio_working_3-way'!U37/(3*'OddsRatio_working_3-way'!X37^(1/3))*SIN(('OddsRatio_working_3-way'!Y37)/3)</f>
        <v>-6.2100743215637452E-2</v>
      </c>
      <c r="AJ37" s="11">
        <f>'OddsRatio_working_3-way'!U37/(3*'OddsRatio_working_3-way'!X37^(1/3))*SIN(('OddsRatio_working_3-way'!Y37+2*PI())/3)</f>
        <v>-0.43961865486757573</v>
      </c>
      <c r="AK37" s="11">
        <f>'OddsRatio_working_3-way'!U37/(3*'OddsRatio_working_3-way'!X37^(1/3))*SIN(('OddsRatio_working_3-way'!Y37+4*PI())/3)</f>
        <v>0.5017193980832132</v>
      </c>
      <c r="AL37" s="11">
        <f>'OddsRatio_working_3-way'!Z37+'OddsRatio_working_3-way'!AF37</f>
        <v>1.0869635565391524</v>
      </c>
      <c r="AM37" s="11">
        <f>'OddsRatio_working_3-way'!AA37+'OddsRatio_working_3-way'!AG37</f>
        <v>-0.65104342070684851</v>
      </c>
      <c r="AN37" s="11">
        <f>'OddsRatio_working_3-way'!AB37+'OddsRatio_working_3-way'!AH37</f>
        <v>-0.43592013583230393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1.0869635565391524</v>
      </c>
      <c r="AS37" s="11">
        <f>IF(('OddsRatio_working_3-way'!X37=0),IF(Q37&gt;0,-Q37^(1/3),(-Q37)^(1/3)),'OddsRatio_working_3-way'!AM37-'OddsRatio_working_3-way'!R37/3)</f>
        <v>-0.65104342070684851</v>
      </c>
      <c r="AT37" s="11">
        <f>IF(('OddsRatio_working_3-way'!X37=0),IF(Q37&gt;0,-Q37^(1/3),(-Q37)^(1/3)),'OddsRatio_working_3-way'!AN37-'OddsRatio_working_3-way'!R37/3)</f>
        <v>-0.43592013583230393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3.33</v>
      </c>
      <c r="B40" s="4">
        <f>IF('True_Odds_Calculator_3-way'!B39="","",'True_Odds_Calculator_3-way'!B39)</f>
        <v>3.06</v>
      </c>
      <c r="C40" s="4">
        <f>IF('True_Odds_Calculator_3-way'!C39="","",'True_Odds_Calculator_3-way'!C39)</f>
        <v>2.33</v>
      </c>
      <c r="D40" s="9">
        <f t="shared" si="13"/>
        <v>0.28286394100596252</v>
      </c>
      <c r="E40" s="9">
        <f t="shared" si="14"/>
        <v>0.30850085686234313</v>
      </c>
      <c r="F40" s="9">
        <f t="shared" si="15"/>
        <v>0.4086352021316943</v>
      </c>
      <c r="G40" s="9">
        <f t="shared" si="16"/>
        <v>1.0880980983714927</v>
      </c>
      <c r="H40" s="9">
        <f t="shared" si="17"/>
        <v>3.5352685692055776</v>
      </c>
      <c r="I40" s="9">
        <f t="shared" si="18"/>
        <v>3.2414820826452755</v>
      </c>
      <c r="J40" s="9">
        <f t="shared" si="19"/>
        <v>2.4471704708340853</v>
      </c>
      <c r="K40" s="11">
        <f t="shared" si="20"/>
        <v>0.3003003003003003</v>
      </c>
      <c r="L40" s="11">
        <f t="shared" si="21"/>
        <v>0.32679738562091504</v>
      </c>
      <c r="M40" s="11">
        <f t="shared" si="22"/>
        <v>0.42918454935622319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-0.26887671985711192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0.24092088385616955</v>
      </c>
      <c r="Q40" s="11">
        <f>2*'OddsRatio_working_3-way'!K40*'OddsRatio_working_3-way'!L40*'OddsRatio_working_3-way'!M40</f>
        <v>8.4238071278380969E-2</v>
      </c>
      <c r="R40" s="11">
        <f t="shared" si="23"/>
        <v>0</v>
      </c>
      <c r="S40" s="11">
        <f t="shared" si="24"/>
        <v>-0.89602730940856901</v>
      </c>
      <c r="T40" s="11">
        <f t="shared" si="25"/>
        <v>-0.31329626203096822</v>
      </c>
      <c r="U40" s="11">
        <f>'OddsRatio_working_3-way'!S40-'OddsRatio_working_3-way'!R40^2/3</f>
        <v>-0.89602730940856901</v>
      </c>
      <c r="V40" s="11">
        <f>'OddsRatio_working_3-way'!S40*'OddsRatio_working_3-way'!R40/3-2*'OddsRatio_working_3-way'!R40^3/27-'OddsRatio_working_3-way'!T40</f>
        <v>0.31329626203096822</v>
      </c>
      <c r="W40" s="11">
        <f>'OddsRatio_working_3-way'!V40^2+4*'OddsRatio_working_3-way'!U40^3/27</f>
        <v>-8.4215872041177448E-3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0.16323000260881487</v>
      </c>
      <c r="Y40" s="11">
        <f>IF('OddsRatio_working_3-way'!W40&gt;=0,IF('OddsRatio_working_3-way'!V40+SQRT('OddsRatio_working_3-way'!W40)&gt;0,0,PI()),ACOS('OddsRatio_working_3-way'!V40/(2*'OddsRatio_working_3-way'!X40)))</f>
        <v>0.28494427966488067</v>
      </c>
      <c r="Z40" s="11">
        <f>'OddsRatio_working_3-way'!X40^(1/3)*COS('OddsRatio_working_3-way'!Y40/3)</f>
        <v>0.54404904918574637</v>
      </c>
      <c r="AA40" s="11">
        <f>'OddsRatio_working_3-way'!X40^(1/3)*COS(('OddsRatio_working_3-way'!Y40+2*PI())/3)</f>
        <v>-0.31691106391376772</v>
      </c>
      <c r="AB40" s="11">
        <f>'OddsRatio_working_3-way'!X40^(1/3)*COS(('OddsRatio_working_3-way'!Y40+4*PI())/3)</f>
        <v>-0.22713798527197854</v>
      </c>
      <c r="AC40" s="11">
        <f>'OddsRatio_working_3-way'!X40^(1/3)*SIN('OddsRatio_working_3-way'!Y40/3)</f>
        <v>5.1830511119818366E-2</v>
      </c>
      <c r="AD40" s="11">
        <f>'OddsRatio_working_3-way'!X40^(1/3)*SIN(('OddsRatio_working_3-way'!Y40+2*PI())/3)</f>
        <v>0.4452450419397167</v>
      </c>
      <c r="AE40" s="11">
        <f>'OddsRatio_working_3-way'!X40^(1/3)*SIN(('OddsRatio_working_3-way'!Y40+4*PI())/3)</f>
        <v>-0.49707555305953516</v>
      </c>
      <c r="AF40" s="11">
        <f>-'OddsRatio_working_3-way'!U40/(3*'OddsRatio_working_3-way'!X40^(1/3))*COS(('OddsRatio_working_3-way'!Y40)/3)</f>
        <v>0.54404904918574648</v>
      </c>
      <c r="AG40" s="11">
        <f>-'OddsRatio_working_3-way'!U40/(3*'OddsRatio_working_3-way'!X40^(1/3))*COS(('OddsRatio_working_3-way'!Y40+2*PI())/3)</f>
        <v>-0.31691106391376778</v>
      </c>
      <c r="AH40" s="11">
        <f>-'OddsRatio_working_3-way'!U40/(3*'OddsRatio_working_3-way'!X40^(1/3))*COS(('OddsRatio_working_3-way'!Y40+4*PI())/3)</f>
        <v>-0.22713798527197859</v>
      </c>
      <c r="AI40" s="11">
        <f>'OddsRatio_working_3-way'!U40/(3*'OddsRatio_working_3-way'!X40^(1/3))*SIN(('OddsRatio_working_3-way'!Y40)/3)</f>
        <v>-5.1830511119818373E-2</v>
      </c>
      <c r="AJ40" s="11">
        <f>'OddsRatio_working_3-way'!U40/(3*'OddsRatio_working_3-way'!X40^(1/3))*SIN(('OddsRatio_working_3-way'!Y40+2*PI())/3)</f>
        <v>-0.44524504193971681</v>
      </c>
      <c r="AK40" s="11">
        <f>'OddsRatio_working_3-way'!U40/(3*'OddsRatio_working_3-way'!X40^(1/3))*SIN(('OddsRatio_working_3-way'!Y40+4*PI())/3)</f>
        <v>0.49707555305953527</v>
      </c>
      <c r="AL40" s="11">
        <f>'OddsRatio_working_3-way'!Z40+'OddsRatio_working_3-way'!AF40</f>
        <v>1.0880980983714927</v>
      </c>
      <c r="AM40" s="11">
        <f>'OddsRatio_working_3-way'!AA40+'OddsRatio_working_3-way'!AG40</f>
        <v>-0.63382212782753555</v>
      </c>
      <c r="AN40" s="11">
        <f>'OddsRatio_working_3-way'!AB40+'OddsRatio_working_3-way'!AH40</f>
        <v>-0.45427597054395713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1.0880980983714927</v>
      </c>
      <c r="AS40" s="11">
        <f>IF(('OddsRatio_working_3-way'!X40=0),IF(Q40&gt;0,-Q40^(1/3),(-Q40)^(1/3)),'OddsRatio_working_3-way'!AM40-'OddsRatio_working_3-way'!R40/3)</f>
        <v>-0.63382212782753555</v>
      </c>
      <c r="AT40" s="11">
        <f>IF(('OddsRatio_working_3-way'!X40=0),IF(Q40&gt;0,-Q40^(1/3),(-Q40)^(1/3)),'OddsRatio_working_3-way'!AN40-'OddsRatio_working_3-way'!R40/3)</f>
        <v>-0.45427597054395713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4.01</v>
      </c>
      <c r="B41" s="4">
        <f>IF('True_Odds_Calculator_3-way'!B40="","",'True_Odds_Calculator_3-way'!B40)</f>
        <v>3.41</v>
      </c>
      <c r="C41" s="4">
        <f>IF('True_Odds_Calculator_3-way'!C40="","",'True_Odds_Calculator_3-way'!C40)</f>
        <v>1.99</v>
      </c>
      <c r="D41" s="9">
        <f t="shared" si="13"/>
        <v>0.23636682928766714</v>
      </c>
      <c r="E41" s="9">
        <f t="shared" si="14"/>
        <v>0.27880654942433164</v>
      </c>
      <c r="F41" s="9">
        <f t="shared" si="15"/>
        <v>0.48482662128800125</v>
      </c>
      <c r="G41" s="9">
        <f t="shared" si="16"/>
        <v>1.0733262724552843</v>
      </c>
      <c r="H41" s="9">
        <f t="shared" si="17"/>
        <v>4.230712080090405</v>
      </c>
      <c r="I41" s="9">
        <f t="shared" si="18"/>
        <v>3.5867163166172356</v>
      </c>
      <c r="J41" s="9">
        <f t="shared" si="19"/>
        <v>2.0625930097307315</v>
      </c>
      <c r="K41" s="11">
        <f t="shared" si="20"/>
        <v>0.24937655860349128</v>
      </c>
      <c r="L41" s="11">
        <f t="shared" si="21"/>
        <v>0.29325513196480935</v>
      </c>
      <c r="M41" s="11">
        <f t="shared" si="22"/>
        <v>0.50251256281407031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-0.26391671979073239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0.23556252533169939</v>
      </c>
      <c r="Q41" s="11">
        <f>2*'OddsRatio_working_3-way'!K41*'OddsRatio_working_3-way'!L41*'OddsRatio_working_3-way'!M41</f>
        <v>7.3498447841403858E-2</v>
      </c>
      <c r="R41" s="11">
        <f t="shared" si="23"/>
        <v>0</v>
      </c>
      <c r="S41" s="11">
        <f t="shared" si="24"/>
        <v>-0.89256385695640694</v>
      </c>
      <c r="T41" s="11">
        <f t="shared" si="25"/>
        <v>-0.27849106301291943</v>
      </c>
      <c r="U41" s="11">
        <f>'OddsRatio_working_3-way'!S41-'OddsRatio_working_3-way'!R41^2/3</f>
        <v>-0.89256385695640694</v>
      </c>
      <c r="V41" s="11">
        <f>'OddsRatio_working_3-way'!S41*'OddsRatio_working_3-way'!R41/3-2*'OddsRatio_working_3-way'!R41^3/27-'OddsRatio_working_3-way'!T41</f>
        <v>0.27849106301291943</v>
      </c>
      <c r="W41" s="11">
        <f>'OddsRatio_working_3-way'!V41^2+4*'OddsRatio_working_3-way'!U41^3/27</f>
        <v>-2.7787773898456658E-2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0.16228450794555416</v>
      </c>
      <c r="Y41" s="11">
        <f>IF('OddsRatio_working_3-way'!W41&gt;=0,IF('OddsRatio_working_3-way'!V41+SQRT('OddsRatio_working_3-way'!W41)&gt;0,0,PI()),ACOS('OddsRatio_working_3-way'!V41/(2*'OddsRatio_working_3-way'!X41)))</f>
        <v>0.53936804502753377</v>
      </c>
      <c r="Z41" s="11">
        <f>'OddsRatio_working_3-way'!X41^(1/3)*COS('OddsRatio_working_3-way'!Y41/3)</f>
        <v>0.53666313622764206</v>
      </c>
      <c r="AA41" s="11">
        <f>'OddsRatio_working_3-way'!X41^(1/3)*COS(('OddsRatio_working_3-way'!Y41+2*PI())/3)</f>
        <v>-0.35280329651945508</v>
      </c>
      <c r="AB41" s="11">
        <f>'OddsRatio_working_3-way'!X41^(1/3)*COS(('OddsRatio_working_3-way'!Y41+4*PI())/3)</f>
        <v>-0.18385983970818687</v>
      </c>
      <c r="AC41" s="11">
        <f>'OddsRatio_working_3-way'!X41^(1/3)*SIN('OddsRatio_working_3-way'!Y41/3)</f>
        <v>9.7539550267811678E-2</v>
      </c>
      <c r="AD41" s="11">
        <f>'OddsRatio_working_3-way'!X41^(1/3)*SIN(('OddsRatio_working_3-way'!Y41+2*PI())/3)</f>
        <v>0.4159941341138611</v>
      </c>
      <c r="AE41" s="11">
        <f>'OddsRatio_working_3-way'!X41^(1/3)*SIN(('OddsRatio_working_3-way'!Y41+4*PI())/3)</f>
        <v>-0.51353368438167268</v>
      </c>
      <c r="AF41" s="11">
        <f>-'OddsRatio_working_3-way'!U41/(3*'OddsRatio_working_3-way'!X41^(1/3))*COS(('OddsRatio_working_3-way'!Y41)/3)</f>
        <v>0.53666313622764217</v>
      </c>
      <c r="AG41" s="11">
        <f>-'OddsRatio_working_3-way'!U41/(3*'OddsRatio_working_3-way'!X41^(1/3))*COS(('OddsRatio_working_3-way'!Y41+2*PI())/3)</f>
        <v>-0.35280329651945513</v>
      </c>
      <c r="AH41" s="11">
        <f>-'OddsRatio_working_3-way'!U41/(3*'OddsRatio_working_3-way'!X41^(1/3))*COS(('OddsRatio_working_3-way'!Y41+4*PI())/3)</f>
        <v>-0.1838598397081869</v>
      </c>
      <c r="AI41" s="11">
        <f>'OddsRatio_working_3-way'!U41/(3*'OddsRatio_working_3-way'!X41^(1/3))*SIN(('OddsRatio_working_3-way'!Y41)/3)</f>
        <v>-9.7539550267811706E-2</v>
      </c>
      <c r="AJ41" s="11">
        <f>'OddsRatio_working_3-way'!U41/(3*'OddsRatio_working_3-way'!X41^(1/3))*SIN(('OddsRatio_working_3-way'!Y41+2*PI())/3)</f>
        <v>-0.41599413411386121</v>
      </c>
      <c r="AK41" s="11">
        <f>'OddsRatio_working_3-way'!U41/(3*'OddsRatio_working_3-way'!X41^(1/3))*SIN(('OddsRatio_working_3-way'!Y41+4*PI())/3)</f>
        <v>0.51353368438167279</v>
      </c>
      <c r="AL41" s="11">
        <f>'OddsRatio_working_3-way'!Z41+'OddsRatio_working_3-way'!AF41</f>
        <v>1.0733262724552843</v>
      </c>
      <c r="AM41" s="11">
        <f>'OddsRatio_working_3-way'!AA41+'OddsRatio_working_3-way'!AG41</f>
        <v>-0.70560659303891016</v>
      </c>
      <c r="AN41" s="11">
        <f>'OddsRatio_working_3-way'!AB41+'OddsRatio_working_3-way'!AH41</f>
        <v>-0.36771967941637373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1.0733262724552843</v>
      </c>
      <c r="AS41" s="11">
        <f>IF(('OddsRatio_working_3-way'!X41=0),IF(Q41&gt;0,-Q41^(1/3),(-Q41)^(1/3)),'OddsRatio_working_3-way'!AM41-'OddsRatio_working_3-way'!R41/3)</f>
        <v>-0.70560659303891016</v>
      </c>
      <c r="AT41" s="11">
        <f>IF(('OddsRatio_working_3-way'!X41=0),IF(Q41&gt;0,-Q41^(1/3),(-Q41)^(1/3)),'OddsRatio_working_3-way'!AN41-'OddsRatio_working_3-way'!R41/3)</f>
        <v>-0.36771967941637373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1.17</v>
      </c>
      <c r="B42" s="4">
        <f>IF('True_Odds_Calculator_3-way'!B41="","",'True_Odds_Calculator_3-way'!B41)</f>
        <v>7.32</v>
      </c>
      <c r="C42" s="4">
        <f>IF('True_Odds_Calculator_3-way'!C41="","",'True_Odds_Calculator_3-way'!C41)</f>
        <v>17.18</v>
      </c>
      <c r="D42" s="9">
        <f t="shared" si="13"/>
        <v>0.83247411621003287</v>
      </c>
      <c r="E42" s="9">
        <f t="shared" si="14"/>
        <v>0.11790591052347774</v>
      </c>
      <c r="F42" s="9">
        <f t="shared" si="15"/>
        <v>4.9619973266489564E-2</v>
      </c>
      <c r="G42" s="9">
        <f t="shared" si="16"/>
        <v>1.1837561745721272</v>
      </c>
      <c r="H42" s="9">
        <f t="shared" si="17"/>
        <v>1.2012385496772615</v>
      </c>
      <c r="I42" s="9">
        <f t="shared" si="18"/>
        <v>8.4813390232958454</v>
      </c>
      <c r="J42" s="9">
        <f t="shared" si="19"/>
        <v>20.153174904577018</v>
      </c>
      <c r="K42" s="11">
        <f t="shared" si="20"/>
        <v>0.85470085470085477</v>
      </c>
      <c r="L42" s="11">
        <f t="shared" si="21"/>
        <v>0.13661202185792348</v>
      </c>
      <c r="M42" s="11">
        <f t="shared" si="22"/>
        <v>5.8207217694994179E-2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-0.11814746687549615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0.15407473087963172</v>
      </c>
      <c r="Q42" s="11">
        <f>2*'OddsRatio_working_3-way'!K42*'OddsRatio_working_3-way'!L42*'OddsRatio_working_3-way'!M42</f>
        <v>1.3592830249636676E-2</v>
      </c>
      <c r="R42" s="11">
        <f t="shared" si="23"/>
        <v>0</v>
      </c>
      <c r="S42" s="11">
        <f t="shared" si="24"/>
        <v>-1.304088313988109</v>
      </c>
      <c r="T42" s="11">
        <f t="shared" si="25"/>
        <v>-0.11504969686705857</v>
      </c>
      <c r="U42" s="11">
        <f>'OddsRatio_working_3-way'!S42-'OddsRatio_working_3-way'!R42^2/3</f>
        <v>-1.304088313988109</v>
      </c>
      <c r="V42" s="11">
        <f>'OddsRatio_working_3-way'!S42*'OddsRatio_working_3-way'!R42/3-2*'OddsRatio_working_3-way'!R42^3/27-'OddsRatio_working_3-way'!T42</f>
        <v>0.11504969686705857</v>
      </c>
      <c r="W42" s="11">
        <f>'OddsRatio_working_3-way'!V42^2+4*'OddsRatio_working_3-way'!U42^3/27</f>
        <v>-0.31532549407553873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0.28660160799651002</v>
      </c>
      <c r="Y42" s="11">
        <f>IF('OddsRatio_working_3-way'!W42&gt;=0,IF('OddsRatio_working_3-way'!V42+SQRT('OddsRatio_working_3-way'!W42)&gt;0,0,PI()),ACOS('OddsRatio_working_3-way'!V42/(2*'OddsRatio_working_3-way'!X42)))</f>
        <v>1.3687100086115436</v>
      </c>
      <c r="Z42" s="11">
        <f>'OddsRatio_working_3-way'!X42^(1/3)*COS('OddsRatio_working_3-way'!Y42/3)</f>
        <v>0.59187808728606361</v>
      </c>
      <c r="AA42" s="11">
        <f>'OddsRatio_working_3-way'!X42^(1/3)*COS(('OddsRatio_working_3-way'!Y42+2*PI())/3)</f>
        <v>-0.54749882945938677</v>
      </c>
      <c r="AB42" s="11">
        <f>'OddsRatio_working_3-way'!X42^(1/3)*COS(('OddsRatio_working_3-way'!Y42+4*PI())/3)</f>
        <v>-4.4379257826676767E-2</v>
      </c>
      <c r="AC42" s="11">
        <f>'OddsRatio_working_3-way'!X42^(1/3)*SIN('OddsRatio_working_3-way'!Y42/3)</f>
        <v>0.29047622011671426</v>
      </c>
      <c r="AD42" s="11">
        <f>'OddsRatio_working_3-way'!X42^(1/3)*SIN(('OddsRatio_working_3-way'!Y42+2*PI())/3)</f>
        <v>0.36734334947471736</v>
      </c>
      <c r="AE42" s="11">
        <f>'OddsRatio_working_3-way'!X42^(1/3)*SIN(('OddsRatio_working_3-way'!Y42+4*PI())/3)</f>
        <v>-0.65781956959143162</v>
      </c>
      <c r="AF42" s="11">
        <f>-'OddsRatio_working_3-way'!U42/(3*'OddsRatio_working_3-way'!X42^(1/3))*COS(('OddsRatio_working_3-way'!Y42)/3)</f>
        <v>0.59187808728606373</v>
      </c>
      <c r="AG42" s="11">
        <f>-'OddsRatio_working_3-way'!U42/(3*'OddsRatio_working_3-way'!X42^(1/3))*COS(('OddsRatio_working_3-way'!Y42+2*PI())/3)</f>
        <v>-0.54749882945938688</v>
      </c>
      <c r="AH42" s="11">
        <f>-'OddsRatio_working_3-way'!U42/(3*'OddsRatio_working_3-way'!X42^(1/3))*COS(('OddsRatio_working_3-way'!Y42+4*PI())/3)</f>
        <v>-4.4379257826676774E-2</v>
      </c>
      <c r="AI42" s="11">
        <f>'OddsRatio_working_3-way'!U42/(3*'OddsRatio_working_3-way'!X42^(1/3))*SIN(('OddsRatio_working_3-way'!Y42)/3)</f>
        <v>-0.29047622011671431</v>
      </c>
      <c r="AJ42" s="11">
        <f>'OddsRatio_working_3-way'!U42/(3*'OddsRatio_working_3-way'!X42^(1/3))*SIN(('OddsRatio_working_3-way'!Y42+2*PI())/3)</f>
        <v>-0.36734334947471742</v>
      </c>
      <c r="AK42" s="11">
        <f>'OddsRatio_working_3-way'!U42/(3*'OddsRatio_working_3-way'!X42^(1/3))*SIN(('OddsRatio_working_3-way'!Y42+4*PI())/3)</f>
        <v>0.65781956959143173</v>
      </c>
      <c r="AL42" s="11">
        <f>'OddsRatio_working_3-way'!Z42+'OddsRatio_working_3-way'!AF42</f>
        <v>1.1837561745721272</v>
      </c>
      <c r="AM42" s="11">
        <f>'OddsRatio_working_3-way'!AA42+'OddsRatio_working_3-way'!AG42</f>
        <v>-1.0949976589187735</v>
      </c>
      <c r="AN42" s="11">
        <f>'OddsRatio_working_3-way'!AB42+'OddsRatio_working_3-way'!AH42</f>
        <v>-8.8758515653353548E-2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1.1837561745721272</v>
      </c>
      <c r="AS42" s="11">
        <f>IF(('OddsRatio_working_3-way'!X42=0),IF(Q42&gt;0,-Q42^(1/3),(-Q42)^(1/3)),'OddsRatio_working_3-way'!AM42-'OddsRatio_working_3-way'!R42/3)</f>
        <v>-1.0949976589187735</v>
      </c>
      <c r="AT42" s="11">
        <f>IF(('OddsRatio_working_3-way'!X42=0),IF(Q42&gt;0,-Q42^(1/3),(-Q42)^(1/3)),'OddsRatio_working_3-way'!AN42-'OddsRatio_working_3-way'!R42/3)</f>
        <v>-8.8758515653353548E-2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1.37</v>
      </c>
      <c r="B43" s="4">
        <f>IF('True_Odds_Calculator_3-way'!B42="","",'True_Odds_Calculator_3-way'!B42)</f>
        <v>4.91</v>
      </c>
      <c r="C43" s="4">
        <f>IF('True_Odds_Calculator_3-way'!C42="","",'True_Odds_Calculator_3-way'!C42)</f>
        <v>8.52</v>
      </c>
      <c r="D43" s="9">
        <f t="shared" si="13"/>
        <v>0.70744970261630979</v>
      </c>
      <c r="E43" s="9">
        <f t="shared" si="14"/>
        <v>0.18622023760703596</v>
      </c>
      <c r="F43" s="9">
        <f t="shared" si="15"/>
        <v>0.10633005977665404</v>
      </c>
      <c r="G43" s="9">
        <f t="shared" si="16"/>
        <v>1.1176433836798254</v>
      </c>
      <c r="H43" s="9">
        <f t="shared" si="17"/>
        <v>1.4135280519615354</v>
      </c>
      <c r="I43" s="9">
        <f t="shared" si="18"/>
        <v>5.3699856301881175</v>
      </c>
      <c r="J43" s="9">
        <f t="shared" si="19"/>
        <v>9.4046782452722866</v>
      </c>
      <c r="K43" s="11">
        <f t="shared" si="20"/>
        <v>0.72992700729927007</v>
      </c>
      <c r="L43" s="11">
        <f t="shared" si="21"/>
        <v>0.20366598778004072</v>
      </c>
      <c r="M43" s="11">
        <f t="shared" si="22"/>
        <v>0.11737089201877934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-0.18982555049525496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0.20589241765228064</v>
      </c>
      <c r="Q43" s="11">
        <f>2*'OddsRatio_working_3-way'!K43*'OddsRatio_working_3-way'!L43*'OddsRatio_working_3-way'!M43</f>
        <v>3.4897019941064519E-2</v>
      </c>
      <c r="R43" s="11">
        <f t="shared" si="23"/>
        <v>0</v>
      </c>
      <c r="S43" s="11">
        <f t="shared" si="24"/>
        <v>-1.0846401715422778</v>
      </c>
      <c r="T43" s="11">
        <f t="shared" si="25"/>
        <v>-0.18383731721055557</v>
      </c>
      <c r="U43" s="11">
        <f>'OddsRatio_working_3-way'!S43-'OddsRatio_working_3-way'!R43^2/3</f>
        <v>-1.0846401715422778</v>
      </c>
      <c r="V43" s="11">
        <f>'OddsRatio_working_3-way'!S43*'OddsRatio_working_3-way'!R43/3-2*'OddsRatio_working_3-way'!R43^3/27-'OddsRatio_working_3-way'!T43</f>
        <v>0.18383731721055557</v>
      </c>
      <c r="W43" s="11">
        <f>'OddsRatio_working_3-way'!V43^2+4*'OddsRatio_working_3-way'!U43^3/27</f>
        <v>-0.15524365550172242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0.21739354561537519</v>
      </c>
      <c r="Y43" s="11">
        <f>IF('OddsRatio_working_3-way'!W43&gt;=0,IF('OddsRatio_working_3-way'!V43+SQRT('OddsRatio_working_3-way'!W43)&gt;0,0,PI()),ACOS('OddsRatio_working_3-way'!V43/(2*'OddsRatio_working_3-way'!X43)))</f>
        <v>1.1342397861612783</v>
      </c>
      <c r="Z43" s="11">
        <f>'OddsRatio_working_3-way'!X43^(1/3)*COS('OddsRatio_working_3-way'!Y43/3)</f>
        <v>0.5588216918399127</v>
      </c>
      <c r="AA43" s="11">
        <f>'OddsRatio_working_3-way'!X43^(1/3)*COS(('OddsRatio_working_3-way'!Y43+2*PI())/3)</f>
        <v>-0.4716315015021616</v>
      </c>
      <c r="AB43" s="11">
        <f>'OddsRatio_working_3-way'!X43^(1/3)*COS(('OddsRatio_working_3-way'!Y43+4*PI())/3)</f>
        <v>-8.7190190337751203E-2</v>
      </c>
      <c r="AC43" s="11">
        <f>'OddsRatio_working_3-way'!X43^(1/3)*SIN('OddsRatio_working_3-way'!Y43/3)</f>
        <v>0.22195729448838505</v>
      </c>
      <c r="AD43" s="11">
        <f>'OddsRatio_working_3-way'!X43^(1/3)*SIN(('OddsRatio_working_3-way'!Y43+2*PI())/3)</f>
        <v>0.37297513407497096</v>
      </c>
      <c r="AE43" s="11">
        <f>'OddsRatio_working_3-way'!X43^(1/3)*SIN(('OddsRatio_working_3-way'!Y43+4*PI())/3)</f>
        <v>-0.59493242856335604</v>
      </c>
      <c r="AF43" s="11">
        <f>-'OddsRatio_working_3-way'!U43/(3*'OddsRatio_working_3-way'!X43^(1/3))*COS(('OddsRatio_working_3-way'!Y43)/3)</f>
        <v>0.55882169183991259</v>
      </c>
      <c r="AG43" s="11">
        <f>-'OddsRatio_working_3-way'!U43/(3*'OddsRatio_working_3-way'!X43^(1/3))*COS(('OddsRatio_working_3-way'!Y43+2*PI())/3)</f>
        <v>-0.47163150150216149</v>
      </c>
      <c r="AH43" s="11">
        <f>-'OddsRatio_working_3-way'!U43/(3*'OddsRatio_working_3-way'!X43^(1/3))*COS(('OddsRatio_working_3-way'!Y43+4*PI())/3)</f>
        <v>-8.7190190337751189E-2</v>
      </c>
      <c r="AI43" s="11">
        <f>'OddsRatio_working_3-way'!U43/(3*'OddsRatio_working_3-way'!X43^(1/3))*SIN(('OddsRatio_working_3-way'!Y43)/3)</f>
        <v>-0.221957294488385</v>
      </c>
      <c r="AJ43" s="11">
        <f>'OddsRatio_working_3-way'!U43/(3*'OddsRatio_working_3-way'!X43^(1/3))*SIN(('OddsRatio_working_3-way'!Y43+2*PI())/3)</f>
        <v>-0.37297513407497085</v>
      </c>
      <c r="AK43" s="11">
        <f>'OddsRatio_working_3-way'!U43/(3*'OddsRatio_working_3-way'!X43^(1/3))*SIN(('OddsRatio_working_3-way'!Y43+4*PI())/3)</f>
        <v>0.59493242856335593</v>
      </c>
      <c r="AL43" s="11">
        <f>'OddsRatio_working_3-way'!Z43+'OddsRatio_working_3-way'!AF43</f>
        <v>1.1176433836798254</v>
      </c>
      <c r="AM43" s="11">
        <f>'OddsRatio_working_3-way'!AA43+'OddsRatio_working_3-way'!AG43</f>
        <v>-0.94326300300432309</v>
      </c>
      <c r="AN43" s="11">
        <f>'OddsRatio_working_3-way'!AB43+'OddsRatio_working_3-way'!AH43</f>
        <v>-0.17438038067550238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1.1176433836798254</v>
      </c>
      <c r="AS43" s="11">
        <f>IF(('OddsRatio_working_3-way'!X43=0),IF(Q43&gt;0,-Q43^(1/3),(-Q43)^(1/3)),'OddsRatio_working_3-way'!AM43-'OddsRatio_working_3-way'!R43/3)</f>
        <v>-0.94326300300432309</v>
      </c>
      <c r="AT43" s="11">
        <f>IF(('OddsRatio_working_3-way'!X43=0),IF(Q43&gt;0,-Q43^(1/3),(-Q43)^(1/3)),'OddsRatio_working_3-way'!AN43-'OddsRatio_working_3-way'!R43/3)</f>
        <v>-0.17438038067550238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1.8</v>
      </c>
      <c r="B44" s="4">
        <f>IF('True_Odds_Calculator_3-way'!B43="","",'True_Odds_Calculator_3-way'!B43)</f>
        <v>3.92</v>
      </c>
      <c r="C44" s="4">
        <f>IF('True_Odds_Calculator_3-way'!C43="","",'True_Odds_Calculator_3-way'!C43)</f>
        <v>4.58</v>
      </c>
      <c r="D44" s="9">
        <f t="shared" si="13"/>
        <v>0.54366512387605959</v>
      </c>
      <c r="E44" s="9">
        <f t="shared" si="14"/>
        <v>0.24608166349434135</v>
      </c>
      <c r="F44" s="9">
        <f t="shared" si="15"/>
        <v>0.21025321262959906</v>
      </c>
      <c r="G44" s="9">
        <f t="shared" si="16"/>
        <v>1.049209467563649</v>
      </c>
      <c r="H44" s="9">
        <f t="shared" si="17"/>
        <v>1.8393675740509188</v>
      </c>
      <c r="I44" s="9">
        <f t="shared" si="18"/>
        <v>4.0636916452858545</v>
      </c>
      <c r="J44" s="9">
        <f t="shared" si="19"/>
        <v>4.7561698938778632</v>
      </c>
      <c r="K44" s="11">
        <f t="shared" si="20"/>
        <v>0.55555555555555558</v>
      </c>
      <c r="L44" s="11">
        <f t="shared" si="21"/>
        <v>0.25510204081632654</v>
      </c>
      <c r="M44" s="11">
        <f t="shared" si="22"/>
        <v>0.2183406113537118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-0.25878065927972349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0.22589093861707715</v>
      </c>
      <c r="Q44" s="11">
        <f>2*'OddsRatio_working_3-way'!K44*'OddsRatio_working_3-way'!L44*'OddsRatio_working_3-way'!M44</f>
        <v>6.1887928388240303E-2</v>
      </c>
      <c r="R44" s="11">
        <f t="shared" si="23"/>
        <v>0</v>
      </c>
      <c r="S44" s="11">
        <f t="shared" si="24"/>
        <v>-0.87290502793296121</v>
      </c>
      <c r="T44" s="11">
        <f t="shared" si="25"/>
        <v>-0.23915206244738657</v>
      </c>
      <c r="U44" s="11">
        <f>'OddsRatio_working_3-way'!S44-'OddsRatio_working_3-way'!R44^2/3</f>
        <v>-0.87290502793296121</v>
      </c>
      <c r="V44" s="11">
        <f>'OddsRatio_working_3-way'!S44*'OddsRatio_working_3-way'!R44/3-2*'OddsRatio_working_3-way'!R44^3/27-'OddsRatio_working_3-way'!T44</f>
        <v>0.23915206244738657</v>
      </c>
      <c r="W44" s="11">
        <f>'OddsRatio_working_3-way'!V44^2+4*'OddsRatio_working_3-way'!U44^3/27</f>
        <v>-4.1342809208239829E-2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0.15695263471910761</v>
      </c>
      <c r="Y44" s="11">
        <f>IF('OddsRatio_working_3-way'!W44&gt;=0,IF('OddsRatio_working_3-way'!V44+SQRT('OddsRatio_working_3-way'!W44)&gt;0,0,PI()),ACOS('OddsRatio_working_3-way'!V44/(2*'OddsRatio_working_3-way'!X44)))</f>
        <v>0.70461557232535366</v>
      </c>
      <c r="Z44" s="11">
        <f>'OddsRatio_working_3-way'!X44^(1/3)*COS('OddsRatio_working_3-way'!Y44/3)</f>
        <v>0.52460473378182437</v>
      </c>
      <c r="AA44" s="11">
        <f>'OddsRatio_working_3-way'!X44^(1/3)*COS(('OddsRatio_working_3-way'!Y44+2*PI())/3)</f>
        <v>-0.37101603647075904</v>
      </c>
      <c r="AB44" s="11">
        <f>'OddsRatio_working_3-way'!X44^(1/3)*COS(('OddsRatio_working_3-way'!Y44+4*PI())/3)</f>
        <v>-0.15358869731106528</v>
      </c>
      <c r="AC44" s="11">
        <f>'OddsRatio_working_3-way'!X44^(1/3)*SIN('OddsRatio_working_3-way'!Y44/3)</f>
        <v>0.1255317327930332</v>
      </c>
      <c r="AD44" s="11">
        <f>'OddsRatio_working_3-way'!X44^(1/3)*SIN(('OddsRatio_working_3-way'!Y44+2*PI())/3)</f>
        <v>0.39155516000411583</v>
      </c>
      <c r="AE44" s="11">
        <f>'OddsRatio_working_3-way'!X44^(1/3)*SIN(('OddsRatio_working_3-way'!Y44+4*PI())/3)</f>
        <v>-0.51708689279714903</v>
      </c>
      <c r="AF44" s="11">
        <f>-'OddsRatio_working_3-way'!U44/(3*'OddsRatio_working_3-way'!X44^(1/3))*COS(('OddsRatio_working_3-way'!Y44)/3)</f>
        <v>0.52460473378182448</v>
      </c>
      <c r="AG44" s="11">
        <f>-'OddsRatio_working_3-way'!U44/(3*'OddsRatio_working_3-way'!X44^(1/3))*COS(('OddsRatio_working_3-way'!Y44+2*PI())/3)</f>
        <v>-0.37101603647075909</v>
      </c>
      <c r="AH44" s="11">
        <f>-'OddsRatio_working_3-way'!U44/(3*'OddsRatio_working_3-way'!X44^(1/3))*COS(('OddsRatio_working_3-way'!Y44+4*PI())/3)</f>
        <v>-0.15358869731106531</v>
      </c>
      <c r="AI44" s="11">
        <f>'OddsRatio_working_3-way'!U44/(3*'OddsRatio_working_3-way'!X44^(1/3))*SIN(('OddsRatio_working_3-way'!Y44)/3)</f>
        <v>-0.1255317327930332</v>
      </c>
      <c r="AJ44" s="11">
        <f>'OddsRatio_working_3-way'!U44/(3*'OddsRatio_working_3-way'!X44^(1/3))*SIN(('OddsRatio_working_3-way'!Y44+2*PI())/3)</f>
        <v>-0.39155516000411594</v>
      </c>
      <c r="AK44" s="11">
        <f>'OddsRatio_working_3-way'!U44/(3*'OddsRatio_working_3-way'!X44^(1/3))*SIN(('OddsRatio_working_3-way'!Y44+4*PI())/3)</f>
        <v>0.51708689279714914</v>
      </c>
      <c r="AL44" s="11">
        <f>'OddsRatio_working_3-way'!Z44+'OddsRatio_working_3-way'!AF44</f>
        <v>1.049209467563649</v>
      </c>
      <c r="AM44" s="11">
        <f>'OddsRatio_working_3-way'!AA44+'OddsRatio_working_3-way'!AG44</f>
        <v>-0.74203207294151818</v>
      </c>
      <c r="AN44" s="11">
        <f>'OddsRatio_working_3-way'!AB44+'OddsRatio_working_3-way'!AH44</f>
        <v>-0.30717739462213056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1.049209467563649</v>
      </c>
      <c r="AS44" s="11">
        <f>IF(('OddsRatio_working_3-way'!X44=0),IF(Q44&gt;0,-Q44^(1/3),(-Q44)^(1/3)),'OddsRatio_working_3-way'!AM44-'OddsRatio_working_3-way'!R44/3)</f>
        <v>-0.74203207294151818</v>
      </c>
      <c r="AT44" s="11">
        <f>IF(('OddsRatio_working_3-way'!X44=0),IF(Q44&gt;0,-Q44^(1/3),(-Q44)^(1/3)),'OddsRatio_working_3-way'!AN44-'OddsRatio_working_3-way'!R44/3)</f>
        <v>-0.30717739462213056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1.78</v>
      </c>
      <c r="B45" s="4">
        <f>IF('True_Odds_Calculator_3-way'!B44="","",'True_Odds_Calculator_3-way'!B44)</f>
        <v>3.75</v>
      </c>
      <c r="C45" s="4">
        <f>IF('True_Odds_Calculator_3-way'!C44="","",'True_Odds_Calculator_3-way'!C44)</f>
        <v>4.9400000000000004</v>
      </c>
      <c r="D45" s="9">
        <f t="shared" si="13"/>
        <v>0.5490648075486857</v>
      </c>
      <c r="E45" s="9">
        <f t="shared" si="14"/>
        <v>0.25670424013729931</v>
      </c>
      <c r="F45" s="9">
        <f t="shared" si="15"/>
        <v>0.19423095231401516</v>
      </c>
      <c r="G45" s="9">
        <f t="shared" si="16"/>
        <v>1.0529213194072484</v>
      </c>
      <c r="H45" s="9">
        <f t="shared" si="17"/>
        <v>1.8212786291376537</v>
      </c>
      <c r="I45" s="9">
        <f t="shared" si="18"/>
        <v>3.8955336283699324</v>
      </c>
      <c r="J45" s="9">
        <f t="shared" si="19"/>
        <v>5.1485099984645588</v>
      </c>
      <c r="K45" s="11">
        <f t="shared" si="20"/>
        <v>0.5617977528089888</v>
      </c>
      <c r="L45" s="11">
        <f t="shared" si="21"/>
        <v>0.26666666666666666</v>
      </c>
      <c r="M45" s="11">
        <f t="shared" si="22"/>
        <v>0.20242914979757085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-0.25629804849201665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0.22653868898694446</v>
      </c>
      <c r="Q45" s="11">
        <f>2*'OddsRatio_working_3-way'!K45*'OddsRatio_working_3-way'!L45*'OddsRatio_working_3-way'!M45</f>
        <v>6.0652928778298386E-2</v>
      </c>
      <c r="R45" s="11">
        <f t="shared" si="23"/>
        <v>0</v>
      </c>
      <c r="S45" s="11">
        <f t="shared" si="24"/>
        <v>-0.88388768591814248</v>
      </c>
      <c r="T45" s="11">
        <f t="shared" si="25"/>
        <v>-0.23664998284287617</v>
      </c>
      <c r="U45" s="11">
        <f>'OddsRatio_working_3-way'!S45-'OddsRatio_working_3-way'!R45^2/3</f>
        <v>-0.88388768591814248</v>
      </c>
      <c r="V45" s="11">
        <f>'OddsRatio_working_3-way'!S45*'OddsRatio_working_3-way'!R45/3-2*'OddsRatio_working_3-way'!R45^3/27-'OddsRatio_working_3-way'!T45</f>
        <v>0.23664998284287617</v>
      </c>
      <c r="W45" s="11">
        <f>'OddsRatio_working_3-way'!V45^2+4*'OddsRatio_working_3-way'!U45^3/27</f>
        <v>-4.6299575533452542E-2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0.159924036586895</v>
      </c>
      <c r="Y45" s="11">
        <f>IF('OddsRatio_working_3-way'!W45&gt;=0,IF('OddsRatio_working_3-way'!V45+SQRT('OddsRatio_working_3-way'!W45)&gt;0,0,PI()),ACOS('OddsRatio_working_3-way'!V45/(2*'OddsRatio_working_3-way'!X45)))</f>
        <v>0.73790068765513783</v>
      </c>
      <c r="Z45" s="11">
        <f>'OddsRatio_working_3-way'!X45^(1/3)*COS('OddsRatio_working_3-way'!Y45/3)</f>
        <v>0.52646065970362421</v>
      </c>
      <c r="AA45" s="11">
        <f>'OddsRatio_working_3-way'!X45^(1/3)*COS(('OddsRatio_working_3-way'!Y45+2*PI())/3)</f>
        <v>-0.37769124815082883</v>
      </c>
      <c r="AB45" s="11">
        <f>'OddsRatio_working_3-way'!X45^(1/3)*COS(('OddsRatio_working_3-way'!Y45+4*PI())/3)</f>
        <v>-0.14876941155279549</v>
      </c>
      <c r="AC45" s="11">
        <f>'OddsRatio_working_3-way'!X45^(1/3)*SIN('OddsRatio_working_3-way'!Y45/3)</f>
        <v>0.13216808398325811</v>
      </c>
      <c r="AD45" s="11">
        <f>'OddsRatio_working_3-way'!X45^(1/3)*SIN(('OddsRatio_working_3-way'!Y45+2*PI())/3)</f>
        <v>0.38984426340482403</v>
      </c>
      <c r="AE45" s="11">
        <f>'OddsRatio_working_3-way'!X45^(1/3)*SIN(('OddsRatio_working_3-way'!Y45+4*PI())/3)</f>
        <v>-0.52201234738808211</v>
      </c>
      <c r="AF45" s="11">
        <f>-'OddsRatio_working_3-way'!U45/(3*'OddsRatio_working_3-way'!X45^(1/3))*COS(('OddsRatio_working_3-way'!Y45)/3)</f>
        <v>0.52646065970362421</v>
      </c>
      <c r="AG45" s="11">
        <f>-'OddsRatio_working_3-way'!U45/(3*'OddsRatio_working_3-way'!X45^(1/3))*COS(('OddsRatio_working_3-way'!Y45+2*PI())/3)</f>
        <v>-0.37769124815082883</v>
      </c>
      <c r="AH45" s="11">
        <f>-'OddsRatio_working_3-way'!U45/(3*'OddsRatio_working_3-way'!X45^(1/3))*COS(('OddsRatio_working_3-way'!Y45+4*PI())/3)</f>
        <v>-0.14876941155279549</v>
      </c>
      <c r="AI45" s="11">
        <f>'OddsRatio_working_3-way'!U45/(3*'OddsRatio_working_3-way'!X45^(1/3))*SIN(('OddsRatio_working_3-way'!Y45)/3)</f>
        <v>-0.13216808398325811</v>
      </c>
      <c r="AJ45" s="11">
        <f>'OddsRatio_working_3-way'!U45/(3*'OddsRatio_working_3-way'!X45^(1/3))*SIN(('OddsRatio_working_3-way'!Y45+2*PI())/3)</f>
        <v>-0.38984426340482403</v>
      </c>
      <c r="AK45" s="11">
        <f>'OddsRatio_working_3-way'!U45/(3*'OddsRatio_working_3-way'!X45^(1/3))*SIN(('OddsRatio_working_3-way'!Y45+4*PI())/3)</f>
        <v>0.52201234738808211</v>
      </c>
      <c r="AL45" s="11">
        <f>'OddsRatio_working_3-way'!Z45+'OddsRatio_working_3-way'!AF45</f>
        <v>1.0529213194072484</v>
      </c>
      <c r="AM45" s="11">
        <f>'OddsRatio_working_3-way'!AA45+'OddsRatio_working_3-way'!AG45</f>
        <v>-0.75538249630165766</v>
      </c>
      <c r="AN45" s="11">
        <f>'OddsRatio_working_3-way'!AB45+'OddsRatio_working_3-way'!AH45</f>
        <v>-0.29753882310559099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1.0529213194072484</v>
      </c>
      <c r="AS45" s="11">
        <f>IF(('OddsRatio_working_3-way'!X45=0),IF(Q45&gt;0,-Q45^(1/3),(-Q45)^(1/3)),'OddsRatio_working_3-way'!AM45-'OddsRatio_working_3-way'!R45/3)</f>
        <v>-0.75538249630165766</v>
      </c>
      <c r="AT45" s="11">
        <f>IF(('OddsRatio_working_3-way'!X45=0),IF(Q45&gt;0,-Q45^(1/3),(-Q45)^(1/3)),'OddsRatio_working_3-way'!AN45-'OddsRatio_working_3-way'!R45/3)</f>
        <v>-0.29753882310559099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2.79</v>
      </c>
      <c r="B46" s="4">
        <f>IF('True_Odds_Calculator_3-way'!B45="","",'True_Odds_Calculator_3-way'!B45)</f>
        <v>3.75</v>
      </c>
      <c r="C46" s="4">
        <f>IF('True_Odds_Calculator_3-way'!C45="","",'True_Odds_Calculator_3-way'!C45)</f>
        <v>2.39</v>
      </c>
      <c r="D46" s="9">
        <f t="shared" si="13"/>
        <v>0.34346288675830627</v>
      </c>
      <c r="E46" s="9">
        <f t="shared" si="14"/>
        <v>0.25402006284075151</v>
      </c>
      <c r="F46" s="9">
        <f t="shared" si="15"/>
        <v>0.40251705040094227</v>
      </c>
      <c r="G46" s="9">
        <f t="shared" si="16"/>
        <v>1.0678897905175782</v>
      </c>
      <c r="H46" s="9">
        <f t="shared" si="17"/>
        <v>2.9115227250264648</v>
      </c>
      <c r="I46" s="9">
        <f t="shared" si="18"/>
        <v>3.93669692392334</v>
      </c>
      <c r="J46" s="9">
        <f t="shared" si="19"/>
        <v>2.4843668088194333</v>
      </c>
      <c r="K46" s="11">
        <f t="shared" si="20"/>
        <v>0.35842293906810035</v>
      </c>
      <c r="L46" s="11">
        <f t="shared" si="21"/>
        <v>0.26666666666666666</v>
      </c>
      <c r="M46" s="11">
        <f t="shared" si="22"/>
        <v>0.41841004184100417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-0.27363216908364707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0.23714901296221313</v>
      </c>
      <c r="Q46" s="11">
        <f>2*'OddsRatio_working_3-way'!K46*'OddsRatio_working_3-way'!L46*'OddsRatio_working_3-way'!M46</f>
        <v>7.9982803697205104E-2</v>
      </c>
      <c r="R46" s="11">
        <f t="shared" si="23"/>
        <v>0</v>
      </c>
      <c r="S46" s="11">
        <f t="shared" si="24"/>
        <v>-0.86667080758958082</v>
      </c>
      <c r="T46" s="11">
        <f t="shared" si="25"/>
        <v>-0.29230044100829033</v>
      </c>
      <c r="U46" s="11">
        <f>'OddsRatio_working_3-way'!S46-'OddsRatio_working_3-way'!R46^2/3</f>
        <v>-0.86667080758958082</v>
      </c>
      <c r="V46" s="11">
        <f>'OddsRatio_working_3-way'!S46*'OddsRatio_working_3-way'!R46/3-2*'OddsRatio_working_3-way'!R46^3/27-'OddsRatio_working_3-way'!T46</f>
        <v>0.29230044100829033</v>
      </c>
      <c r="W46" s="11">
        <f>'OddsRatio_working_3-way'!V46^2+4*'OddsRatio_working_3-way'!U46^3/27</f>
        <v>-1.1000792021496633E-2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0.15527422503037783</v>
      </c>
      <c r="Y46" s="11">
        <f>IF('OddsRatio_working_3-way'!W46&gt;=0,IF('OddsRatio_working_3-way'!V46+SQRT('OddsRatio_working_3-way'!W46)&gt;0,0,PI()),ACOS('OddsRatio_working_3-way'!V46/(2*'OddsRatio_working_3-way'!X46)))</f>
        <v>0.34451486313398272</v>
      </c>
      <c r="Z46" s="11">
        <f>'OddsRatio_working_3-way'!X46^(1/3)*COS('OddsRatio_working_3-way'!Y46/3)</f>
        <v>0.53394489525878908</v>
      </c>
      <c r="AA46" s="11">
        <f>'OddsRatio_working_3-way'!X46^(1/3)*COS(('OddsRatio_working_3-way'!Y46+2*PI())/3)</f>
        <v>-0.32030947527160353</v>
      </c>
      <c r="AB46" s="11">
        <f>'OddsRatio_working_3-way'!X46^(1/3)*COS(('OddsRatio_working_3-way'!Y46+4*PI())/3)</f>
        <v>-0.21363541998718569</v>
      </c>
      <c r="AC46" s="11">
        <f>'OddsRatio_working_3-way'!X46^(1/3)*SIN('OddsRatio_working_3-way'!Y46/3)</f>
        <v>6.1588294534007944E-2</v>
      </c>
      <c r="AD46" s="11">
        <f>'OddsRatio_working_3-way'!X46^(1/3)*SIN(('OddsRatio_working_3-way'!Y46+2*PI())/3)</f>
        <v>0.43161569624812873</v>
      </c>
      <c r="AE46" s="11">
        <f>'OddsRatio_working_3-way'!X46^(1/3)*SIN(('OddsRatio_working_3-way'!Y46+4*PI())/3)</f>
        <v>-0.49320399078213645</v>
      </c>
      <c r="AF46" s="11">
        <f>-'OddsRatio_working_3-way'!U46/(3*'OddsRatio_working_3-way'!X46^(1/3))*COS(('OddsRatio_working_3-way'!Y46)/3)</f>
        <v>0.53394489525878908</v>
      </c>
      <c r="AG46" s="11">
        <f>-'OddsRatio_working_3-way'!U46/(3*'OddsRatio_working_3-way'!X46^(1/3))*COS(('OddsRatio_working_3-way'!Y46+2*PI())/3)</f>
        <v>-0.32030947527160353</v>
      </c>
      <c r="AH46" s="11">
        <f>-'OddsRatio_working_3-way'!U46/(3*'OddsRatio_working_3-way'!X46^(1/3))*COS(('OddsRatio_working_3-way'!Y46+4*PI())/3)</f>
        <v>-0.21363541998718569</v>
      </c>
      <c r="AI46" s="11">
        <f>'OddsRatio_working_3-way'!U46/(3*'OddsRatio_working_3-way'!X46^(1/3))*SIN(('OddsRatio_working_3-way'!Y46)/3)</f>
        <v>-6.1588294534007944E-2</v>
      </c>
      <c r="AJ46" s="11">
        <f>'OddsRatio_working_3-way'!U46/(3*'OddsRatio_working_3-way'!X46^(1/3))*SIN(('OddsRatio_working_3-way'!Y46+2*PI())/3)</f>
        <v>-0.43161569624812873</v>
      </c>
      <c r="AK46" s="11">
        <f>'OddsRatio_working_3-way'!U46/(3*'OddsRatio_working_3-way'!X46^(1/3))*SIN(('OddsRatio_working_3-way'!Y46+4*PI())/3)</f>
        <v>0.49320399078213645</v>
      </c>
      <c r="AL46" s="11">
        <f>'OddsRatio_working_3-way'!Z46+'OddsRatio_working_3-way'!AF46</f>
        <v>1.0678897905175782</v>
      </c>
      <c r="AM46" s="11">
        <f>'OddsRatio_working_3-way'!AA46+'OddsRatio_working_3-way'!AG46</f>
        <v>-0.64061895054320706</v>
      </c>
      <c r="AN46" s="11">
        <f>'OddsRatio_working_3-way'!AB46+'OddsRatio_working_3-way'!AH46</f>
        <v>-0.42727083997437137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1.0678897905175782</v>
      </c>
      <c r="AS46" s="11">
        <f>IF(('OddsRatio_working_3-way'!X46=0),IF(Q46&gt;0,-Q46^(1/3),(-Q46)^(1/3)),'OddsRatio_working_3-way'!AM46-'OddsRatio_working_3-way'!R46/3)</f>
        <v>-0.64061895054320706</v>
      </c>
      <c r="AT46" s="11">
        <f>IF(('OddsRatio_working_3-way'!X46=0),IF(Q46&gt;0,-Q46^(1/3),(-Q46)^(1/3)),'OddsRatio_working_3-way'!AN46-'OddsRatio_working_3-way'!R46/3)</f>
        <v>-0.42727083997437137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1.79</v>
      </c>
      <c r="B47" s="4">
        <f>IF('True_Odds_Calculator_3-way'!B46="","",'True_Odds_Calculator_3-way'!B46)</f>
        <v>3.9</v>
      </c>
      <c r="C47" s="4">
        <f>IF('True_Odds_Calculator_3-way'!C46="","",'True_Odds_Calculator_3-way'!C46)</f>
        <v>4.32</v>
      </c>
      <c r="D47" s="9">
        <f t="shared" si="13"/>
        <v>0.53973306691268275</v>
      </c>
      <c r="E47" s="9">
        <f t="shared" si="14"/>
        <v>0.24210653270798754</v>
      </c>
      <c r="F47" s="9">
        <f t="shared" si="15"/>
        <v>0.21816040037932966</v>
      </c>
      <c r="G47" s="9">
        <f t="shared" si="16"/>
        <v>1.079452801232315</v>
      </c>
      <c r="H47" s="9">
        <f t="shared" si="17"/>
        <v>1.8527677129735292</v>
      </c>
      <c r="I47" s="9">
        <f t="shared" si="18"/>
        <v>4.130413123573712</v>
      </c>
      <c r="J47" s="9">
        <f t="shared" si="19"/>
        <v>4.5837833000912864</v>
      </c>
      <c r="K47" s="11">
        <f t="shared" si="20"/>
        <v>0.55865921787709494</v>
      </c>
      <c r="L47" s="11">
        <f t="shared" si="21"/>
        <v>0.25641025641025644</v>
      </c>
      <c r="M47" s="11">
        <f t="shared" si="22"/>
        <v>0.23148148148148145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-0.25220970146482258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0.2324430862605909</v>
      </c>
      <c r="Q47" s="11">
        <f>2*'OddsRatio_working_3-way'!K47*'OddsRatio_working_3-way'!L47*'OddsRatio_working_3-way'!M47</f>
        <v>6.6317570973064455E-2</v>
      </c>
      <c r="R47" s="11">
        <f t="shared" si="23"/>
        <v>0</v>
      </c>
      <c r="S47" s="11">
        <f t="shared" si="24"/>
        <v>-0.92162626937255754</v>
      </c>
      <c r="T47" s="11">
        <f t="shared" si="25"/>
        <v>-0.26294615388660703</v>
      </c>
      <c r="U47" s="11">
        <f>'OddsRatio_working_3-way'!S47-'OddsRatio_working_3-way'!R47^2/3</f>
        <v>-0.92162626937255754</v>
      </c>
      <c r="V47" s="11">
        <f>'OddsRatio_working_3-way'!S47*'OddsRatio_working_3-way'!R47/3-2*'OddsRatio_working_3-way'!R47^3/27-'OddsRatio_working_3-way'!T47</f>
        <v>0.26294615388660703</v>
      </c>
      <c r="W47" s="11">
        <f>'OddsRatio_working_3-way'!V47^2+4*'OddsRatio_working_3-way'!U47^3/27</f>
        <v>-4.6833353786995796E-2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0.1702748026212004</v>
      </c>
      <c r="Y47" s="11">
        <f>IF('OddsRatio_working_3-way'!W47&gt;=0,IF('OddsRatio_working_3-way'!V47+SQRT('OddsRatio_working_3-way'!W47)&gt;0,0,PI()),ACOS('OddsRatio_working_3-way'!V47/(2*'OddsRatio_working_3-way'!X47)))</f>
        <v>0.68862123796690944</v>
      </c>
      <c r="Z47" s="11">
        <f>'OddsRatio_working_3-way'!X47^(1/3)*COS('OddsRatio_working_3-way'!Y47/3)</f>
        <v>0.53972640061615751</v>
      </c>
      <c r="AA47" s="11">
        <f>'OddsRatio_working_3-way'!X47^(1/3)*COS(('OddsRatio_working_3-way'!Y47+2*PI())/3)</f>
        <v>-0.37907916389209317</v>
      </c>
      <c r="AB47" s="11">
        <f>'OddsRatio_working_3-way'!X47^(1/3)*COS(('OddsRatio_working_3-way'!Y47+4*PI())/3)</f>
        <v>-0.16064723672406442</v>
      </c>
      <c r="AC47" s="11">
        <f>'OddsRatio_working_3-way'!X47^(1/3)*SIN('OddsRatio_working_3-way'!Y47/3)</f>
        <v>0.12611173195007011</v>
      </c>
      <c r="AD47" s="11">
        <f>'OddsRatio_working_3-way'!X47^(1/3)*SIN(('OddsRatio_working_3-way'!Y47+2*PI())/3)</f>
        <v>0.40436090805169433</v>
      </c>
      <c r="AE47" s="11">
        <f>'OddsRatio_working_3-way'!X47^(1/3)*SIN(('OddsRatio_working_3-way'!Y47+4*PI())/3)</f>
        <v>-0.53047264000176453</v>
      </c>
      <c r="AF47" s="11">
        <f>-'OddsRatio_working_3-way'!U47/(3*'OddsRatio_working_3-way'!X47^(1/3))*COS(('OddsRatio_working_3-way'!Y47)/3)</f>
        <v>0.5397264006161574</v>
      </c>
      <c r="AG47" s="11">
        <f>-'OddsRatio_working_3-way'!U47/(3*'OddsRatio_working_3-way'!X47^(1/3))*COS(('OddsRatio_working_3-way'!Y47+2*PI())/3)</f>
        <v>-0.37907916389209312</v>
      </c>
      <c r="AH47" s="11">
        <f>-'OddsRatio_working_3-way'!U47/(3*'OddsRatio_working_3-way'!X47^(1/3))*COS(('OddsRatio_working_3-way'!Y47+4*PI())/3)</f>
        <v>-0.16064723672406439</v>
      </c>
      <c r="AI47" s="11">
        <f>'OddsRatio_working_3-way'!U47/(3*'OddsRatio_working_3-way'!X47^(1/3))*SIN(('OddsRatio_working_3-way'!Y47)/3)</f>
        <v>-0.12611173195007011</v>
      </c>
      <c r="AJ47" s="11">
        <f>'OddsRatio_working_3-way'!U47/(3*'OddsRatio_working_3-way'!X47^(1/3))*SIN(('OddsRatio_working_3-way'!Y47+2*PI())/3)</f>
        <v>-0.40436090805169428</v>
      </c>
      <c r="AK47" s="11">
        <f>'OddsRatio_working_3-way'!U47/(3*'OddsRatio_working_3-way'!X47^(1/3))*SIN(('OddsRatio_working_3-way'!Y47+4*PI())/3)</f>
        <v>0.53047264000176442</v>
      </c>
      <c r="AL47" s="11">
        <f>'OddsRatio_working_3-way'!Z47+'OddsRatio_working_3-way'!AF47</f>
        <v>1.079452801232315</v>
      </c>
      <c r="AM47" s="11">
        <f>'OddsRatio_working_3-way'!AA47+'OddsRatio_working_3-way'!AG47</f>
        <v>-0.75815832778418635</v>
      </c>
      <c r="AN47" s="11">
        <f>'OddsRatio_working_3-way'!AB47+'OddsRatio_working_3-way'!AH47</f>
        <v>-0.32129447344812878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1.079452801232315</v>
      </c>
      <c r="AS47" s="11">
        <f>IF(('OddsRatio_working_3-way'!X47=0),IF(Q47&gt;0,-Q47^(1/3),(-Q47)^(1/3)),'OddsRatio_working_3-way'!AM47-'OddsRatio_working_3-way'!R47/3)</f>
        <v>-0.75815832778418635</v>
      </c>
      <c r="AT47" s="11">
        <f>IF(('OddsRatio_working_3-way'!X47=0),IF(Q47&gt;0,-Q47^(1/3),(-Q47)^(1/3)),'OddsRatio_working_3-way'!AN47-'OddsRatio_working_3-way'!R47/3)</f>
        <v>-0.32129447344812878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1.69</v>
      </c>
      <c r="B48" s="4">
        <f>IF('True_Odds_Calculator_3-way'!B47="","",'True_Odds_Calculator_3-way'!B47)</f>
        <v>4.0999999999999996</v>
      </c>
      <c r="C48" s="4">
        <f>IF('True_Odds_Calculator_3-way'!C47="","",'True_Odds_Calculator_3-way'!C47)</f>
        <v>5.08</v>
      </c>
      <c r="D48" s="9">
        <f t="shared" si="13"/>
        <v>0.57812438303975711</v>
      </c>
      <c r="E48" s="9">
        <f t="shared" si="14"/>
        <v>0.23372654503002688</v>
      </c>
      <c r="F48" s="9">
        <f t="shared" si="15"/>
        <v>0.18814907193021602</v>
      </c>
      <c r="G48" s="9">
        <f t="shared" si="16"/>
        <v>1.0575819937030646</v>
      </c>
      <c r="H48" s="9">
        <f t="shared" si="17"/>
        <v>1.7297315756551144</v>
      </c>
      <c r="I48" s="9">
        <f t="shared" si="18"/>
        <v>4.2785041804794997</v>
      </c>
      <c r="J48" s="9">
        <f t="shared" si="19"/>
        <v>5.314934534308505</v>
      </c>
      <c r="K48" s="11">
        <f t="shared" si="20"/>
        <v>0.59171597633136097</v>
      </c>
      <c r="L48" s="11">
        <f t="shared" si="21"/>
        <v>0.24390243902439027</v>
      </c>
      <c r="M48" s="11">
        <f t="shared" si="22"/>
        <v>0.19685039370078738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-0.24793433509510976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0.22358386468829511</v>
      </c>
      <c r="Q48" s="11">
        <f>2*'OddsRatio_working_3-way'!K48*'OddsRatio_working_3-way'!L48*'OddsRatio_working_3-way'!M48</f>
        <v>5.681927946335328E-2</v>
      </c>
      <c r="R48" s="11">
        <f t="shared" si="23"/>
        <v>0</v>
      </c>
      <c r="S48" s="11">
        <f t="shared" si="24"/>
        <v>-0.90178661459908893</v>
      </c>
      <c r="T48" s="11">
        <f t="shared" si="25"/>
        <v>-0.22917067715351694</v>
      </c>
      <c r="U48" s="11">
        <f>'OddsRatio_working_3-way'!S48-'OddsRatio_working_3-way'!R48^2/3</f>
        <v>-0.90178661459908893</v>
      </c>
      <c r="V48" s="11">
        <f>'OddsRatio_working_3-way'!S48*'OddsRatio_working_3-way'!R48/3-2*'OddsRatio_working_3-way'!R48^3/27-'OddsRatio_working_3-way'!T48</f>
        <v>0.22917067715351694</v>
      </c>
      <c r="W48" s="11">
        <f>'OddsRatio_working_3-way'!V48^2+4*'OddsRatio_working_3-way'!U48^3/27</f>
        <v>-5.6125259630228796E-2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0.16480629455305271</v>
      </c>
      <c r="Y48" s="11">
        <f>IF('OddsRatio_working_3-way'!W48&gt;=0,IF('OddsRatio_working_3-way'!V48+SQRT('OddsRatio_working_3-way'!W48)&gt;0,0,PI()),ACOS('OddsRatio_working_3-way'!V48/(2*'OddsRatio_working_3-way'!X48)))</f>
        <v>0.80199690594713591</v>
      </c>
      <c r="Z48" s="11">
        <f>'OddsRatio_working_3-way'!X48^(1/3)*COS('OddsRatio_working_3-way'!Y48/3)</f>
        <v>0.5287909968515323</v>
      </c>
      <c r="AA48" s="11">
        <f>'OddsRatio_working_3-way'!X48^(1/3)*COS(('OddsRatio_working_3-way'!Y48+2*PI())/3)</f>
        <v>-0.38982163161316963</v>
      </c>
      <c r="AB48" s="11">
        <f>'OddsRatio_working_3-way'!X48^(1/3)*COS(('OddsRatio_working_3-way'!Y48+4*PI())/3)</f>
        <v>-0.13896936523836304</v>
      </c>
      <c r="AC48" s="11">
        <f>'OddsRatio_working_3-way'!X48^(1/3)*SIN('OddsRatio_working_3-way'!Y48/3)</f>
        <v>0.14482962351832254</v>
      </c>
      <c r="AD48" s="11">
        <f>'OddsRatio_working_3-way'!X48^(1/3)*SIN(('OddsRatio_working_3-way'!Y48+2*PI())/3)</f>
        <v>0.38553162480676284</v>
      </c>
      <c r="AE48" s="11">
        <f>'OddsRatio_working_3-way'!X48^(1/3)*SIN(('OddsRatio_working_3-way'!Y48+4*PI())/3)</f>
        <v>-0.53036124832508524</v>
      </c>
      <c r="AF48" s="11">
        <f>-'OddsRatio_working_3-way'!U48/(3*'OddsRatio_working_3-way'!X48^(1/3))*COS(('OddsRatio_working_3-way'!Y48)/3)</f>
        <v>0.5287909968515323</v>
      </c>
      <c r="AG48" s="11">
        <f>-'OddsRatio_working_3-way'!U48/(3*'OddsRatio_working_3-way'!X48^(1/3))*COS(('OddsRatio_working_3-way'!Y48+2*PI())/3)</f>
        <v>-0.38982163161316963</v>
      </c>
      <c r="AH48" s="11">
        <f>-'OddsRatio_working_3-way'!U48/(3*'OddsRatio_working_3-way'!X48^(1/3))*COS(('OddsRatio_working_3-way'!Y48+4*PI())/3)</f>
        <v>-0.13896936523836304</v>
      </c>
      <c r="AI48" s="11">
        <f>'OddsRatio_working_3-way'!U48/(3*'OddsRatio_working_3-way'!X48^(1/3))*SIN(('OddsRatio_working_3-way'!Y48)/3)</f>
        <v>-0.14482962351832254</v>
      </c>
      <c r="AJ48" s="11">
        <f>'OddsRatio_working_3-way'!U48/(3*'OddsRatio_working_3-way'!X48^(1/3))*SIN(('OddsRatio_working_3-way'!Y48+2*PI())/3)</f>
        <v>-0.38553162480676284</v>
      </c>
      <c r="AK48" s="11">
        <f>'OddsRatio_working_3-way'!U48/(3*'OddsRatio_working_3-way'!X48^(1/3))*SIN(('OddsRatio_working_3-way'!Y48+4*PI())/3)</f>
        <v>0.53036124832508524</v>
      </c>
      <c r="AL48" s="11">
        <f>'OddsRatio_working_3-way'!Z48+'OddsRatio_working_3-way'!AF48</f>
        <v>1.0575819937030646</v>
      </c>
      <c r="AM48" s="11">
        <f>'OddsRatio_working_3-way'!AA48+'OddsRatio_working_3-way'!AG48</f>
        <v>-0.77964326322633926</v>
      </c>
      <c r="AN48" s="11">
        <f>'OddsRatio_working_3-way'!AB48+'OddsRatio_working_3-way'!AH48</f>
        <v>-0.27793873047672607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1.0575819937030646</v>
      </c>
      <c r="AS48" s="11">
        <f>IF(('OddsRatio_working_3-way'!X48=0),IF(Q48&gt;0,-Q48^(1/3),(-Q48)^(1/3)),'OddsRatio_working_3-way'!AM48-'OddsRatio_working_3-way'!R48/3)</f>
        <v>-0.77964326322633926</v>
      </c>
      <c r="AT48" s="11">
        <f>IF(('OddsRatio_working_3-way'!X48=0),IF(Q48&gt;0,-Q48^(1/3),(-Q48)^(1/3)),'OddsRatio_working_3-way'!AN48-'OddsRatio_working_3-way'!R48/3)</f>
        <v>-0.27793873047672607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2.99</v>
      </c>
      <c r="B49" s="4">
        <f>IF('True_Odds_Calculator_3-way'!B48="","",'True_Odds_Calculator_3-way'!B48)</f>
        <v>3.34</v>
      </c>
      <c r="C49" s="4">
        <f>IF('True_Odds_Calculator_3-way'!C48="","",'True_Odds_Calculator_3-way'!C48)</f>
        <v>2.54</v>
      </c>
      <c r="D49" s="9">
        <f t="shared" si="13"/>
        <v>0.32531342238940331</v>
      </c>
      <c r="E49" s="9">
        <f t="shared" si="14"/>
        <v>0.29080544021672589</v>
      </c>
      <c r="F49" s="9">
        <f t="shared" si="15"/>
        <v>0.3838811373938707</v>
      </c>
      <c r="G49" s="9">
        <f t="shared" si="16"/>
        <v>1.0421902629198092</v>
      </c>
      <c r="H49" s="9">
        <f t="shared" si="17"/>
        <v>3.0739586232104199</v>
      </c>
      <c r="I49" s="9">
        <f t="shared" si="18"/>
        <v>3.4387252152323535</v>
      </c>
      <c r="J49" s="9">
        <f t="shared" si="19"/>
        <v>2.6049730048965065</v>
      </c>
      <c r="K49" s="11">
        <f t="shared" si="20"/>
        <v>0.33444816053511706</v>
      </c>
      <c r="L49" s="11">
        <f t="shared" si="21"/>
        <v>0.29940119760479045</v>
      </c>
      <c r="M49" s="11">
        <f t="shared" si="22"/>
        <v>0.39370078740157477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-0.28270812021967706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0.23141245489428278</v>
      </c>
      <c r="Q49" s="11">
        <f>2*'OddsRatio_working_3-way'!K49*'OddsRatio_working_3-way'!L49*'OddsRatio_working_3-way'!M49</f>
        <v>7.8845810866876573E-2</v>
      </c>
      <c r="R49" s="11">
        <f t="shared" si="23"/>
        <v>0</v>
      </c>
      <c r="S49" s="11">
        <f t="shared" si="24"/>
        <v>-0.81855609493800452</v>
      </c>
      <c r="T49" s="11">
        <f t="shared" si="25"/>
        <v>-0.27889475125656027</v>
      </c>
      <c r="U49" s="11">
        <f>'OddsRatio_working_3-way'!S49-'OddsRatio_working_3-way'!R49^2/3</f>
        <v>-0.81855609493800452</v>
      </c>
      <c r="V49" s="11">
        <f>'OddsRatio_working_3-way'!S49*'OddsRatio_working_3-way'!R49/3-2*'OddsRatio_working_3-way'!R49^3/27-'OddsRatio_working_3-way'!T49</f>
        <v>0.27889475125656027</v>
      </c>
      <c r="W49" s="11">
        <f>'OddsRatio_working_3-way'!V49^2+4*'OddsRatio_working_3-way'!U49^3/27</f>
        <v>-3.471122233940957E-3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0.14252491406101564</v>
      </c>
      <c r="Y49" s="11">
        <f>IF('OddsRatio_working_3-way'!W49&gt;=0,IF('OddsRatio_working_3-way'!V49+SQRT('OddsRatio_working_3-way'!W49)&gt;0,0,PI()),ACOS('OddsRatio_working_3-way'!V49/(2*'OddsRatio_working_3-way'!X49)))</f>
        <v>0.2081881159292549</v>
      </c>
      <c r="Z49" s="11">
        <f>'OddsRatio_working_3-way'!X49^(1/3)*COS('OddsRatio_working_3-way'!Y49/3)</f>
        <v>0.5210951314599046</v>
      </c>
      <c r="AA49" s="11">
        <f>'OddsRatio_working_3-way'!X49^(1/3)*COS(('OddsRatio_working_3-way'!Y49+2*PI())/3)</f>
        <v>-0.29191509210819505</v>
      </c>
      <c r="AB49" s="11">
        <f>'OddsRatio_working_3-way'!X49^(1/3)*COS(('OddsRatio_working_3-way'!Y49+4*PI())/3)</f>
        <v>-0.22918003935170958</v>
      </c>
      <c r="AC49" s="11">
        <f>'OddsRatio_working_3-way'!X49^(1/3)*SIN('OddsRatio_working_3-way'!Y49/3)</f>
        <v>3.6220099596582241E-2</v>
      </c>
      <c r="AD49" s="11">
        <f>'OddsRatio_working_3-way'!X49^(1/3)*SIN(('OddsRatio_working_3-way'!Y49+2*PI())/3)</f>
        <v>0.43317157183437782</v>
      </c>
      <c r="AE49" s="11">
        <f>'OddsRatio_working_3-way'!X49^(1/3)*SIN(('OddsRatio_working_3-way'!Y49+4*PI())/3)</f>
        <v>-0.46939167143096011</v>
      </c>
      <c r="AF49" s="11">
        <f>-'OddsRatio_working_3-way'!U49/(3*'OddsRatio_working_3-way'!X49^(1/3))*COS(('OddsRatio_working_3-way'!Y49)/3)</f>
        <v>0.52109513145990449</v>
      </c>
      <c r="AG49" s="11">
        <f>-'OddsRatio_working_3-way'!U49/(3*'OddsRatio_working_3-way'!X49^(1/3))*COS(('OddsRatio_working_3-way'!Y49+2*PI())/3)</f>
        <v>-0.291915092108195</v>
      </c>
      <c r="AH49" s="11">
        <f>-'OddsRatio_working_3-way'!U49/(3*'OddsRatio_working_3-way'!X49^(1/3))*COS(('OddsRatio_working_3-way'!Y49+4*PI())/3)</f>
        <v>-0.22918003935170952</v>
      </c>
      <c r="AI49" s="11">
        <f>'OddsRatio_working_3-way'!U49/(3*'OddsRatio_working_3-way'!X49^(1/3))*SIN(('OddsRatio_working_3-way'!Y49)/3)</f>
        <v>-3.6220099596582227E-2</v>
      </c>
      <c r="AJ49" s="11">
        <f>'OddsRatio_working_3-way'!U49/(3*'OddsRatio_working_3-way'!X49^(1/3))*SIN(('OddsRatio_working_3-way'!Y49+2*PI())/3)</f>
        <v>-0.43317157183437771</v>
      </c>
      <c r="AK49" s="11">
        <f>'OddsRatio_working_3-way'!U49/(3*'OddsRatio_working_3-way'!X49^(1/3))*SIN(('OddsRatio_working_3-way'!Y49+4*PI())/3)</f>
        <v>0.46939167143096</v>
      </c>
      <c r="AL49" s="11">
        <f>'OddsRatio_working_3-way'!Z49+'OddsRatio_working_3-way'!AF49</f>
        <v>1.0421902629198092</v>
      </c>
      <c r="AM49" s="11">
        <f>'OddsRatio_working_3-way'!AA49+'OddsRatio_working_3-way'!AG49</f>
        <v>-0.58383018421638999</v>
      </c>
      <c r="AN49" s="11">
        <f>'OddsRatio_working_3-way'!AB49+'OddsRatio_working_3-way'!AH49</f>
        <v>-0.4583600787034191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1.0421902629198092</v>
      </c>
      <c r="AS49" s="11">
        <f>IF(('OddsRatio_working_3-way'!X49=0),IF(Q49&gt;0,-Q49^(1/3),(-Q49)^(1/3)),'OddsRatio_working_3-way'!AM49-'OddsRatio_working_3-way'!R49/3)</f>
        <v>-0.58383018421638999</v>
      </c>
      <c r="AT49" s="11">
        <f>IF(('OddsRatio_working_3-way'!X49=0),IF(Q49&gt;0,-Q49^(1/3),(-Q49)^(1/3)),'OddsRatio_working_3-way'!AN49-'OddsRatio_working_3-way'!R49/3)</f>
        <v>-0.4583600787034191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1.66</v>
      </c>
      <c r="B50" s="4">
        <f>IF('True_Odds_Calculator_3-way'!B49="","",'True_Odds_Calculator_3-way'!B49)</f>
        <v>4.18</v>
      </c>
      <c r="C50" s="4">
        <f>IF('True_Odds_Calculator_3-way'!C49="","",'True_Odds_Calculator_3-way'!C49)</f>
        <v>5.31</v>
      </c>
      <c r="D50" s="9">
        <f t="shared" si="13"/>
        <v>0.58976566456570301</v>
      </c>
      <c r="E50" s="9">
        <f t="shared" si="14"/>
        <v>0.22980724759084484</v>
      </c>
      <c r="F50" s="9">
        <f t="shared" si="15"/>
        <v>0.18042708784345235</v>
      </c>
      <c r="G50" s="9">
        <f t="shared" si="16"/>
        <v>1.0539222817560354</v>
      </c>
      <c r="H50" s="9">
        <f t="shared" si="17"/>
        <v>1.6955887059589829</v>
      </c>
      <c r="I50" s="9">
        <f t="shared" si="18"/>
        <v>4.3514728559841922</v>
      </c>
      <c r="J50" s="9">
        <f t="shared" si="19"/>
        <v>5.5424050343685121</v>
      </c>
      <c r="K50" s="11">
        <f t="shared" si="20"/>
        <v>0.60240963855421692</v>
      </c>
      <c r="L50" s="11">
        <f t="shared" si="21"/>
        <v>0.23923444976076558</v>
      </c>
      <c r="M50" s="11">
        <f t="shared" si="22"/>
        <v>0.18832391713747648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-0.24551014047268471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0.22119673786107591</v>
      </c>
      <c r="Q50" s="11">
        <f>2*'OddsRatio_working_3-way'!K50*'OddsRatio_working_3-way'!L50*'OddsRatio_working_3-way'!M50</f>
        <v>5.4281408064067713E-2</v>
      </c>
      <c r="R50" s="11">
        <f t="shared" si="23"/>
        <v>0</v>
      </c>
      <c r="S50" s="11">
        <f t="shared" si="24"/>
        <v>-0.90096782737854408</v>
      </c>
      <c r="T50" s="11">
        <f t="shared" si="25"/>
        <v>-0.22109639935669795</v>
      </c>
      <c r="U50" s="11">
        <f>'OddsRatio_working_3-way'!S50-'OddsRatio_working_3-way'!R50^2/3</f>
        <v>-0.90096782737854408</v>
      </c>
      <c r="V50" s="11">
        <f>'OddsRatio_working_3-way'!S50*'OddsRatio_working_3-way'!R50/3-2*'OddsRatio_working_3-way'!R50^3/27-'OddsRatio_working_3-way'!T50</f>
        <v>0.22109639935669795</v>
      </c>
      <c r="W50" s="11">
        <f>'OddsRatio_working_3-way'!V50^2+4*'OddsRatio_working_3-way'!U50^3/27</f>
        <v>-5.9465174858017576E-2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0.16458188893869372</v>
      </c>
      <c r="Y50" s="11">
        <f>IF('OddsRatio_working_3-way'!W50&gt;=0,IF('OddsRatio_working_3-way'!V50+SQRT('OddsRatio_working_3-way'!W50)&gt;0,0,PI()),ACOS('OddsRatio_working_3-way'!V50/(2*'OddsRatio_working_3-way'!X50)))</f>
        <v>0.83430710968618205</v>
      </c>
      <c r="Z50" s="11">
        <f>'OddsRatio_working_3-way'!X50^(1/3)*COS('OddsRatio_working_3-way'!Y50/3)</f>
        <v>0.52696114087801782</v>
      </c>
      <c r="AA50" s="11">
        <f>'OddsRatio_working_3-way'!X50^(1/3)*COS(('OddsRatio_working_3-way'!Y50+2*PI())/3)</f>
        <v>-0.39377225800210491</v>
      </c>
      <c r="AB50" s="11">
        <f>'OddsRatio_working_3-way'!X50^(1/3)*COS(('OddsRatio_working_3-way'!Y50+4*PI())/3)</f>
        <v>-0.13318888287591257</v>
      </c>
      <c r="AC50" s="11">
        <f>'OddsRatio_working_3-way'!X50^(1/3)*SIN('OddsRatio_working_3-way'!Y50/3)</f>
        <v>0.15044788177544835</v>
      </c>
      <c r="AD50" s="11">
        <f>'OddsRatio_working_3-way'!X50^(1/3)*SIN(('OddsRatio_working_3-way'!Y50+2*PI())/3)</f>
        <v>0.38113779391986979</v>
      </c>
      <c r="AE50" s="11">
        <f>'OddsRatio_working_3-way'!X50^(1/3)*SIN(('OddsRatio_working_3-way'!Y50+4*PI())/3)</f>
        <v>-0.53158567569531801</v>
      </c>
      <c r="AF50" s="11">
        <f>-'OddsRatio_working_3-way'!U50/(3*'OddsRatio_working_3-way'!X50^(1/3))*COS(('OddsRatio_working_3-way'!Y50)/3)</f>
        <v>0.52696114087801771</v>
      </c>
      <c r="AG50" s="11">
        <f>-'OddsRatio_working_3-way'!U50/(3*'OddsRatio_working_3-way'!X50^(1/3))*COS(('OddsRatio_working_3-way'!Y50+2*PI())/3)</f>
        <v>-0.39377225800210486</v>
      </c>
      <c r="AH50" s="11">
        <f>-'OddsRatio_working_3-way'!U50/(3*'OddsRatio_working_3-way'!X50^(1/3))*COS(('OddsRatio_working_3-way'!Y50+4*PI())/3)</f>
        <v>-0.13318888287591255</v>
      </c>
      <c r="AI50" s="11">
        <f>'OddsRatio_working_3-way'!U50/(3*'OddsRatio_working_3-way'!X50^(1/3))*SIN(('OddsRatio_working_3-way'!Y50)/3)</f>
        <v>-0.15044788177544832</v>
      </c>
      <c r="AJ50" s="11">
        <f>'OddsRatio_working_3-way'!U50/(3*'OddsRatio_working_3-way'!X50^(1/3))*SIN(('OddsRatio_working_3-way'!Y50+2*PI())/3)</f>
        <v>-0.38113779391986974</v>
      </c>
      <c r="AK50" s="11">
        <f>'OddsRatio_working_3-way'!U50/(3*'OddsRatio_working_3-way'!X50^(1/3))*SIN(('OddsRatio_working_3-way'!Y50+4*PI())/3)</f>
        <v>0.53158567569531801</v>
      </c>
      <c r="AL50" s="11">
        <f>'OddsRatio_working_3-way'!Z50+'OddsRatio_working_3-way'!AF50</f>
        <v>1.0539222817560354</v>
      </c>
      <c r="AM50" s="11">
        <f>'OddsRatio_working_3-way'!AA50+'OddsRatio_working_3-way'!AG50</f>
        <v>-0.78754451600420983</v>
      </c>
      <c r="AN50" s="11">
        <f>'OddsRatio_working_3-way'!AB50+'OddsRatio_working_3-way'!AH50</f>
        <v>-0.26637776575182515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1.0539222817560354</v>
      </c>
      <c r="AS50" s="11">
        <f>IF(('OddsRatio_working_3-way'!X50=0),IF(Q50&gt;0,-Q50^(1/3),(-Q50)^(1/3)),'OddsRatio_working_3-way'!AM50-'OddsRatio_working_3-way'!R50/3)</f>
        <v>-0.78754451600420983</v>
      </c>
      <c r="AT50" s="11">
        <f>IF(('OddsRatio_working_3-way'!X50=0),IF(Q50&gt;0,-Q50^(1/3),(-Q50)^(1/3)),'OddsRatio_working_3-way'!AN50-'OddsRatio_working_3-way'!R50/3)</f>
        <v>-0.26637776575182515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2.1</v>
      </c>
      <c r="B51" s="4">
        <f>IF('True_Odds_Calculator_3-way'!B50="","",'True_Odds_Calculator_3-way'!B50)</f>
        <v>3.74</v>
      </c>
      <c r="C51" s="4">
        <f>IF('True_Odds_Calculator_3-way'!C50="","",'True_Odds_Calculator_3-way'!C50)</f>
        <v>3.52</v>
      </c>
      <c r="D51" s="9">
        <f t="shared" si="13"/>
        <v>0.46549850613071236</v>
      </c>
      <c r="E51" s="9">
        <f t="shared" si="14"/>
        <v>0.25905742346233418</v>
      </c>
      <c r="F51" s="9">
        <f t="shared" si="15"/>
        <v>0.27544407040695357</v>
      </c>
      <c r="G51" s="9">
        <f t="shared" si="16"/>
        <v>1.0438496419914089</v>
      </c>
      <c r="H51" s="9">
        <f t="shared" si="17"/>
        <v>2.1482346061905497</v>
      </c>
      <c r="I51" s="9">
        <f t="shared" si="18"/>
        <v>3.860148019056461</v>
      </c>
      <c r="J51" s="9">
        <f t="shared" si="19"/>
        <v>3.6305010978183505</v>
      </c>
      <c r="K51" s="11">
        <f t="shared" si="20"/>
        <v>0.47619047619047616</v>
      </c>
      <c r="L51" s="11">
        <f t="shared" si="21"/>
        <v>0.26737967914438499</v>
      </c>
      <c r="M51" s="11">
        <f t="shared" si="22"/>
        <v>0.28409090909090912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-0.27473262032085566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0.23005069796513644</v>
      </c>
      <c r="Q51" s="11">
        <f>2*'OddsRatio_working_3-way'!K51*'OddsRatio_working_3-way'!L51*'OddsRatio_working_3-way'!M51</f>
        <v>7.2342986781489454E-2</v>
      </c>
      <c r="R51" s="11">
        <f t="shared" si="23"/>
        <v>0</v>
      </c>
      <c r="S51" s="11">
        <f t="shared" si="24"/>
        <v>-0.83736215123076418</v>
      </c>
      <c r="T51" s="11">
        <f t="shared" si="25"/>
        <v>-0.26332143120464285</v>
      </c>
      <c r="U51" s="11">
        <f>'OddsRatio_working_3-way'!S51-'OddsRatio_working_3-way'!R51^2/3</f>
        <v>-0.83736215123076418</v>
      </c>
      <c r="V51" s="11">
        <f>'OddsRatio_working_3-way'!S51*'OddsRatio_working_3-way'!R51/3-2*'OddsRatio_working_3-way'!R51^3/27-'OddsRatio_working_3-way'!T51</f>
        <v>0.26332143120464285</v>
      </c>
      <c r="W51" s="11">
        <f>'OddsRatio_working_3-way'!V51^2+4*'OddsRatio_working_3-way'!U51^3/27</f>
        <v>-1.7645189520298046E-2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0.14746471243314407</v>
      </c>
      <c r="Y51" s="11">
        <f>IF('OddsRatio_working_3-way'!W51&gt;=0,IF('OddsRatio_working_3-way'!V51+SQRT('OddsRatio_working_3-way'!W51)&gt;0,0,PI()),ACOS('OddsRatio_working_3-way'!V51/(2*'OddsRatio_working_3-way'!X51)))</f>
        <v>0.4672094447809847</v>
      </c>
      <c r="Z51" s="11">
        <f>'OddsRatio_working_3-way'!X51^(1/3)*COS('OddsRatio_working_3-way'!Y51/3)</f>
        <v>0.52192482099570447</v>
      </c>
      <c r="AA51" s="11">
        <f>'OddsRatio_working_3-way'!X51^(1/3)*COS(('OddsRatio_working_3-way'!Y51+2*PI())/3)</f>
        <v>-0.33192999978438803</v>
      </c>
      <c r="AB51" s="11">
        <f>'OddsRatio_working_3-way'!X51^(1/3)*COS(('OddsRatio_working_3-way'!Y51+4*PI())/3)</f>
        <v>-0.18999482121131661</v>
      </c>
      <c r="AC51" s="11">
        <f>'OddsRatio_working_3-way'!X51^(1/3)*SIN('OddsRatio_working_3-way'!Y51/3)</f>
        <v>8.1946313556640379E-2</v>
      </c>
      <c r="AD51" s="11">
        <f>'OddsRatio_working_3-way'!X51^(1/3)*SIN(('OddsRatio_working_3-way'!Y51+2*PI())/3)</f>
        <v>0.4110269970696056</v>
      </c>
      <c r="AE51" s="11">
        <f>'OddsRatio_working_3-way'!X51^(1/3)*SIN(('OddsRatio_working_3-way'!Y51+4*PI())/3)</f>
        <v>-0.49297331062624605</v>
      </c>
      <c r="AF51" s="11">
        <f>-'OddsRatio_working_3-way'!U51/(3*'OddsRatio_working_3-way'!X51^(1/3))*COS(('OddsRatio_working_3-way'!Y51)/3)</f>
        <v>0.52192482099570447</v>
      </c>
      <c r="AG51" s="11">
        <f>-'OddsRatio_working_3-way'!U51/(3*'OddsRatio_working_3-way'!X51^(1/3))*COS(('OddsRatio_working_3-way'!Y51+2*PI())/3)</f>
        <v>-0.33192999978438803</v>
      </c>
      <c r="AH51" s="11">
        <f>-'OddsRatio_working_3-way'!U51/(3*'OddsRatio_working_3-way'!X51^(1/3))*COS(('OddsRatio_working_3-way'!Y51+4*PI())/3)</f>
        <v>-0.18999482121131661</v>
      </c>
      <c r="AI51" s="11">
        <f>'OddsRatio_working_3-way'!U51/(3*'OddsRatio_working_3-way'!X51^(1/3))*SIN(('OddsRatio_working_3-way'!Y51)/3)</f>
        <v>-8.1946313556640379E-2</v>
      </c>
      <c r="AJ51" s="11">
        <f>'OddsRatio_working_3-way'!U51/(3*'OddsRatio_working_3-way'!X51^(1/3))*SIN(('OddsRatio_working_3-way'!Y51+2*PI())/3)</f>
        <v>-0.4110269970696056</v>
      </c>
      <c r="AK51" s="11">
        <f>'OddsRatio_working_3-way'!U51/(3*'OddsRatio_working_3-way'!X51^(1/3))*SIN(('OddsRatio_working_3-way'!Y51+4*PI())/3)</f>
        <v>0.49297331062624605</v>
      </c>
      <c r="AL51" s="11">
        <f>'OddsRatio_working_3-way'!Z51+'OddsRatio_working_3-way'!AF51</f>
        <v>1.0438496419914089</v>
      </c>
      <c r="AM51" s="11">
        <f>'OddsRatio_working_3-way'!AA51+'OddsRatio_working_3-way'!AG51</f>
        <v>-0.66385999956877606</v>
      </c>
      <c r="AN51" s="11">
        <f>'OddsRatio_working_3-way'!AB51+'OddsRatio_working_3-way'!AH51</f>
        <v>-0.37998964242263322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1.0438496419914089</v>
      </c>
      <c r="AS51" s="11">
        <f>IF(('OddsRatio_working_3-way'!X51=0),IF(Q51&gt;0,-Q51^(1/3),(-Q51)^(1/3)),'OddsRatio_working_3-way'!AM51-'OddsRatio_working_3-way'!R51/3)</f>
        <v>-0.66385999956877606</v>
      </c>
      <c r="AT51" s="11">
        <f>IF(('OddsRatio_working_3-way'!X51=0),IF(Q51&gt;0,-Q51^(1/3),(-Q51)^(1/3)),'OddsRatio_working_3-way'!AN51-'OddsRatio_working_3-way'!R51/3)</f>
        <v>-0.37998964242263322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1.84</v>
      </c>
      <c r="B52" s="4">
        <f>IF('True_Odds_Calculator_3-way'!B51="","",'True_Odds_Calculator_3-way'!B51)</f>
        <v>3.61</v>
      </c>
      <c r="C52" s="4">
        <f>IF('True_Odds_Calculator_3-way'!C51="","",'True_Odds_Calculator_3-way'!C51)</f>
        <v>4.42</v>
      </c>
      <c r="D52" s="9">
        <f t="shared" si="13"/>
        <v>0.52463636572220906</v>
      </c>
      <c r="E52" s="9">
        <f t="shared" si="14"/>
        <v>0.26210075894387908</v>
      </c>
      <c r="F52" s="9">
        <f t="shared" si="15"/>
        <v>0.21326287533391161</v>
      </c>
      <c r="G52" s="9">
        <f t="shared" si="16"/>
        <v>1.078669199087861</v>
      </c>
      <c r="H52" s="9">
        <f t="shared" si="17"/>
        <v>1.9060821272338035</v>
      </c>
      <c r="I52" s="9">
        <f t="shared" si="18"/>
        <v>3.815326609619317</v>
      </c>
      <c r="J52" s="9">
        <f t="shared" si="19"/>
        <v>4.6890486608804851</v>
      </c>
      <c r="K52" s="11">
        <f t="shared" si="20"/>
        <v>0.54347826086956519</v>
      </c>
      <c r="L52" s="11">
        <f t="shared" si="21"/>
        <v>0.2770083102493075</v>
      </c>
      <c r="M52" s="11">
        <f t="shared" si="22"/>
        <v>0.22624434389140272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-0.25538689335970255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0.23399654379952078</v>
      </c>
      <c r="Q52" s="11">
        <f>2*'OddsRatio_working_3-way'!K52*'OddsRatio_working_3-way'!L52*'OddsRatio_working_3-way'!M52</f>
        <v>6.8121264570457279E-2</v>
      </c>
      <c r="R52" s="11">
        <f t="shared" si="23"/>
        <v>0</v>
      </c>
      <c r="S52" s="11">
        <f t="shared" si="24"/>
        <v>-0.91624335423488512</v>
      </c>
      <c r="T52" s="11">
        <f t="shared" si="25"/>
        <v>-0.26673751214989377</v>
      </c>
      <c r="U52" s="11">
        <f>'OddsRatio_working_3-way'!S52-'OddsRatio_working_3-way'!R52^2/3</f>
        <v>-0.91624335423488512</v>
      </c>
      <c r="V52" s="11">
        <f>'OddsRatio_working_3-way'!S52*'OddsRatio_working_3-way'!R52/3-2*'OddsRatio_working_3-way'!R52^3/27-'OddsRatio_working_3-way'!T52</f>
        <v>0.26673751214989377</v>
      </c>
      <c r="W52" s="11">
        <f>'OddsRatio_working_3-way'!V52^2+4*'OddsRatio_working_3-way'!U52^3/27</f>
        <v>-4.2804880685746977E-2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0.16878520453053764</v>
      </c>
      <c r="Y52" s="11">
        <f>IF('OddsRatio_working_3-way'!W52&gt;=0,IF('OddsRatio_working_3-way'!V52+SQRT('OddsRatio_working_3-way'!W52)&gt;0,0,PI()),ACOS('OddsRatio_working_3-way'!V52/(2*'OddsRatio_working_3-way'!X52)))</f>
        <v>0.65971241046233853</v>
      </c>
      <c r="Z52" s="11">
        <f>'OddsRatio_working_3-way'!X52^(1/3)*COS('OddsRatio_working_3-way'!Y52/3)</f>
        <v>0.53933459954393048</v>
      </c>
      <c r="AA52" s="11">
        <f>'OddsRatio_working_3-way'!X52^(1/3)*COS(('OddsRatio_working_3-way'!Y52+2*PI())/3)</f>
        <v>-0.37406787860087981</v>
      </c>
      <c r="AB52" s="11">
        <f>'OddsRatio_working_3-way'!X52^(1/3)*COS(('OddsRatio_working_3-way'!Y52+4*PI())/3)</f>
        <v>-0.16526672094305048</v>
      </c>
      <c r="AC52" s="11">
        <f>'OddsRatio_working_3-way'!X52^(1/3)*SIN('OddsRatio_working_3-way'!Y52/3)</f>
        <v>0.12055140458085321</v>
      </c>
      <c r="AD52" s="11">
        <f>'OddsRatio_working_3-way'!X52^(1/3)*SIN(('OddsRatio_working_3-way'!Y52+2*PI())/3)</f>
        <v>0.40680176205452423</v>
      </c>
      <c r="AE52" s="11">
        <f>'OddsRatio_working_3-way'!X52^(1/3)*SIN(('OddsRatio_working_3-way'!Y52+4*PI())/3)</f>
        <v>-0.52735316663537746</v>
      </c>
      <c r="AF52" s="11">
        <f>-'OddsRatio_working_3-way'!U52/(3*'OddsRatio_working_3-way'!X52^(1/3))*COS(('OddsRatio_working_3-way'!Y52)/3)</f>
        <v>0.53933459954393048</v>
      </c>
      <c r="AG52" s="11">
        <f>-'OddsRatio_working_3-way'!U52/(3*'OddsRatio_working_3-way'!X52^(1/3))*COS(('OddsRatio_working_3-way'!Y52+2*PI())/3)</f>
        <v>-0.37406787860087981</v>
      </c>
      <c r="AH52" s="11">
        <f>-'OddsRatio_working_3-way'!U52/(3*'OddsRatio_working_3-way'!X52^(1/3))*COS(('OddsRatio_working_3-way'!Y52+4*PI())/3)</f>
        <v>-0.16526672094305048</v>
      </c>
      <c r="AI52" s="11">
        <f>'OddsRatio_working_3-way'!U52/(3*'OddsRatio_working_3-way'!X52^(1/3))*SIN(('OddsRatio_working_3-way'!Y52)/3)</f>
        <v>-0.12055140458085321</v>
      </c>
      <c r="AJ52" s="11">
        <f>'OddsRatio_working_3-way'!U52/(3*'OddsRatio_working_3-way'!X52^(1/3))*SIN(('OddsRatio_working_3-way'!Y52+2*PI())/3)</f>
        <v>-0.40680176205452423</v>
      </c>
      <c r="AK52" s="11">
        <f>'OddsRatio_working_3-way'!U52/(3*'OddsRatio_working_3-way'!X52^(1/3))*SIN(('OddsRatio_working_3-way'!Y52+4*PI())/3)</f>
        <v>0.52735316663537746</v>
      </c>
      <c r="AL52" s="11">
        <f>'OddsRatio_working_3-way'!Z52+'OddsRatio_working_3-way'!AF52</f>
        <v>1.078669199087861</v>
      </c>
      <c r="AM52" s="11">
        <f>'OddsRatio_working_3-way'!AA52+'OddsRatio_working_3-way'!AG52</f>
        <v>-0.74813575720175962</v>
      </c>
      <c r="AN52" s="11">
        <f>'OddsRatio_working_3-way'!AB52+'OddsRatio_working_3-way'!AH52</f>
        <v>-0.33053344188610095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1.078669199087861</v>
      </c>
      <c r="AS52" s="11">
        <f>IF(('OddsRatio_working_3-way'!X52=0),IF(Q52&gt;0,-Q52^(1/3),(-Q52)^(1/3)),'OddsRatio_working_3-way'!AM52-'OddsRatio_working_3-way'!R52/3)</f>
        <v>-0.74813575720175962</v>
      </c>
      <c r="AT52" s="11">
        <f>IF(('OddsRatio_working_3-way'!X52=0),IF(Q52&gt;0,-Q52^(1/3),(-Q52)^(1/3)),'OddsRatio_working_3-way'!AN52-'OddsRatio_working_3-way'!R52/3)</f>
        <v>-0.33053344188610095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1.56</v>
      </c>
      <c r="B53" s="4">
        <f>IF('True_Odds_Calculator_3-way'!B52="","",'True_Odds_Calculator_3-way'!B52)</f>
        <v>4.25</v>
      </c>
      <c r="C53" s="4">
        <f>IF('True_Odds_Calculator_3-way'!C52="","",'True_Odds_Calculator_3-way'!C52)</f>
        <v>5.7</v>
      </c>
      <c r="D53" s="9">
        <f t="shared" si="13"/>
        <v>0.61904416056015321</v>
      </c>
      <c r="E53" s="9">
        <f t="shared" si="14"/>
        <v>0.21874749373494504</v>
      </c>
      <c r="F53" s="9">
        <f t="shared" si="15"/>
        <v>0.16220834570490159</v>
      </c>
      <c r="G53" s="9">
        <f t="shared" si="16"/>
        <v>1.0989172147241482</v>
      </c>
      <c r="H53" s="9">
        <f t="shared" si="17"/>
        <v>1.6153936402455231</v>
      </c>
      <c r="I53" s="9">
        <f t="shared" si="18"/>
        <v>4.5714809478534812</v>
      </c>
      <c r="J53" s="9">
        <f t="shared" si="19"/>
        <v>6.1649109092034973</v>
      </c>
      <c r="K53" s="11">
        <f t="shared" si="20"/>
        <v>0.64102564102564097</v>
      </c>
      <c r="L53" s="11">
        <f t="shared" si="21"/>
        <v>0.23529411764705882</v>
      </c>
      <c r="M53" s="11">
        <f t="shared" si="22"/>
        <v>0.17543859649122806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-0.22635018919848626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0.22518589082056573</v>
      </c>
      <c r="Q53" s="11">
        <f>2*'OddsRatio_working_3-way'!K53*'OddsRatio_working_3-way'!L53*'OddsRatio_working_3-way'!M53</f>
        <v>5.292265354184858E-2</v>
      </c>
      <c r="R53" s="11">
        <f t="shared" si="23"/>
        <v>0</v>
      </c>
      <c r="S53" s="11">
        <f t="shared" si="24"/>
        <v>-0.99485620762216564</v>
      </c>
      <c r="T53" s="11">
        <f t="shared" si="25"/>
        <v>-0.23380874444704244</v>
      </c>
      <c r="U53" s="11">
        <f>'OddsRatio_working_3-way'!S53-'OddsRatio_working_3-way'!R53^2/3</f>
        <v>-0.99485620762216564</v>
      </c>
      <c r="V53" s="11">
        <f>'OddsRatio_working_3-way'!S53*'OddsRatio_working_3-way'!R53/3-2*'OddsRatio_working_3-way'!R53^3/27-'OddsRatio_working_3-way'!T53</f>
        <v>0.23380874444704244</v>
      </c>
      <c r="W53" s="11">
        <f>'OddsRatio_working_3-way'!V53^2+4*'OddsRatio_working_3-way'!U53^3/27</f>
        <v>-9.1207228437731769E-2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0.19096711589802193</v>
      </c>
      <c r="Y53" s="11">
        <f>IF('OddsRatio_working_3-way'!W53&gt;=0,IF('OddsRatio_working_3-way'!V53+SQRT('OddsRatio_working_3-way'!W53)&gt;0,0,PI()),ACOS('OddsRatio_working_3-way'!V53/(2*'OddsRatio_working_3-way'!X53)))</f>
        <v>0.91199411096070582</v>
      </c>
      <c r="Z53" s="11">
        <f>'OddsRatio_working_3-way'!X53^(1/3)*COS('OddsRatio_working_3-way'!Y53/3)</f>
        <v>0.54945860736207408</v>
      </c>
      <c r="AA53" s="11">
        <f>'OddsRatio_working_3-way'!X53^(1/3)*COS(('OddsRatio_working_3-way'!Y53+2*PI())/3)</f>
        <v>-0.42401252779660514</v>
      </c>
      <c r="AB53" s="11">
        <f>'OddsRatio_working_3-way'!X53^(1/3)*COS(('OddsRatio_working_3-way'!Y53+4*PI())/3)</f>
        <v>-0.12544607956546888</v>
      </c>
      <c r="AC53" s="11">
        <f>'OddsRatio_working_3-way'!X53^(1/3)*SIN('OddsRatio_working_3-way'!Y53/3)</f>
        <v>0.17237741925723701</v>
      </c>
      <c r="AD53" s="11">
        <f>'OddsRatio_working_3-way'!X53^(1/3)*SIN(('OddsRatio_working_3-way'!Y53+2*PI())/3)</f>
        <v>0.3896564026749571</v>
      </c>
      <c r="AE53" s="11">
        <f>'OddsRatio_working_3-way'!X53^(1/3)*SIN(('OddsRatio_working_3-way'!Y53+4*PI())/3)</f>
        <v>-0.56203382193219409</v>
      </c>
      <c r="AF53" s="11">
        <f>-'OddsRatio_working_3-way'!U53/(3*'OddsRatio_working_3-way'!X53^(1/3))*COS(('OddsRatio_working_3-way'!Y53)/3)</f>
        <v>0.54945860736207408</v>
      </c>
      <c r="AG53" s="11">
        <f>-'OddsRatio_working_3-way'!U53/(3*'OddsRatio_working_3-way'!X53^(1/3))*COS(('OddsRatio_working_3-way'!Y53+2*PI())/3)</f>
        <v>-0.42401252779660514</v>
      </c>
      <c r="AH53" s="11">
        <f>-'OddsRatio_working_3-way'!U53/(3*'OddsRatio_working_3-way'!X53^(1/3))*COS(('OddsRatio_working_3-way'!Y53+4*PI())/3)</f>
        <v>-0.12544607956546888</v>
      </c>
      <c r="AI53" s="11">
        <f>'OddsRatio_working_3-way'!U53/(3*'OddsRatio_working_3-way'!X53^(1/3))*SIN(('OddsRatio_working_3-way'!Y53)/3)</f>
        <v>-0.17237741925723701</v>
      </c>
      <c r="AJ53" s="11">
        <f>'OddsRatio_working_3-way'!U53/(3*'OddsRatio_working_3-way'!X53^(1/3))*SIN(('OddsRatio_working_3-way'!Y53+2*PI())/3)</f>
        <v>-0.3896564026749571</v>
      </c>
      <c r="AK53" s="11">
        <f>'OddsRatio_working_3-way'!U53/(3*'OddsRatio_working_3-way'!X53^(1/3))*SIN(('OddsRatio_working_3-way'!Y53+4*PI())/3)</f>
        <v>0.56203382193219409</v>
      </c>
      <c r="AL53" s="11">
        <f>'OddsRatio_working_3-way'!Z53+'OddsRatio_working_3-way'!AF53</f>
        <v>1.0989172147241482</v>
      </c>
      <c r="AM53" s="11">
        <f>'OddsRatio_working_3-way'!AA53+'OddsRatio_working_3-way'!AG53</f>
        <v>-0.84802505559321029</v>
      </c>
      <c r="AN53" s="11">
        <f>'OddsRatio_working_3-way'!AB53+'OddsRatio_working_3-way'!AH53</f>
        <v>-0.25089215913093776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1.0989172147241482</v>
      </c>
      <c r="AS53" s="11">
        <f>IF(('OddsRatio_working_3-way'!X53=0),IF(Q53&gt;0,-Q53^(1/3),(-Q53)^(1/3)),'OddsRatio_working_3-way'!AM53-'OddsRatio_working_3-way'!R53/3)</f>
        <v>-0.84802505559321029</v>
      </c>
      <c r="AT53" s="11">
        <f>IF(('OddsRatio_working_3-way'!X53=0),IF(Q53&gt;0,-Q53^(1/3),(-Q53)^(1/3)),'OddsRatio_working_3-way'!AN53-'OddsRatio_working_3-way'!R53/3)</f>
        <v>-0.25089215913093776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2.48</v>
      </c>
      <c r="B54" s="4">
        <f>IF('True_Odds_Calculator_3-way'!B53="","",'True_Odds_Calculator_3-way'!B53)</f>
        <v>3.17</v>
      </c>
      <c r="C54" s="4">
        <f>IF('True_Odds_Calculator_3-way'!C53="","",'True_Odds_Calculator_3-way'!C53)</f>
        <v>3.08</v>
      </c>
      <c r="D54" s="9">
        <f t="shared" si="13"/>
        <v>0.38773477917876059</v>
      </c>
      <c r="E54" s="9">
        <f t="shared" si="14"/>
        <v>0.30163397262953451</v>
      </c>
      <c r="F54" s="9">
        <f t="shared" si="15"/>
        <v>0.31063124819170473</v>
      </c>
      <c r="G54" s="9">
        <f t="shared" si="16"/>
        <v>1.0669476636770296</v>
      </c>
      <c r="H54" s="9">
        <f t="shared" si="17"/>
        <v>2.5790825422420043</v>
      </c>
      <c r="I54" s="9">
        <f t="shared" si="18"/>
        <v>3.3152764301791549</v>
      </c>
      <c r="J54" s="9">
        <f t="shared" si="19"/>
        <v>3.2192511404482214</v>
      </c>
      <c r="K54" s="11">
        <f t="shared" si="20"/>
        <v>0.40322580645161293</v>
      </c>
      <c r="L54" s="11">
        <f t="shared" si="21"/>
        <v>0.31545741324921134</v>
      </c>
      <c r="M54" s="11">
        <f t="shared" si="22"/>
        <v>0.32467532467532467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-0.2758818468597648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0.23664261860048974</v>
      </c>
      <c r="Q54" s="11">
        <f>2*'OddsRatio_working_3-way'!K54*'OddsRatio_working_3-way'!L54*'OddsRatio_working_3-way'!M54</f>
        <v>8.2597772635424005E-2</v>
      </c>
      <c r="R54" s="11">
        <f t="shared" si="23"/>
        <v>0</v>
      </c>
      <c r="S54" s="11">
        <f t="shared" si="24"/>
        <v>-0.85776799486476907</v>
      </c>
      <c r="T54" s="11">
        <f t="shared" si="25"/>
        <v>-0.29939546068578332</v>
      </c>
      <c r="U54" s="11">
        <f>'OddsRatio_working_3-way'!S54-'OddsRatio_working_3-way'!R54^2/3</f>
        <v>-0.85776799486476907</v>
      </c>
      <c r="V54" s="11">
        <f>'OddsRatio_working_3-way'!S54*'OddsRatio_working_3-way'!R54/3-2*'OddsRatio_working_3-way'!R54^3/27-'OddsRatio_working_3-way'!T54</f>
        <v>0.29939546068578332</v>
      </c>
      <c r="W54" s="11">
        <f>'OddsRatio_working_3-way'!V54^2+4*'OddsRatio_working_3-way'!U54^3/27</f>
        <v>-3.8610942765260614E-3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0.1528878152075718</v>
      </c>
      <c r="Y54" s="11">
        <f>IF('OddsRatio_working_3-way'!W54&gt;=0,IF('OddsRatio_working_3-way'!V54+SQRT('OddsRatio_working_3-way'!W54)&gt;0,0,PI()),ACOS('OddsRatio_working_3-way'!V54/(2*'OddsRatio_working_3-way'!X54)))</f>
        <v>0.20463868335238544</v>
      </c>
      <c r="Z54" s="11">
        <f>'OddsRatio_working_3-way'!X54^(1/3)*COS('OddsRatio_working_3-way'!Y54/3)</f>
        <v>0.53347383183851482</v>
      </c>
      <c r="AA54" s="11">
        <f>'OddsRatio_working_3-way'!X54^(1/3)*COS(('OddsRatio_working_3-way'!Y54+2*PI())/3)</f>
        <v>-0.29830037222304834</v>
      </c>
      <c r="AB54" s="11">
        <f>'OddsRatio_working_3-way'!X54^(1/3)*COS(('OddsRatio_working_3-way'!Y54+4*PI())/3)</f>
        <v>-0.23517345961546657</v>
      </c>
      <c r="AC54" s="11">
        <f>'OddsRatio_working_3-way'!X54^(1/3)*SIN('OddsRatio_working_3-way'!Y54/3)</f>
        <v>3.644633998709753E-2</v>
      </c>
      <c r="AD54" s="11">
        <f>'OddsRatio_working_3-way'!X54^(1/3)*SIN(('OddsRatio_working_3-way'!Y54+2*PI())/3)</f>
        <v>0.4437787206328328</v>
      </c>
      <c r="AE54" s="11">
        <f>'OddsRatio_working_3-way'!X54^(1/3)*SIN(('OddsRatio_working_3-way'!Y54+4*PI())/3)</f>
        <v>-0.48022506061993014</v>
      </c>
      <c r="AF54" s="11">
        <f>-'OddsRatio_working_3-way'!U54/(3*'OddsRatio_working_3-way'!X54^(1/3))*COS(('OddsRatio_working_3-way'!Y54)/3)</f>
        <v>0.53347383183851471</v>
      </c>
      <c r="AG54" s="11">
        <f>-'OddsRatio_working_3-way'!U54/(3*'OddsRatio_working_3-way'!X54^(1/3))*COS(('OddsRatio_working_3-way'!Y54+2*PI())/3)</f>
        <v>-0.29830037222304828</v>
      </c>
      <c r="AH54" s="11">
        <f>-'OddsRatio_working_3-way'!U54/(3*'OddsRatio_working_3-way'!X54^(1/3))*COS(('OddsRatio_working_3-way'!Y54+4*PI())/3)</f>
        <v>-0.23517345961546651</v>
      </c>
      <c r="AI54" s="11">
        <f>'OddsRatio_working_3-way'!U54/(3*'OddsRatio_working_3-way'!X54^(1/3))*SIN(('OddsRatio_working_3-way'!Y54)/3)</f>
        <v>-3.6446339987097523E-2</v>
      </c>
      <c r="AJ54" s="11">
        <f>'OddsRatio_working_3-way'!U54/(3*'OddsRatio_working_3-way'!X54^(1/3))*SIN(('OddsRatio_working_3-way'!Y54+2*PI())/3)</f>
        <v>-0.44377872063283269</v>
      </c>
      <c r="AK54" s="11">
        <f>'OddsRatio_working_3-way'!U54/(3*'OddsRatio_working_3-way'!X54^(1/3))*SIN(('OddsRatio_working_3-way'!Y54+4*PI())/3)</f>
        <v>0.48022506061993009</v>
      </c>
      <c r="AL54" s="11">
        <f>'OddsRatio_working_3-way'!Z54+'OddsRatio_working_3-way'!AF54</f>
        <v>1.0669476636770296</v>
      </c>
      <c r="AM54" s="11">
        <f>'OddsRatio_working_3-way'!AA54+'OddsRatio_working_3-way'!AG54</f>
        <v>-0.59660074444609656</v>
      </c>
      <c r="AN54" s="11">
        <f>'OddsRatio_working_3-way'!AB54+'OddsRatio_working_3-way'!AH54</f>
        <v>-0.47034691923093308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1.0669476636770296</v>
      </c>
      <c r="AS54" s="11">
        <f>IF(('OddsRatio_working_3-way'!X54=0),IF(Q54&gt;0,-Q54^(1/3),(-Q54)^(1/3)),'OddsRatio_working_3-way'!AM54-'OddsRatio_working_3-way'!R54/3)</f>
        <v>-0.59660074444609656</v>
      </c>
      <c r="AT54" s="11">
        <f>IF(('OddsRatio_working_3-way'!X54=0),IF(Q54&gt;0,-Q54^(1/3),(-Q54)^(1/3)),'OddsRatio_working_3-way'!AN54-'OddsRatio_working_3-way'!R54/3)</f>
        <v>-0.47034691923093308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2.0099999999999998</v>
      </c>
      <c r="B55" s="4">
        <f>IF('True_Odds_Calculator_3-way'!B54="","",'True_Odds_Calculator_3-way'!B54)</f>
        <v>3.26</v>
      </c>
      <c r="C55" s="4">
        <f>IF('True_Odds_Calculator_3-way'!C54="","",'True_Odds_Calculator_3-way'!C54)</f>
        <v>4.13</v>
      </c>
      <c r="D55" s="9">
        <f t="shared" si="13"/>
        <v>0.47938872768747037</v>
      </c>
      <c r="E55" s="9">
        <f t="shared" si="14"/>
        <v>0.29154207859254144</v>
      </c>
      <c r="F55" s="9">
        <f t="shared" si="15"/>
        <v>0.22906919371998818</v>
      </c>
      <c r="G55" s="9">
        <f t="shared" si="16"/>
        <v>1.0752374336093566</v>
      </c>
      <c r="H55" s="9">
        <f t="shared" si="17"/>
        <v>2.0859898079454502</v>
      </c>
      <c r="I55" s="9">
        <f t="shared" si="18"/>
        <v>3.4300365999571465</v>
      </c>
      <c r="J55" s="9">
        <f t="shared" si="19"/>
        <v>4.365493167197287</v>
      </c>
      <c r="K55" s="11">
        <f t="shared" si="20"/>
        <v>0.49751243781094534</v>
      </c>
      <c r="L55" s="11">
        <f t="shared" si="21"/>
        <v>0.30674846625766872</v>
      </c>
      <c r="M55" s="11">
        <f t="shared" si="22"/>
        <v>0.24213075060532688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-0.26400396005681426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0.23649189693771816</v>
      </c>
      <c r="Q55" s="11">
        <f>2*'OddsRatio_working_3-way'!K55*'OddsRatio_working_3-way'!L55*'OddsRatio_working_3-way'!M55</f>
        <v>7.3903717793036935E-2</v>
      </c>
      <c r="R55" s="11">
        <f t="shared" si="23"/>
        <v>0</v>
      </c>
      <c r="S55" s="11">
        <f t="shared" si="24"/>
        <v>-0.89578920288477704</v>
      </c>
      <c r="T55" s="11">
        <f t="shared" si="25"/>
        <v>-0.27993412590149286</v>
      </c>
      <c r="U55" s="11">
        <f>'OddsRatio_working_3-way'!S55-'OddsRatio_working_3-way'!R55^2/3</f>
        <v>-0.89578920288477704</v>
      </c>
      <c r="V55" s="11">
        <f>'OddsRatio_working_3-way'!S55*'OddsRatio_working_3-way'!R55/3-2*'OddsRatio_working_3-way'!R55^3/27-'OddsRatio_working_3-way'!T55</f>
        <v>0.27993412590149286</v>
      </c>
      <c r="W55" s="11">
        <f>'OddsRatio_working_3-way'!V55^2+4*'OddsRatio_working_3-way'!U55^3/27</f>
        <v>-2.8128079458357907E-2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0.16316494285123778</v>
      </c>
      <c r="Y55" s="11">
        <f>IF('OddsRatio_working_3-way'!W55&gt;=0,IF('OddsRatio_working_3-way'!V55+SQRT('OddsRatio_working_3-way'!W55)&gt;0,0,PI()),ACOS('OddsRatio_working_3-way'!V55/(2*'OddsRatio_working_3-way'!X55)))</f>
        <v>0.53977257328943629</v>
      </c>
      <c r="Z55" s="11">
        <f>'OddsRatio_working_3-way'!X55^(1/3)*COS('OddsRatio_working_3-way'!Y55/3)</f>
        <v>0.53761871680467832</v>
      </c>
      <c r="AA55" s="11">
        <f>'OddsRatio_working_3-way'!X55^(1/3)*COS(('OddsRatio_working_3-way'!Y55+2*PI())/3)</f>
        <v>-0.35349635402246121</v>
      </c>
      <c r="AB55" s="11">
        <f>'OddsRatio_working_3-way'!X55^(1/3)*COS(('OddsRatio_working_3-way'!Y55+4*PI())/3)</f>
        <v>-0.18412236278221725</v>
      </c>
      <c r="AC55" s="11">
        <f>'OddsRatio_working_3-way'!X55^(1/3)*SIN('OddsRatio_working_3-way'!Y55/3)</f>
        <v>9.77881194362763E-2</v>
      </c>
      <c r="AD55" s="11">
        <f>'OddsRatio_working_3-way'!X55^(1/3)*SIN(('OddsRatio_working_3-way'!Y55+2*PI())/3)</f>
        <v>0.41669740658470522</v>
      </c>
      <c r="AE55" s="11">
        <f>'OddsRatio_working_3-way'!X55^(1/3)*SIN(('OddsRatio_working_3-way'!Y55+4*PI())/3)</f>
        <v>-0.51448552602098141</v>
      </c>
      <c r="AF55" s="11">
        <f>-'OddsRatio_working_3-way'!U55/(3*'OddsRatio_working_3-way'!X55^(1/3))*COS(('OddsRatio_working_3-way'!Y55)/3)</f>
        <v>0.53761871680467832</v>
      </c>
      <c r="AG55" s="11">
        <f>-'OddsRatio_working_3-way'!U55/(3*'OddsRatio_working_3-way'!X55^(1/3))*COS(('OddsRatio_working_3-way'!Y55+2*PI())/3)</f>
        <v>-0.35349635402246121</v>
      </c>
      <c r="AH55" s="11">
        <f>-'OddsRatio_working_3-way'!U55/(3*'OddsRatio_working_3-way'!X55^(1/3))*COS(('OddsRatio_working_3-way'!Y55+4*PI())/3)</f>
        <v>-0.18412236278221725</v>
      </c>
      <c r="AI55" s="11">
        <f>'OddsRatio_working_3-way'!U55/(3*'OddsRatio_working_3-way'!X55^(1/3))*SIN(('OddsRatio_working_3-way'!Y55)/3)</f>
        <v>-9.77881194362763E-2</v>
      </c>
      <c r="AJ55" s="11">
        <f>'OddsRatio_working_3-way'!U55/(3*'OddsRatio_working_3-way'!X55^(1/3))*SIN(('OddsRatio_working_3-way'!Y55+2*PI())/3)</f>
        <v>-0.41669740658470522</v>
      </c>
      <c r="AK55" s="11">
        <f>'OddsRatio_working_3-way'!U55/(3*'OddsRatio_working_3-way'!X55^(1/3))*SIN(('OddsRatio_working_3-way'!Y55+4*PI())/3)</f>
        <v>0.51448552602098141</v>
      </c>
      <c r="AL55" s="11">
        <f>'OddsRatio_working_3-way'!Z55+'OddsRatio_working_3-way'!AF55</f>
        <v>1.0752374336093566</v>
      </c>
      <c r="AM55" s="11">
        <f>'OddsRatio_working_3-way'!AA55+'OddsRatio_working_3-way'!AG55</f>
        <v>-0.70699270804492242</v>
      </c>
      <c r="AN55" s="11">
        <f>'OddsRatio_working_3-way'!AB55+'OddsRatio_working_3-way'!AH55</f>
        <v>-0.36824472556443449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1.0752374336093566</v>
      </c>
      <c r="AS55" s="11">
        <f>IF(('OddsRatio_working_3-way'!X55=0),IF(Q55&gt;0,-Q55^(1/3),(-Q55)^(1/3)),'OddsRatio_working_3-way'!AM55-'OddsRatio_working_3-way'!R55/3)</f>
        <v>-0.70699270804492242</v>
      </c>
      <c r="AT55" s="11">
        <f>IF(('OddsRatio_working_3-way'!X55=0),IF(Q55&gt;0,-Q55^(1/3),(-Q55)^(1/3)),'OddsRatio_working_3-way'!AN55-'OddsRatio_working_3-way'!R55/3)</f>
        <v>-0.36824472556443449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1.63</v>
      </c>
      <c r="B56" s="4">
        <f>IF('True_Odds_Calculator_3-way'!B55="","",'True_Odds_Calculator_3-way'!B55)</f>
        <v>3.84</v>
      </c>
      <c r="C56" s="4">
        <f>IF('True_Odds_Calculator_3-way'!C55="","",'True_Odds_Calculator_3-way'!C55)</f>
        <v>5.66</v>
      </c>
      <c r="D56" s="9">
        <f t="shared" si="13"/>
        <v>0.59221856653106775</v>
      </c>
      <c r="E56" s="9">
        <f t="shared" si="14"/>
        <v>0.2436640776595205</v>
      </c>
      <c r="F56" s="9">
        <f t="shared" si="15"/>
        <v>0.16411735580941161</v>
      </c>
      <c r="G56" s="9">
        <f t="shared" si="16"/>
        <v>1.0929615402110109</v>
      </c>
      <c r="H56" s="9">
        <f t="shared" si="17"/>
        <v>1.6885657703329369</v>
      </c>
      <c r="I56" s="9">
        <f t="shared" si="18"/>
        <v>4.1040107741992706</v>
      </c>
      <c r="J56" s="9">
        <f t="shared" si="19"/>
        <v>6.0932007773833092</v>
      </c>
      <c r="K56" s="11">
        <f t="shared" si="20"/>
        <v>0.61349693251533743</v>
      </c>
      <c r="L56" s="11">
        <f t="shared" si="21"/>
        <v>0.26041666666666669</v>
      </c>
      <c r="M56" s="11">
        <f t="shared" si="22"/>
        <v>0.17667844522968199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-0.23534747664159195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0.22948551887099222</v>
      </c>
      <c r="Q56" s="11">
        <f>2*'OddsRatio_working_3-way'!K56*'OddsRatio_working_3-way'!L56*'OddsRatio_working_3-way'!M56</f>
        <v>5.6454002182285912E-2</v>
      </c>
      <c r="R56" s="11">
        <f t="shared" si="23"/>
        <v>0</v>
      </c>
      <c r="S56" s="11">
        <f t="shared" si="24"/>
        <v>-0.9750923279303868</v>
      </c>
      <c r="T56" s="11">
        <f t="shared" si="25"/>
        <v>-0.23987511142198939</v>
      </c>
      <c r="U56" s="11">
        <f>'OddsRatio_working_3-way'!S56-'OddsRatio_working_3-way'!R56^2/3</f>
        <v>-0.9750923279303868</v>
      </c>
      <c r="V56" s="11">
        <f>'OddsRatio_working_3-way'!S56*'OddsRatio_working_3-way'!R56/3-2*'OddsRatio_working_3-way'!R56^3/27-'OddsRatio_working_3-way'!T56</f>
        <v>0.23987511142198939</v>
      </c>
      <c r="W56" s="11">
        <f>'OddsRatio_working_3-way'!V56^2+4*'OddsRatio_working_3-way'!U56^3/27</f>
        <v>-7.9811443164920115E-2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0.18530482471095561</v>
      </c>
      <c r="Y56" s="11">
        <f>IF('OddsRatio_working_3-way'!W56&gt;=0,IF('OddsRatio_working_3-way'!V56+SQRT('OddsRatio_working_3-way'!W56)&gt;0,0,PI()),ACOS('OddsRatio_working_3-way'!V56/(2*'OddsRatio_working_3-way'!X56)))</f>
        <v>0.86683207247103244</v>
      </c>
      <c r="Z56" s="11">
        <f>'OddsRatio_working_3-way'!X56^(1/3)*COS('OddsRatio_working_3-way'!Y56/3)</f>
        <v>0.54648077010550544</v>
      </c>
      <c r="AA56" s="11">
        <f>'OddsRatio_working_3-way'!X56^(1/3)*COS(('OddsRatio_working_3-way'!Y56+2*PI())/3)</f>
        <v>-0.41392498943882977</v>
      </c>
      <c r="AB56" s="11">
        <f>'OddsRatio_working_3-way'!X56^(1/3)*COS(('OddsRatio_working_3-way'!Y56+4*PI())/3)</f>
        <v>-0.1325557806666755</v>
      </c>
      <c r="AC56" s="11">
        <f>'OddsRatio_working_3-way'!X56^(1/3)*SIN('OddsRatio_working_3-way'!Y56/3)</f>
        <v>0.16244858842627527</v>
      </c>
      <c r="AD56" s="11">
        <f>'OddsRatio_working_3-way'!X56^(1/3)*SIN(('OddsRatio_working_3-way'!Y56+2*PI())/3)</f>
        <v>0.39204193537791376</v>
      </c>
      <c r="AE56" s="11">
        <f>'OddsRatio_working_3-way'!X56^(1/3)*SIN(('OddsRatio_working_3-way'!Y56+4*PI())/3)</f>
        <v>-0.55449052380418895</v>
      </c>
      <c r="AF56" s="11">
        <f>-'OddsRatio_working_3-way'!U56/(3*'OddsRatio_working_3-way'!X56^(1/3))*COS(('OddsRatio_working_3-way'!Y56)/3)</f>
        <v>0.54648077010550544</v>
      </c>
      <c r="AG56" s="11">
        <f>-'OddsRatio_working_3-way'!U56/(3*'OddsRatio_working_3-way'!X56^(1/3))*COS(('OddsRatio_working_3-way'!Y56+2*PI())/3)</f>
        <v>-0.41392498943882977</v>
      </c>
      <c r="AH56" s="11">
        <f>-'OddsRatio_working_3-way'!U56/(3*'OddsRatio_working_3-way'!X56^(1/3))*COS(('OddsRatio_working_3-way'!Y56+4*PI())/3)</f>
        <v>-0.1325557806666755</v>
      </c>
      <c r="AI56" s="11">
        <f>'OddsRatio_working_3-way'!U56/(3*'OddsRatio_working_3-way'!X56^(1/3))*SIN(('OddsRatio_working_3-way'!Y56)/3)</f>
        <v>-0.16244858842627527</v>
      </c>
      <c r="AJ56" s="11">
        <f>'OddsRatio_working_3-way'!U56/(3*'OddsRatio_working_3-way'!X56^(1/3))*SIN(('OddsRatio_working_3-way'!Y56+2*PI())/3)</f>
        <v>-0.39204193537791376</v>
      </c>
      <c r="AK56" s="11">
        <f>'OddsRatio_working_3-way'!U56/(3*'OddsRatio_working_3-way'!X56^(1/3))*SIN(('OddsRatio_working_3-way'!Y56+4*PI())/3)</f>
        <v>0.55449052380418895</v>
      </c>
      <c r="AL56" s="11">
        <f>'OddsRatio_working_3-way'!Z56+'OddsRatio_working_3-way'!AF56</f>
        <v>1.0929615402110109</v>
      </c>
      <c r="AM56" s="11">
        <f>'OddsRatio_working_3-way'!AA56+'OddsRatio_working_3-way'!AG56</f>
        <v>-0.82784997887765954</v>
      </c>
      <c r="AN56" s="11">
        <f>'OddsRatio_working_3-way'!AB56+'OddsRatio_working_3-way'!AH56</f>
        <v>-0.26511156133335101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1.0929615402110109</v>
      </c>
      <c r="AS56" s="11">
        <f>IF(('OddsRatio_working_3-way'!X56=0),IF(Q56&gt;0,-Q56^(1/3),(-Q56)^(1/3)),'OddsRatio_working_3-way'!AM56-'OddsRatio_working_3-way'!R56/3)</f>
        <v>-0.82784997887765954</v>
      </c>
      <c r="AT56" s="11">
        <f>IF(('OddsRatio_working_3-way'!X56=0),IF(Q56&gt;0,-Q56^(1/3),(-Q56)^(1/3)),'OddsRatio_working_3-way'!AN56-'OddsRatio_working_3-way'!R56/3)</f>
        <v>-0.26511156133335101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6.23</v>
      </c>
      <c r="B57" s="4">
        <f>IF('True_Odds_Calculator_3-way'!B56="","",'True_Odds_Calculator_3-way'!B56)</f>
        <v>4.51</v>
      </c>
      <c r="C57" s="4">
        <f>IF('True_Odds_Calculator_3-way'!C56="","",'True_Odds_Calculator_3-way'!C56)</f>
        <v>1.54</v>
      </c>
      <c r="D57" s="9">
        <f t="shared" si="13"/>
        <v>0.15266333563640735</v>
      </c>
      <c r="E57" s="9">
        <f t="shared" si="14"/>
        <v>0.21164005720470427</v>
      </c>
      <c r="F57" s="9">
        <f t="shared" si="15"/>
        <v>0.63569660715888832</v>
      </c>
      <c r="G57" s="9">
        <f t="shared" si="16"/>
        <v>1.0612545435532024</v>
      </c>
      <c r="H57" s="9">
        <f t="shared" si="17"/>
        <v>6.5503612627832473</v>
      </c>
      <c r="I57" s="9">
        <f t="shared" si="18"/>
        <v>4.7250034478717398</v>
      </c>
      <c r="J57" s="9">
        <f t="shared" si="19"/>
        <v>1.5730774535187293</v>
      </c>
      <c r="K57" s="11">
        <f t="shared" si="20"/>
        <v>0.16051364365971107</v>
      </c>
      <c r="L57" s="11">
        <f t="shared" si="21"/>
        <v>0.22172949002217296</v>
      </c>
      <c r="M57" s="11">
        <f t="shared" si="22"/>
        <v>0.64935064935064934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-0.22909586774086199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0.21446808148733243</v>
      </c>
      <c r="Q57" s="11">
        <f>2*'OddsRatio_working_3-way'!K57*'OddsRatio_working_3-way'!L57*'OddsRatio_working_3-way'!M57</f>
        <v>4.6221569286063031E-2</v>
      </c>
      <c r="R57" s="11">
        <f t="shared" si="23"/>
        <v>0</v>
      </c>
      <c r="S57" s="11">
        <f t="shared" si="24"/>
        <v>-0.93614993409625558</v>
      </c>
      <c r="T57" s="11">
        <f t="shared" si="25"/>
        <v>-0.2017564513138482</v>
      </c>
      <c r="U57" s="11">
        <f>'OddsRatio_working_3-way'!S57-'OddsRatio_working_3-way'!R57^2/3</f>
        <v>-0.93614993409625558</v>
      </c>
      <c r="V57" s="11">
        <f>'OddsRatio_working_3-way'!S57*'OddsRatio_working_3-way'!R57/3-2*'OddsRatio_working_3-way'!R57^3/27-'OddsRatio_working_3-way'!T57</f>
        <v>0.2017564513138482</v>
      </c>
      <c r="W57" s="11">
        <f>'OddsRatio_working_3-way'!V57^2+4*'OddsRatio_working_3-way'!U57^3/27</f>
        <v>-8.0838036444182776E-2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0.17431559173732852</v>
      </c>
      <c r="Y57" s="11">
        <f>IF('OddsRatio_working_3-way'!W57&gt;=0,IF('OddsRatio_working_3-way'!V57+SQRT('OddsRatio_working_3-way'!W57)&gt;0,0,PI()),ACOS('OddsRatio_working_3-way'!V57/(2*'OddsRatio_working_3-way'!X57)))</f>
        <v>0.95364996371042487</v>
      </c>
      <c r="Z57" s="11">
        <f>'OddsRatio_working_3-way'!X57^(1/3)*COS('OddsRatio_working_3-way'!Y57/3)</f>
        <v>0.53062727177660118</v>
      </c>
      <c r="AA57" s="11">
        <f>'OddsRatio_working_3-way'!X57^(1/3)*COS(('OddsRatio_working_3-way'!Y57+2*PI())/3)</f>
        <v>-0.41652047223922306</v>
      </c>
      <c r="AB57" s="11">
        <f>'OddsRatio_working_3-way'!X57^(1/3)*COS(('OddsRatio_working_3-way'!Y57+4*PI())/3)</f>
        <v>-0.11410679953737803</v>
      </c>
      <c r="AC57" s="11">
        <f>'OddsRatio_working_3-way'!X57^(1/3)*SIN('OddsRatio_working_3-way'!Y57/3)</f>
        <v>0.1745986153410336</v>
      </c>
      <c r="AD57" s="11">
        <f>'OddsRatio_working_3-way'!X57^(1/3)*SIN(('OddsRatio_working_3-way'!Y57+2*PI())/3)</f>
        <v>0.37223738962884939</v>
      </c>
      <c r="AE57" s="11">
        <f>'OddsRatio_working_3-way'!X57^(1/3)*SIN(('OddsRatio_working_3-way'!Y57+4*PI())/3)</f>
        <v>-0.54683600496988294</v>
      </c>
      <c r="AF57" s="11">
        <f>-'OddsRatio_working_3-way'!U57/(3*'OddsRatio_working_3-way'!X57^(1/3))*COS(('OddsRatio_working_3-way'!Y57)/3)</f>
        <v>0.53062727177660118</v>
      </c>
      <c r="AG57" s="11">
        <f>-'OddsRatio_working_3-way'!U57/(3*'OddsRatio_working_3-way'!X57^(1/3))*COS(('OddsRatio_working_3-way'!Y57+2*PI())/3)</f>
        <v>-0.41652047223922306</v>
      </c>
      <c r="AH57" s="11">
        <f>-'OddsRatio_working_3-way'!U57/(3*'OddsRatio_working_3-way'!X57^(1/3))*COS(('OddsRatio_working_3-way'!Y57+4*PI())/3)</f>
        <v>-0.11410679953737803</v>
      </c>
      <c r="AI57" s="11">
        <f>'OddsRatio_working_3-way'!U57/(3*'OddsRatio_working_3-way'!X57^(1/3))*SIN(('OddsRatio_working_3-way'!Y57)/3)</f>
        <v>-0.1745986153410336</v>
      </c>
      <c r="AJ57" s="11">
        <f>'OddsRatio_working_3-way'!U57/(3*'OddsRatio_working_3-way'!X57^(1/3))*SIN(('OddsRatio_working_3-way'!Y57+2*PI())/3)</f>
        <v>-0.37223738962884939</v>
      </c>
      <c r="AK57" s="11">
        <f>'OddsRatio_working_3-way'!U57/(3*'OddsRatio_working_3-way'!X57^(1/3))*SIN(('OddsRatio_working_3-way'!Y57+4*PI())/3)</f>
        <v>0.54683600496988294</v>
      </c>
      <c r="AL57" s="11">
        <f>'OddsRatio_working_3-way'!Z57+'OddsRatio_working_3-way'!AF57</f>
        <v>1.0612545435532024</v>
      </c>
      <c r="AM57" s="11">
        <f>'OddsRatio_working_3-way'!AA57+'OddsRatio_working_3-way'!AG57</f>
        <v>-0.83304094447844612</v>
      </c>
      <c r="AN57" s="11">
        <f>'OddsRatio_working_3-way'!AB57+'OddsRatio_working_3-way'!AH57</f>
        <v>-0.22821359907475605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1.0612545435532024</v>
      </c>
      <c r="AS57" s="11">
        <f>IF(('OddsRatio_working_3-way'!X57=0),IF(Q57&gt;0,-Q57^(1/3),(-Q57)^(1/3)),'OddsRatio_working_3-way'!AM57-'OddsRatio_working_3-way'!R57/3)</f>
        <v>-0.83304094447844612</v>
      </c>
      <c r="AT57" s="11">
        <f>IF(('OddsRatio_working_3-way'!X57=0),IF(Q57&gt;0,-Q57^(1/3),(-Q57)^(1/3)),'OddsRatio_working_3-way'!AN57-'OddsRatio_working_3-way'!R57/3)</f>
        <v>-0.22821359907475605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1.83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4.26</v>
      </c>
      <c r="D58" s="9">
        <f t="shared" si="13"/>
        <v>0.53224263533639393</v>
      </c>
      <c r="E58" s="9">
        <f t="shared" si="14"/>
        <v>0.24313107206074444</v>
      </c>
      <c r="F58" s="9">
        <f t="shared" si="15"/>
        <v>0.22462629260286177</v>
      </c>
      <c r="G58" s="9">
        <f t="shared" si="16"/>
        <v>1.0588461963404385</v>
      </c>
      <c r="H58" s="9">
        <f t="shared" si="17"/>
        <v>1.878842342962564</v>
      </c>
      <c r="I58" s="9">
        <f t="shared" si="18"/>
        <v>4.1130078172408897</v>
      </c>
      <c r="J58" s="9">
        <f t="shared" si="19"/>
        <v>4.4518386000698298</v>
      </c>
      <c r="K58" s="11">
        <f t="shared" si="20"/>
        <v>0.54644808743169393</v>
      </c>
      <c r="L58" s="11">
        <f t="shared" si="21"/>
        <v>0.25380710659898476</v>
      </c>
      <c r="M58" s="11">
        <f t="shared" si="22"/>
        <v>0.23474178403755869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-0.25899185856031037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0.22887503006630011</v>
      </c>
      <c r="Q58" s="11">
        <f>2*'OddsRatio_working_3-way'!K58*'OddsRatio_working_3-way'!L58*'OddsRatio_working_3-way'!M58</f>
        <v>6.511380656224755E-2</v>
      </c>
      <c r="R58" s="11">
        <f t="shared" si="23"/>
        <v>0</v>
      </c>
      <c r="S58" s="11">
        <f t="shared" si="24"/>
        <v>-0.88371515359044739</v>
      </c>
      <c r="T58" s="11">
        <f t="shared" si="25"/>
        <v>-0.25141256147665647</v>
      </c>
      <c r="U58" s="11">
        <f>'OddsRatio_working_3-way'!S58-'OddsRatio_working_3-way'!R58^2/3</f>
        <v>-0.88371515359044739</v>
      </c>
      <c r="V58" s="11">
        <f>'OddsRatio_working_3-way'!S58*'OddsRatio_working_3-way'!R58/3-2*'OddsRatio_working_3-way'!R58^3/27-'OddsRatio_working_3-way'!T58</f>
        <v>0.25141256147665647</v>
      </c>
      <c r="W58" s="11">
        <f>'OddsRatio_working_3-way'!V58^2+4*'OddsRatio_working_3-way'!U58^3/27</f>
        <v>-3.9034617908932714E-2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0.15987721380577211</v>
      </c>
      <c r="Y58" s="11">
        <f>IF('OddsRatio_working_3-way'!W58&gt;=0,IF('OddsRatio_working_3-way'!V58+SQRT('OddsRatio_working_3-way'!W58)&gt;0,0,PI()),ACOS('OddsRatio_working_3-way'!V58/(2*'OddsRatio_working_3-way'!X58)))</f>
        <v>0.66605128208282005</v>
      </c>
      <c r="Z58" s="11">
        <f>'OddsRatio_working_3-way'!X58^(1/3)*COS('OddsRatio_working_3-way'!Y58/3)</f>
        <v>0.52942309817021926</v>
      </c>
      <c r="AA58" s="11">
        <f>'OddsRatio_working_3-way'!X58^(1/3)*COS(('OddsRatio_working_3-way'!Y58+2*PI())/3)</f>
        <v>-0.36821119034292554</v>
      </c>
      <c r="AB58" s="11">
        <f>'OddsRatio_working_3-way'!X58^(1/3)*COS(('OddsRatio_working_3-way'!Y58+4*PI())/3)</f>
        <v>-0.16121190782729369</v>
      </c>
      <c r="AC58" s="11">
        <f>'OddsRatio_working_3-way'!X58^(1/3)*SIN('OddsRatio_working_3-way'!Y58/3)</f>
        <v>0.11951109148245945</v>
      </c>
      <c r="AD58" s="11">
        <f>'OddsRatio_working_3-way'!X58^(1/3)*SIN(('OddsRatio_working_3-way'!Y58+2*PI())/3)</f>
        <v>0.39873830662444304</v>
      </c>
      <c r="AE58" s="11">
        <f>'OddsRatio_working_3-way'!X58^(1/3)*SIN(('OddsRatio_working_3-way'!Y58+4*PI())/3)</f>
        <v>-0.5182493981069024</v>
      </c>
      <c r="AF58" s="11">
        <f>-'OddsRatio_working_3-way'!U58/(3*'OddsRatio_working_3-way'!X58^(1/3))*COS(('OddsRatio_working_3-way'!Y58)/3)</f>
        <v>0.52942309817021926</v>
      </c>
      <c r="AG58" s="11">
        <f>-'OddsRatio_working_3-way'!U58/(3*'OddsRatio_working_3-way'!X58^(1/3))*COS(('OddsRatio_working_3-way'!Y58+2*PI())/3)</f>
        <v>-0.36821119034292554</v>
      </c>
      <c r="AH58" s="11">
        <f>-'OddsRatio_working_3-way'!U58/(3*'OddsRatio_working_3-way'!X58^(1/3))*COS(('OddsRatio_working_3-way'!Y58+4*PI())/3)</f>
        <v>-0.16121190782729369</v>
      </c>
      <c r="AI58" s="11">
        <f>'OddsRatio_working_3-way'!U58/(3*'OddsRatio_working_3-way'!X58^(1/3))*SIN(('OddsRatio_working_3-way'!Y58)/3)</f>
        <v>-0.11951109148245945</v>
      </c>
      <c r="AJ58" s="11">
        <f>'OddsRatio_working_3-way'!U58/(3*'OddsRatio_working_3-way'!X58^(1/3))*SIN(('OddsRatio_working_3-way'!Y58+2*PI())/3)</f>
        <v>-0.39873830662444304</v>
      </c>
      <c r="AK58" s="11">
        <f>'OddsRatio_working_3-way'!U58/(3*'OddsRatio_working_3-way'!X58^(1/3))*SIN(('OddsRatio_working_3-way'!Y58+4*PI())/3)</f>
        <v>0.5182493981069024</v>
      </c>
      <c r="AL58" s="11">
        <f>'OddsRatio_working_3-way'!Z58+'OddsRatio_working_3-way'!AF58</f>
        <v>1.0588461963404385</v>
      </c>
      <c r="AM58" s="11">
        <f>'OddsRatio_working_3-way'!AA58+'OddsRatio_working_3-way'!AG58</f>
        <v>-0.73642238068585109</v>
      </c>
      <c r="AN58" s="11">
        <f>'OddsRatio_working_3-way'!AB58+'OddsRatio_working_3-way'!AH58</f>
        <v>-0.32242381565458739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1.0588461963404385</v>
      </c>
      <c r="AS58" s="11">
        <f>IF(('OddsRatio_working_3-way'!X58=0),IF(Q58&gt;0,-Q58^(1/3),(-Q58)^(1/3)),'OddsRatio_working_3-way'!AM58-'OddsRatio_working_3-way'!R58/3)</f>
        <v>-0.73642238068585109</v>
      </c>
      <c r="AT58" s="11">
        <f>IF(('OddsRatio_working_3-way'!X58=0),IF(Q58&gt;0,-Q58^(1/3),(-Q58)^(1/3)),'OddsRatio_working_3-way'!AN58-'OddsRatio_working_3-way'!R58/3)</f>
        <v>-0.32242381565458739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1.56</v>
      </c>
      <c r="B59" s="4">
        <f>IF('True_Odds_Calculator_3-way'!B58="","",'True_Odds_Calculator_3-way'!B58)</f>
        <v>4.6100000000000003</v>
      </c>
      <c r="C59" s="4">
        <f>IF('True_Odds_Calculator_3-way'!C58="","",'True_Odds_Calculator_3-way'!C58)</f>
        <v>5.75</v>
      </c>
      <c r="D59" s="9">
        <f t="shared" si="13"/>
        <v>0.62733770083487517</v>
      </c>
      <c r="E59" s="9">
        <f t="shared" si="14"/>
        <v>0.20706410975282036</v>
      </c>
      <c r="F59" s="9">
        <f t="shared" si="15"/>
        <v>0.16559818941230459</v>
      </c>
      <c r="G59" s="9">
        <f t="shared" si="16"/>
        <v>1.0607817615307895</v>
      </c>
      <c r="H59" s="9">
        <f t="shared" si="17"/>
        <v>1.5940377864572421</v>
      </c>
      <c r="I59" s="9">
        <f t="shared" si="18"/>
        <v>4.8294221591261515</v>
      </c>
      <c r="J59" s="9">
        <f t="shared" si="19"/>
        <v>6.0387133672712494</v>
      </c>
      <c r="K59" s="11">
        <f t="shared" si="20"/>
        <v>0.64102564102564097</v>
      </c>
      <c r="L59" s="11">
        <f t="shared" si="21"/>
        <v>0.21691973969631234</v>
      </c>
      <c r="M59" s="11">
        <f t="shared" si="22"/>
        <v>0.17391304347826086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-0.23221778064747045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0.21571059956422584</v>
      </c>
      <c r="Q59" s="11">
        <f>2*'OddsRatio_working_3-way'!K59*'OddsRatio_working_3-way'!L59*'OddsRatio_working_3-way'!M59</f>
        <v>4.8365605283458707E-2</v>
      </c>
      <c r="R59" s="11">
        <f t="shared" si="23"/>
        <v>0</v>
      </c>
      <c r="S59" s="11">
        <f t="shared" si="24"/>
        <v>-0.9289150854976771</v>
      </c>
      <c r="T59" s="11">
        <f t="shared" si="25"/>
        <v>-0.20827692499947917</v>
      </c>
      <c r="U59" s="11">
        <f>'OddsRatio_working_3-way'!S59-'OddsRatio_working_3-way'!R59^2/3</f>
        <v>-0.9289150854976771</v>
      </c>
      <c r="V59" s="11">
        <f>'OddsRatio_working_3-way'!S59*'OddsRatio_working_3-way'!R59/3-2*'OddsRatio_working_3-way'!R59^3/27-'OddsRatio_working_3-way'!T59</f>
        <v>0.20827692499947917</v>
      </c>
      <c r="W59" s="11">
        <f>'OddsRatio_working_3-way'!V59^2+4*'OddsRatio_working_3-way'!U59^3/27</f>
        <v>-7.5368167698535743E-2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0.17229875593411464</v>
      </c>
      <c r="Y59" s="11">
        <f>IF('OddsRatio_working_3-way'!W59&gt;=0,IF('OddsRatio_working_3-way'!V59+SQRT('OddsRatio_working_3-way'!W59)&gt;0,0,PI()),ACOS('OddsRatio_working_3-way'!V59/(2*'OddsRatio_working_3-way'!X59)))</f>
        <v>0.92177582633253763</v>
      </c>
      <c r="Z59" s="11">
        <f>'OddsRatio_working_3-way'!X59^(1/3)*COS('OddsRatio_working_3-way'!Y59/3)</f>
        <v>0.53039088076539476</v>
      </c>
      <c r="AA59" s="11">
        <f>'OddsRatio_working_3-way'!X59^(1/3)*COS(('OddsRatio_working_3-way'!Y59+2*PI())/3)</f>
        <v>-0.41094490547640156</v>
      </c>
      <c r="AB59" s="11">
        <f>'OddsRatio_working_3-way'!X59^(1/3)*COS(('OddsRatio_working_3-way'!Y59+4*PI())/3)</f>
        <v>-0.11944597528899324</v>
      </c>
      <c r="AC59" s="11">
        <f>'OddsRatio_working_3-way'!X59^(1/3)*SIN('OddsRatio_working_3-way'!Y59/3)</f>
        <v>0.16829698581218816</v>
      </c>
      <c r="AD59" s="11">
        <f>'OddsRatio_working_3-way'!X59^(1/3)*SIN(('OddsRatio_working_3-way'!Y59+2*PI())/3)</f>
        <v>0.37518348377234095</v>
      </c>
      <c r="AE59" s="11">
        <f>'OddsRatio_working_3-way'!X59^(1/3)*SIN(('OddsRatio_working_3-way'!Y59+4*PI())/3)</f>
        <v>-0.543480469584529</v>
      </c>
      <c r="AF59" s="11">
        <f>-'OddsRatio_working_3-way'!U59/(3*'OddsRatio_working_3-way'!X59^(1/3))*COS(('OddsRatio_working_3-way'!Y59)/3)</f>
        <v>0.53039088076539476</v>
      </c>
      <c r="AG59" s="11">
        <f>-'OddsRatio_working_3-way'!U59/(3*'OddsRatio_working_3-way'!X59^(1/3))*COS(('OddsRatio_working_3-way'!Y59+2*PI())/3)</f>
        <v>-0.41094490547640156</v>
      </c>
      <c r="AH59" s="11">
        <f>-'OddsRatio_working_3-way'!U59/(3*'OddsRatio_working_3-way'!X59^(1/3))*COS(('OddsRatio_working_3-way'!Y59+4*PI())/3)</f>
        <v>-0.11944597528899324</v>
      </c>
      <c r="AI59" s="11">
        <f>'OddsRatio_working_3-way'!U59/(3*'OddsRatio_working_3-way'!X59^(1/3))*SIN(('OddsRatio_working_3-way'!Y59)/3)</f>
        <v>-0.16829698581218816</v>
      </c>
      <c r="AJ59" s="11">
        <f>'OddsRatio_working_3-way'!U59/(3*'OddsRatio_working_3-way'!X59^(1/3))*SIN(('OddsRatio_working_3-way'!Y59+2*PI())/3)</f>
        <v>-0.37518348377234095</v>
      </c>
      <c r="AK59" s="11">
        <f>'OddsRatio_working_3-way'!U59/(3*'OddsRatio_working_3-way'!X59^(1/3))*SIN(('OddsRatio_working_3-way'!Y59+4*PI())/3)</f>
        <v>0.543480469584529</v>
      </c>
      <c r="AL59" s="11">
        <f>'OddsRatio_working_3-way'!Z59+'OddsRatio_working_3-way'!AF59</f>
        <v>1.0607817615307895</v>
      </c>
      <c r="AM59" s="11">
        <f>'OddsRatio_working_3-way'!AA59+'OddsRatio_working_3-way'!AG59</f>
        <v>-0.82188981095280311</v>
      </c>
      <c r="AN59" s="11">
        <f>'OddsRatio_working_3-way'!AB59+'OddsRatio_working_3-way'!AH59</f>
        <v>-0.23889195057798648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1.0607817615307895</v>
      </c>
      <c r="AS59" s="11">
        <f>IF(('OddsRatio_working_3-way'!X59=0),IF(Q59&gt;0,-Q59^(1/3),(-Q59)^(1/3)),'OddsRatio_working_3-way'!AM59-'OddsRatio_working_3-way'!R59/3)</f>
        <v>-0.82188981095280311</v>
      </c>
      <c r="AT59" s="11">
        <f>IF(('OddsRatio_working_3-way'!X59=0),IF(Q59&gt;0,-Q59^(1/3),(-Q59)^(1/3)),'OddsRatio_working_3-way'!AN59-'OddsRatio_working_3-way'!R59/3)</f>
        <v>-0.23889195057798648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1.56</v>
      </c>
      <c r="B60" s="4">
        <f>IF('True_Odds_Calculator_3-way'!B59="","",'True_Odds_Calculator_3-way'!B59)</f>
        <v>4.6100000000000003</v>
      </c>
      <c r="C60" s="4">
        <f>IF('True_Odds_Calculator_3-way'!C59="","",'True_Odds_Calculator_3-way'!C59)</f>
        <v>5.75</v>
      </c>
      <c r="D60" s="9">
        <f t="shared" si="13"/>
        <v>0.62733770083487517</v>
      </c>
      <c r="E60" s="9">
        <f t="shared" si="14"/>
        <v>0.20706410975282036</v>
      </c>
      <c r="F60" s="9">
        <f t="shared" si="15"/>
        <v>0.16559818941230459</v>
      </c>
      <c r="G60" s="9">
        <f t="shared" si="16"/>
        <v>1.0607817615307895</v>
      </c>
      <c r="H60" s="9">
        <f t="shared" si="17"/>
        <v>1.5940377864572421</v>
      </c>
      <c r="I60" s="9">
        <f t="shared" si="18"/>
        <v>4.8294221591261515</v>
      </c>
      <c r="J60" s="9">
        <f t="shared" si="19"/>
        <v>6.0387133672712494</v>
      </c>
      <c r="K60" s="11">
        <f t="shared" si="20"/>
        <v>0.64102564102564097</v>
      </c>
      <c r="L60" s="11">
        <f t="shared" si="21"/>
        <v>0.21691973969631234</v>
      </c>
      <c r="M60" s="11">
        <f t="shared" si="22"/>
        <v>0.17391304347826086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-0.23221778064747045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0.21571059956422584</v>
      </c>
      <c r="Q60" s="11">
        <f>2*'OddsRatio_working_3-way'!K60*'OddsRatio_working_3-way'!L60*'OddsRatio_working_3-way'!M60</f>
        <v>4.8365605283458707E-2</v>
      </c>
      <c r="R60" s="11">
        <f t="shared" si="23"/>
        <v>0</v>
      </c>
      <c r="S60" s="11">
        <f t="shared" si="24"/>
        <v>-0.9289150854976771</v>
      </c>
      <c r="T60" s="11">
        <f t="shared" si="25"/>
        <v>-0.20827692499947917</v>
      </c>
      <c r="U60" s="11">
        <f>'OddsRatio_working_3-way'!S60-'OddsRatio_working_3-way'!R60^2/3</f>
        <v>-0.9289150854976771</v>
      </c>
      <c r="V60" s="11">
        <f>'OddsRatio_working_3-way'!S60*'OddsRatio_working_3-way'!R60/3-2*'OddsRatio_working_3-way'!R60^3/27-'OddsRatio_working_3-way'!T60</f>
        <v>0.20827692499947917</v>
      </c>
      <c r="W60" s="11">
        <f>'OddsRatio_working_3-way'!V60^2+4*'OddsRatio_working_3-way'!U60^3/27</f>
        <v>-7.5368167698535743E-2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0.17229875593411464</v>
      </c>
      <c r="Y60" s="11">
        <f>IF('OddsRatio_working_3-way'!W60&gt;=0,IF('OddsRatio_working_3-way'!V60+SQRT('OddsRatio_working_3-way'!W60)&gt;0,0,PI()),ACOS('OddsRatio_working_3-way'!V60/(2*'OddsRatio_working_3-way'!X60)))</f>
        <v>0.92177582633253763</v>
      </c>
      <c r="Z60" s="11">
        <f>'OddsRatio_working_3-way'!X60^(1/3)*COS('OddsRatio_working_3-way'!Y60/3)</f>
        <v>0.53039088076539476</v>
      </c>
      <c r="AA60" s="11">
        <f>'OddsRatio_working_3-way'!X60^(1/3)*COS(('OddsRatio_working_3-way'!Y60+2*PI())/3)</f>
        <v>-0.41094490547640156</v>
      </c>
      <c r="AB60" s="11">
        <f>'OddsRatio_working_3-way'!X60^(1/3)*COS(('OddsRatio_working_3-way'!Y60+4*PI())/3)</f>
        <v>-0.11944597528899324</v>
      </c>
      <c r="AC60" s="11">
        <f>'OddsRatio_working_3-way'!X60^(1/3)*SIN('OddsRatio_working_3-way'!Y60/3)</f>
        <v>0.16829698581218816</v>
      </c>
      <c r="AD60" s="11">
        <f>'OddsRatio_working_3-way'!X60^(1/3)*SIN(('OddsRatio_working_3-way'!Y60+2*PI())/3)</f>
        <v>0.37518348377234095</v>
      </c>
      <c r="AE60" s="11">
        <f>'OddsRatio_working_3-way'!X60^(1/3)*SIN(('OddsRatio_working_3-way'!Y60+4*PI())/3)</f>
        <v>-0.543480469584529</v>
      </c>
      <c r="AF60" s="11">
        <f>-'OddsRatio_working_3-way'!U60/(3*'OddsRatio_working_3-way'!X60^(1/3))*COS(('OddsRatio_working_3-way'!Y60)/3)</f>
        <v>0.53039088076539476</v>
      </c>
      <c r="AG60" s="11">
        <f>-'OddsRatio_working_3-way'!U60/(3*'OddsRatio_working_3-way'!X60^(1/3))*COS(('OddsRatio_working_3-way'!Y60+2*PI())/3)</f>
        <v>-0.41094490547640156</v>
      </c>
      <c r="AH60" s="11">
        <f>-'OddsRatio_working_3-way'!U60/(3*'OddsRatio_working_3-way'!X60^(1/3))*COS(('OddsRatio_working_3-way'!Y60+4*PI())/3)</f>
        <v>-0.11944597528899324</v>
      </c>
      <c r="AI60" s="11">
        <f>'OddsRatio_working_3-way'!U60/(3*'OddsRatio_working_3-way'!X60^(1/3))*SIN(('OddsRatio_working_3-way'!Y60)/3)</f>
        <v>-0.16829698581218816</v>
      </c>
      <c r="AJ60" s="11">
        <f>'OddsRatio_working_3-way'!U60/(3*'OddsRatio_working_3-way'!X60^(1/3))*SIN(('OddsRatio_working_3-way'!Y60+2*PI())/3)</f>
        <v>-0.37518348377234095</v>
      </c>
      <c r="AK60" s="11">
        <f>'OddsRatio_working_3-way'!U60/(3*'OddsRatio_working_3-way'!X60^(1/3))*SIN(('OddsRatio_working_3-way'!Y60+4*PI())/3)</f>
        <v>0.543480469584529</v>
      </c>
      <c r="AL60" s="11">
        <f>'OddsRatio_working_3-way'!Z60+'OddsRatio_working_3-way'!AF60</f>
        <v>1.0607817615307895</v>
      </c>
      <c r="AM60" s="11">
        <f>'OddsRatio_working_3-way'!AA60+'OddsRatio_working_3-way'!AG60</f>
        <v>-0.82188981095280311</v>
      </c>
      <c r="AN60" s="11">
        <f>'OddsRatio_working_3-way'!AB60+'OddsRatio_working_3-way'!AH60</f>
        <v>-0.23889195057798648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1.0607817615307895</v>
      </c>
      <c r="AS60" s="11">
        <f>IF(('OddsRatio_working_3-way'!X60=0),IF(Q60&gt;0,-Q60^(1/3),(-Q60)^(1/3)),'OddsRatio_working_3-way'!AM60-'OddsRatio_working_3-way'!R60/3)</f>
        <v>-0.82188981095280311</v>
      </c>
      <c r="AT60" s="11">
        <f>IF(('OddsRatio_working_3-way'!X60=0),IF(Q60&gt;0,-Q60^(1/3),(-Q60)^(1/3)),'OddsRatio_working_3-way'!AN60-'OddsRatio_working_3-way'!R60/3)</f>
        <v>-0.23889195057798648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2.93</v>
      </c>
      <c r="B61" s="4">
        <f>IF('True_Odds_Calculator_3-way'!B60="","",'True_Odds_Calculator_3-way'!B60)</f>
        <v>2.96</v>
      </c>
      <c r="C61" s="4">
        <f>IF('True_Odds_Calculator_3-way'!C60="","",'True_Odds_Calculator_3-way'!C60)</f>
        <v>2.83</v>
      </c>
      <c r="D61" s="9">
        <f t="shared" si="13"/>
        <v>0.33050904753825194</v>
      </c>
      <c r="E61" s="9">
        <f t="shared" si="14"/>
        <v>0.3271049982609352</v>
      </c>
      <c r="F61" s="9">
        <f t="shared" si="15"/>
        <v>0.34238595420081291</v>
      </c>
      <c r="G61" s="9">
        <f t="shared" si="16"/>
        <v>1.0495522178588568</v>
      </c>
      <c r="H61" s="9">
        <f t="shared" si="17"/>
        <v>3.025635780467594</v>
      </c>
      <c r="I61" s="9">
        <f t="shared" si="18"/>
        <v>3.0571223470033595</v>
      </c>
      <c r="J61" s="9">
        <f t="shared" si="19"/>
        <v>2.920680558681708</v>
      </c>
      <c r="K61" s="11">
        <f t="shared" si="20"/>
        <v>0.34129692832764502</v>
      </c>
      <c r="L61" s="11">
        <f t="shared" si="21"/>
        <v>0.33783783783783783</v>
      </c>
      <c r="M61" s="11">
        <f t="shared" si="22"/>
        <v>0.35335689045936397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-0.28204519356728142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0.23305061957240586</v>
      </c>
      <c r="Q61" s="11">
        <f>2*'OddsRatio_working_3-way'!K61*'OddsRatio_working_3-way'!L61*'OddsRatio_working_3-way'!M61</f>
        <v>8.1486230619722336E-2</v>
      </c>
      <c r="R61" s="11">
        <f t="shared" si="23"/>
        <v>0</v>
      </c>
      <c r="S61" s="11">
        <f t="shared" si="24"/>
        <v>-0.82628821510766859</v>
      </c>
      <c r="T61" s="11">
        <f t="shared" si="25"/>
        <v>-0.2889119633243597</v>
      </c>
      <c r="U61" s="11">
        <f>'OddsRatio_working_3-way'!S61-'OddsRatio_working_3-way'!R61^2/3</f>
        <v>-0.82628821510766859</v>
      </c>
      <c r="V61" s="11">
        <f>'OddsRatio_working_3-way'!S61*'OddsRatio_working_3-way'!R61/3-2*'OddsRatio_working_3-way'!R61^3/27-'OddsRatio_working_3-way'!T61</f>
        <v>0.2889119633243597</v>
      </c>
      <c r="W61" s="11">
        <f>'OddsRatio_working_3-way'!V61^2+4*'OddsRatio_working_3-way'!U61^3/27</f>
        <v>-1.0767131750330505E-4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0.14454912129570302</v>
      </c>
      <c r="Y61" s="11">
        <f>IF('OddsRatio_working_3-way'!W61&gt;=0,IF('OddsRatio_working_3-way'!V61+SQRT('OddsRatio_working_3-way'!W61)&gt;0,0,PI()),ACOS('OddsRatio_working_3-way'!V61/(2*'OddsRatio_working_3-way'!X61)))</f>
        <v>3.5900281556457303E-2</v>
      </c>
      <c r="Z61" s="11">
        <f>'OddsRatio_working_3-way'!X61^(1/3)*COS('OddsRatio_working_3-way'!Y61/3)</f>
        <v>0.52477610892942839</v>
      </c>
      <c r="AA61" s="11">
        <f>'OddsRatio_working_3-way'!X61^(1/3)*COS(('OddsRatio_working_3-way'!Y61+2*PI())/3)</f>
        <v>-0.26782684105582455</v>
      </c>
      <c r="AB61" s="11">
        <f>'OddsRatio_working_3-way'!X61^(1/3)*COS(('OddsRatio_working_3-way'!Y61+4*PI())/3)</f>
        <v>-0.25694926787360378</v>
      </c>
      <c r="AC61" s="11">
        <f>'OddsRatio_working_3-way'!X61^(1/3)*SIN('OddsRatio_working_3-way'!Y61/3)</f>
        <v>6.2801698048850609E-3</v>
      </c>
      <c r="AD61" s="11">
        <f>'OddsRatio_working_3-way'!X61^(1/3)*SIN(('OddsRatio_working_3-way'!Y61+2*PI())/3)</f>
        <v>0.45132935672959229</v>
      </c>
      <c r="AE61" s="11">
        <f>'OddsRatio_working_3-way'!X61^(1/3)*SIN(('OddsRatio_working_3-way'!Y61+4*PI())/3)</f>
        <v>-0.4576095265344774</v>
      </c>
      <c r="AF61" s="11">
        <f>-'OddsRatio_working_3-way'!U61/(3*'OddsRatio_working_3-way'!X61^(1/3))*COS(('OddsRatio_working_3-way'!Y61)/3)</f>
        <v>0.52477610892942839</v>
      </c>
      <c r="AG61" s="11">
        <f>-'OddsRatio_working_3-way'!U61/(3*'OddsRatio_working_3-way'!X61^(1/3))*COS(('OddsRatio_working_3-way'!Y61+2*PI())/3)</f>
        <v>-0.26782684105582455</v>
      </c>
      <c r="AH61" s="11">
        <f>-'OddsRatio_working_3-way'!U61/(3*'OddsRatio_working_3-way'!X61^(1/3))*COS(('OddsRatio_working_3-way'!Y61+4*PI())/3)</f>
        <v>-0.25694926787360378</v>
      </c>
      <c r="AI61" s="11">
        <f>'OddsRatio_working_3-way'!U61/(3*'OddsRatio_working_3-way'!X61^(1/3))*SIN(('OddsRatio_working_3-way'!Y61)/3)</f>
        <v>-6.2801698048850609E-3</v>
      </c>
      <c r="AJ61" s="11">
        <f>'OddsRatio_working_3-way'!U61/(3*'OddsRatio_working_3-way'!X61^(1/3))*SIN(('OddsRatio_working_3-way'!Y61+2*PI())/3)</f>
        <v>-0.45132935672959229</v>
      </c>
      <c r="AK61" s="11">
        <f>'OddsRatio_working_3-way'!U61/(3*'OddsRatio_working_3-way'!X61^(1/3))*SIN(('OddsRatio_working_3-way'!Y61+4*PI())/3)</f>
        <v>0.4576095265344774</v>
      </c>
      <c r="AL61" s="11">
        <f>'OddsRatio_working_3-way'!Z61+'OddsRatio_working_3-way'!AF61</f>
        <v>1.0495522178588568</v>
      </c>
      <c r="AM61" s="11">
        <f>'OddsRatio_working_3-way'!AA61+'OddsRatio_working_3-way'!AG61</f>
        <v>-0.5356536821116491</v>
      </c>
      <c r="AN61" s="11">
        <f>'OddsRatio_working_3-way'!AB61+'OddsRatio_working_3-way'!AH61</f>
        <v>-0.51389853574720756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1.0495522178588568</v>
      </c>
      <c r="AS61" s="11">
        <f>IF(('OddsRatio_working_3-way'!X61=0),IF(Q61&gt;0,-Q61^(1/3),(-Q61)^(1/3)),'OddsRatio_working_3-way'!AM61-'OddsRatio_working_3-way'!R61/3)</f>
        <v>-0.5356536821116491</v>
      </c>
      <c r="AT61" s="11">
        <f>IF(('OddsRatio_working_3-way'!X61=0),IF(Q61&gt;0,-Q61^(1/3),(-Q61)^(1/3)),'OddsRatio_working_3-way'!AN61-'OddsRatio_working_3-way'!R61/3)</f>
        <v>-0.51389853574720756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1.98</v>
      </c>
      <c r="B62" s="4">
        <f>IF('True_Odds_Calculator_3-way'!B61="","",'True_Odds_Calculator_3-way'!B61)</f>
        <v>3.39</v>
      </c>
      <c r="C62" s="4">
        <f>IF('True_Odds_Calculator_3-way'!C61="","",'True_Odds_Calculator_3-way'!C61)</f>
        <v>4.24</v>
      </c>
      <c r="D62" s="9">
        <f t="shared" si="13"/>
        <v>0.49087968664976384</v>
      </c>
      <c r="E62" s="9">
        <f t="shared" si="14"/>
        <v>0.28333442945849979</v>
      </c>
      <c r="F62" s="9">
        <f t="shared" si="15"/>
        <v>0.22578588389173621</v>
      </c>
      <c r="G62" s="9">
        <f t="shared" si="16"/>
        <v>1.0583255692905369</v>
      </c>
      <c r="H62" s="9">
        <f t="shared" si="17"/>
        <v>2.0371590579047258</v>
      </c>
      <c r="I62" s="9">
        <f t="shared" si="18"/>
        <v>3.529398110604383</v>
      </c>
      <c r="J62" s="9">
        <f t="shared" si="19"/>
        <v>4.4289748445013402</v>
      </c>
      <c r="K62" s="11">
        <f t="shared" si="20"/>
        <v>0.50505050505050508</v>
      </c>
      <c r="L62" s="11">
        <f t="shared" si="21"/>
        <v>0.29498525073746312</v>
      </c>
      <c r="M62" s="11">
        <f t="shared" si="22"/>
        <v>0.23584905660377356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-0.2666479454757964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0.23225801736404511</v>
      </c>
      <c r="Q62" s="11">
        <f>2*'OddsRatio_working_3-way'!K62*'OddsRatio_working_3-way'!L62*'OddsRatio_working_3-way'!M62</f>
        <v>7.0274740503493222E-2</v>
      </c>
      <c r="R62" s="11">
        <f t="shared" si="23"/>
        <v>0</v>
      </c>
      <c r="S62" s="11">
        <f t="shared" si="24"/>
        <v>-0.87102871522078595</v>
      </c>
      <c r="T62" s="11">
        <f t="shared" si="25"/>
        <v>-0.26354877918934522</v>
      </c>
      <c r="U62" s="11">
        <f>'OddsRatio_working_3-way'!S62-'OddsRatio_working_3-way'!R62^2/3</f>
        <v>-0.87102871522078595</v>
      </c>
      <c r="V62" s="11">
        <f>'OddsRatio_working_3-way'!S62*'OddsRatio_working_3-way'!R62/3-2*'OddsRatio_working_3-way'!R62^3/27-'OddsRatio_working_3-way'!T62</f>
        <v>0.26354877918934522</v>
      </c>
      <c r="W62" s="11">
        <f>'OddsRatio_working_3-way'!V62^2+4*'OddsRatio_working_3-way'!U62^3/27</f>
        <v>-2.8444510141294038E-2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0.1564468513213739</v>
      </c>
      <c r="Y62" s="11">
        <f>IF('OddsRatio_working_3-way'!W62&gt;=0,IF('OddsRatio_working_3-way'!V62+SQRT('OddsRatio_working_3-way'!W62)&gt;0,0,PI()),ACOS('OddsRatio_working_3-way'!V62/(2*'OddsRatio_working_3-way'!X62)))</f>
        <v>0.56926954131228191</v>
      </c>
      <c r="Z62" s="11">
        <f>'OddsRatio_working_3-way'!X62^(1/3)*COS('OddsRatio_working_3-way'!Y62/3)</f>
        <v>0.52916278464526845</v>
      </c>
      <c r="AA62" s="11">
        <f>'OddsRatio_working_3-way'!X62^(1/3)*COS(('OddsRatio_working_3-way'!Y62+2*PI())/3)</f>
        <v>-0.35259979559743487</v>
      </c>
      <c r="AB62" s="11">
        <f>'OddsRatio_working_3-way'!X62^(1/3)*COS(('OddsRatio_working_3-way'!Y62+4*PI())/3)</f>
        <v>-0.17656298904783374</v>
      </c>
      <c r="AC62" s="11">
        <f>'OddsRatio_working_3-way'!X62^(1/3)*SIN('OddsRatio_working_3-way'!Y62/3)</f>
        <v>0.10163489764869424</v>
      </c>
      <c r="AD62" s="11">
        <f>'OddsRatio_working_3-way'!X62^(1/3)*SIN(('OddsRatio_working_3-way'!Y62+2*PI())/3)</f>
        <v>0.40745096541576936</v>
      </c>
      <c r="AE62" s="11">
        <f>'OddsRatio_working_3-way'!X62^(1/3)*SIN(('OddsRatio_working_3-way'!Y62+4*PI())/3)</f>
        <v>-0.50908586306446368</v>
      </c>
      <c r="AF62" s="11">
        <f>-'OddsRatio_working_3-way'!U62/(3*'OddsRatio_working_3-way'!X62^(1/3))*COS(('OddsRatio_working_3-way'!Y62)/3)</f>
        <v>0.52916278464526845</v>
      </c>
      <c r="AG62" s="11">
        <f>-'OddsRatio_working_3-way'!U62/(3*'OddsRatio_working_3-way'!X62^(1/3))*COS(('OddsRatio_working_3-way'!Y62+2*PI())/3)</f>
        <v>-0.35259979559743487</v>
      </c>
      <c r="AH62" s="11">
        <f>-'OddsRatio_working_3-way'!U62/(3*'OddsRatio_working_3-way'!X62^(1/3))*COS(('OddsRatio_working_3-way'!Y62+4*PI())/3)</f>
        <v>-0.17656298904783374</v>
      </c>
      <c r="AI62" s="11">
        <f>'OddsRatio_working_3-way'!U62/(3*'OddsRatio_working_3-way'!X62^(1/3))*SIN(('OddsRatio_working_3-way'!Y62)/3)</f>
        <v>-0.10163489764869424</v>
      </c>
      <c r="AJ62" s="11">
        <f>'OddsRatio_working_3-way'!U62/(3*'OddsRatio_working_3-way'!X62^(1/3))*SIN(('OddsRatio_working_3-way'!Y62+2*PI())/3)</f>
        <v>-0.40745096541576936</v>
      </c>
      <c r="AK62" s="11">
        <f>'OddsRatio_working_3-way'!U62/(3*'OddsRatio_working_3-way'!X62^(1/3))*SIN(('OddsRatio_working_3-way'!Y62+4*PI())/3)</f>
        <v>0.50908586306446368</v>
      </c>
      <c r="AL62" s="11">
        <f>'OddsRatio_working_3-way'!Z62+'OddsRatio_working_3-way'!AF62</f>
        <v>1.0583255692905369</v>
      </c>
      <c r="AM62" s="11">
        <f>'OddsRatio_working_3-way'!AA62+'OddsRatio_working_3-way'!AG62</f>
        <v>-0.70519959119486975</v>
      </c>
      <c r="AN62" s="11">
        <f>'OddsRatio_working_3-way'!AB62+'OddsRatio_working_3-way'!AH62</f>
        <v>-0.35312597809566748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1.0583255692905369</v>
      </c>
      <c r="AS62" s="11">
        <f>IF(('OddsRatio_working_3-way'!X62=0),IF(Q62&gt;0,-Q62^(1/3),(-Q62)^(1/3)),'OddsRatio_working_3-way'!AM62-'OddsRatio_working_3-way'!R62/3)</f>
        <v>-0.70519959119486975</v>
      </c>
      <c r="AT62" s="11">
        <f>IF(('OddsRatio_working_3-way'!X62=0),IF(Q62&gt;0,-Q62^(1/3),(-Q62)^(1/3)),'OddsRatio_working_3-way'!AN62-'OddsRatio_working_3-way'!R62/3)</f>
        <v>-0.35312597809566748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1.75</v>
      </c>
      <c r="B63" s="4">
        <f>IF('True_Odds_Calculator_3-way'!B62="","",'True_Odds_Calculator_3-way'!B62)</f>
        <v>3.92</v>
      </c>
      <c r="C63" s="4">
        <f>IF('True_Odds_Calculator_3-way'!C62="","",'True_Odds_Calculator_3-way'!C62)</f>
        <v>4.8099999999999996</v>
      </c>
      <c r="D63" s="9">
        <f t="shared" si="13"/>
        <v>0.55720369030676498</v>
      </c>
      <c r="E63" s="9">
        <f t="shared" si="14"/>
        <v>0.24426359583310894</v>
      </c>
      <c r="F63" s="9">
        <f t="shared" si="15"/>
        <v>0.19853271386012605</v>
      </c>
      <c r="G63" s="9">
        <f t="shared" si="16"/>
        <v>1.0595677843876836</v>
      </c>
      <c r="H63" s="9">
        <f t="shared" si="17"/>
        <v>1.7946758382907628</v>
      </c>
      <c r="I63" s="9">
        <f t="shared" si="18"/>
        <v>4.0939379304120358</v>
      </c>
      <c r="J63" s="9">
        <f t="shared" si="19"/>
        <v>5.0369532585170749</v>
      </c>
      <c r="K63" s="11">
        <f t="shared" si="20"/>
        <v>0.5714285714285714</v>
      </c>
      <c r="L63" s="11">
        <f t="shared" si="21"/>
        <v>0.25510204081632654</v>
      </c>
      <c r="M63" s="11">
        <f t="shared" si="22"/>
        <v>0.20790020790020791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-0.25287150797354885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0.22669002260838997</v>
      </c>
      <c r="Q63" s="11">
        <f>2*'OddsRatio_working_3-way'!K63*'OddsRatio_working_3-way'!L63*'OddsRatio_working_3-way'!M63</f>
        <v>6.0612305510264704E-2</v>
      </c>
      <c r="R63" s="11">
        <f t="shared" si="23"/>
        <v>0</v>
      </c>
      <c r="S63" s="11">
        <f t="shared" si="24"/>
        <v>-0.89646328455518387</v>
      </c>
      <c r="T63" s="11">
        <f t="shared" si="25"/>
        <v>-0.23969606538908661</v>
      </c>
      <c r="U63" s="11">
        <f>'OddsRatio_working_3-way'!S63-'OddsRatio_working_3-way'!R63^2/3</f>
        <v>-0.89646328455518387</v>
      </c>
      <c r="V63" s="11">
        <f>'OddsRatio_working_3-way'!S63*'OddsRatio_working_3-way'!R63/3-2*'OddsRatio_working_3-way'!R63^3/27-'OddsRatio_working_3-way'!T63</f>
        <v>0.23969606538908661</v>
      </c>
      <c r="W63" s="11">
        <f>'OddsRatio_working_3-way'!V63^2+4*'OddsRatio_working_3-way'!U63^3/27</f>
        <v>-4.9277575465460639E-2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0.16334915000426994</v>
      </c>
      <c r="Y63" s="11">
        <f>IF('OddsRatio_working_3-way'!W63&gt;=0,IF('OddsRatio_working_3-way'!V63+SQRT('OddsRatio_working_3-way'!W63)&gt;0,0,PI()),ACOS('OddsRatio_working_3-way'!V63/(2*'OddsRatio_working_3-way'!X63)))</f>
        <v>0.74705603323663972</v>
      </c>
      <c r="Z63" s="11">
        <f>'OddsRatio_working_3-way'!X63^(1/3)*COS('OddsRatio_working_3-way'!Y63/3)</f>
        <v>0.52978389219384181</v>
      </c>
      <c r="AA63" s="11">
        <f>'OddsRatio_working_3-way'!X63^(1/3)*COS(('OddsRatio_working_3-way'!Y63+2*PI())/3)</f>
        <v>-0.38156495847662186</v>
      </c>
      <c r="AB63" s="11">
        <f>'OddsRatio_working_3-way'!X63^(1/3)*COS(('OddsRatio_working_3-way'!Y63+4*PI())/3)</f>
        <v>-0.14821893371722031</v>
      </c>
      <c r="AC63" s="11">
        <f>'OddsRatio_working_3-way'!X63^(1/3)*SIN('OddsRatio_working_3-way'!Y63/3)</f>
        <v>0.13472239020916982</v>
      </c>
      <c r="AD63" s="11">
        <f>'OddsRatio_working_3-way'!X63^(1/3)*SIN(('OddsRatio_working_3-way'!Y63+2*PI())/3)</f>
        <v>0.39144511405107846</v>
      </c>
      <c r="AE63" s="11">
        <f>'OddsRatio_working_3-way'!X63^(1/3)*SIN(('OddsRatio_working_3-way'!Y63+4*PI())/3)</f>
        <v>-0.52616750426024816</v>
      </c>
      <c r="AF63" s="11">
        <f>-'OddsRatio_working_3-way'!U63/(3*'OddsRatio_working_3-way'!X63^(1/3))*COS(('OddsRatio_working_3-way'!Y63)/3)</f>
        <v>0.5297838921938417</v>
      </c>
      <c r="AG63" s="11">
        <f>-'OddsRatio_working_3-way'!U63/(3*'OddsRatio_working_3-way'!X63^(1/3))*COS(('OddsRatio_working_3-way'!Y63+2*PI())/3)</f>
        <v>-0.38156495847662181</v>
      </c>
      <c r="AH63" s="11">
        <f>-'OddsRatio_working_3-way'!U63/(3*'OddsRatio_working_3-way'!X63^(1/3))*COS(('OddsRatio_working_3-way'!Y63+4*PI())/3)</f>
        <v>-0.14821893371722028</v>
      </c>
      <c r="AI63" s="11">
        <f>'OddsRatio_working_3-way'!U63/(3*'OddsRatio_working_3-way'!X63^(1/3))*SIN(('OddsRatio_working_3-way'!Y63)/3)</f>
        <v>-0.13472239020916979</v>
      </c>
      <c r="AJ63" s="11">
        <f>'OddsRatio_working_3-way'!U63/(3*'OddsRatio_working_3-way'!X63^(1/3))*SIN(('OddsRatio_working_3-way'!Y63+2*PI())/3)</f>
        <v>-0.3914451140510784</v>
      </c>
      <c r="AK63" s="11">
        <f>'OddsRatio_working_3-way'!U63/(3*'OddsRatio_working_3-way'!X63^(1/3))*SIN(('OddsRatio_working_3-way'!Y63+4*PI())/3)</f>
        <v>0.52616750426024805</v>
      </c>
      <c r="AL63" s="11">
        <f>'OddsRatio_working_3-way'!Z63+'OddsRatio_working_3-way'!AF63</f>
        <v>1.0595677843876836</v>
      </c>
      <c r="AM63" s="11">
        <f>'OddsRatio_working_3-way'!AA63+'OddsRatio_working_3-way'!AG63</f>
        <v>-0.76312991695324373</v>
      </c>
      <c r="AN63" s="11">
        <f>'OddsRatio_working_3-way'!AB63+'OddsRatio_working_3-way'!AH63</f>
        <v>-0.29643786743444056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1.0595677843876836</v>
      </c>
      <c r="AS63" s="11">
        <f>IF(('OddsRatio_working_3-way'!X63=0),IF(Q63&gt;0,-Q63^(1/3),(-Q63)^(1/3)),'OddsRatio_working_3-way'!AM63-'OddsRatio_working_3-way'!R63/3)</f>
        <v>-0.76312991695324373</v>
      </c>
      <c r="AT63" s="11">
        <f>IF(('OddsRatio_working_3-way'!X63=0),IF(Q63&gt;0,-Q63^(1/3),(-Q63)^(1/3)),'OddsRatio_working_3-way'!AN63-'OddsRatio_working_3-way'!R63/3)</f>
        <v>-0.29643786743444056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3.93</v>
      </c>
      <c r="B64" s="4">
        <f>IF('True_Odds_Calculator_3-way'!B63="","",'True_Odds_Calculator_3-way'!B63)</f>
        <v>3.43</v>
      </c>
      <c r="C64" s="4">
        <f>IF('True_Odds_Calculator_3-way'!C63="","",'True_Odds_Calculator_3-way'!C63)</f>
        <v>2.0499999999999998</v>
      </c>
      <c r="D64" s="9">
        <f t="shared" si="13"/>
        <v>0.24458085685128456</v>
      </c>
      <c r="E64" s="9">
        <f t="shared" si="14"/>
        <v>0.28077600518852608</v>
      </c>
      <c r="F64" s="9">
        <f t="shared" si="15"/>
        <v>0.47464313796018942</v>
      </c>
      <c r="G64" s="9">
        <f t="shared" si="16"/>
        <v>1.0541390543632159</v>
      </c>
      <c r="H64" s="9">
        <f t="shared" si="17"/>
        <v>4.0886274292842222</v>
      </c>
      <c r="I64" s="9">
        <f t="shared" si="18"/>
        <v>3.5615579021026154</v>
      </c>
      <c r="J64" s="9">
        <f t="shared" si="19"/>
        <v>2.1068460070813764</v>
      </c>
      <c r="K64" s="11">
        <f t="shared" si="20"/>
        <v>0.2544529262086514</v>
      </c>
      <c r="L64" s="11">
        <f t="shared" si="21"/>
        <v>0.29154518950437314</v>
      </c>
      <c r="M64" s="11">
        <f t="shared" si="22"/>
        <v>0.48780487804878053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-0.27053450313284888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0.23196234900056256</v>
      </c>
      <c r="Q64" s="11">
        <f>2*'OddsRatio_working_3-way'!K64*'OddsRatio_working_3-way'!L64*'OddsRatio_working_3-way'!M64</f>
        <v>7.2375147894091274E-2</v>
      </c>
      <c r="R64" s="11">
        <f t="shared" si="23"/>
        <v>0</v>
      </c>
      <c r="S64" s="11">
        <f t="shared" si="24"/>
        <v>-0.85742242233204147</v>
      </c>
      <c r="T64" s="11">
        <f t="shared" si="25"/>
        <v>-0.26752649682747004</v>
      </c>
      <c r="U64" s="11">
        <f>'OddsRatio_working_3-way'!S64-'OddsRatio_working_3-way'!R64^2/3</f>
        <v>-0.85742242233204147</v>
      </c>
      <c r="V64" s="11">
        <f>'OddsRatio_working_3-way'!S64*'OddsRatio_working_3-way'!R64/3-2*'OddsRatio_working_3-way'!R64^3/27-'OddsRatio_working_3-way'!T64</f>
        <v>0.26752649682747004</v>
      </c>
      <c r="W64" s="11">
        <f>'OddsRatio_working_3-way'!V64^2+4*'OddsRatio_working_3-way'!U64^3/27</f>
        <v>-2.1815350506223852E-2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0.15279543269597606</v>
      </c>
      <c r="Y64" s="11">
        <f>IF('OddsRatio_working_3-way'!W64&gt;=0,IF('OddsRatio_working_3-way'!V64+SQRT('OddsRatio_working_3-way'!W64)&gt;0,0,PI()),ACOS('OddsRatio_working_3-way'!V64/(2*'OddsRatio_working_3-way'!X64)))</f>
        <v>0.50445070176033968</v>
      </c>
      <c r="Z64" s="11">
        <f>'OddsRatio_working_3-way'!X64^(1/3)*COS('OddsRatio_working_3-way'!Y64/3)</f>
        <v>0.52706952718160793</v>
      </c>
      <c r="AA64" s="11">
        <f>'OddsRatio_working_3-way'!X64^(1/3)*COS(('OddsRatio_working_3-way'!Y64+2*PI())/3)</f>
        <v>-0.34101954093724524</v>
      </c>
      <c r="AB64" s="11">
        <f>'OddsRatio_working_3-way'!X64^(1/3)*COS(('OddsRatio_working_3-way'!Y64+4*PI())/3)</f>
        <v>-0.18604998624436286</v>
      </c>
      <c r="AC64" s="11">
        <f>'OddsRatio_working_3-way'!X64^(1/3)*SIN('OddsRatio_working_3-way'!Y64/3)</f>
        <v>8.9471714118132206E-2</v>
      </c>
      <c r="AD64" s="11">
        <f>'OddsRatio_working_3-way'!X64^(1/3)*SIN(('OddsRatio_working_3-way'!Y64+2*PI())/3)</f>
        <v>0.41171974304085912</v>
      </c>
      <c r="AE64" s="11">
        <f>'OddsRatio_working_3-way'!X64^(1/3)*SIN(('OddsRatio_working_3-way'!Y64+4*PI())/3)</f>
        <v>-0.50119145715899127</v>
      </c>
      <c r="AF64" s="11">
        <f>-'OddsRatio_working_3-way'!U64/(3*'OddsRatio_working_3-way'!X64^(1/3))*COS(('OddsRatio_working_3-way'!Y64)/3)</f>
        <v>0.52706952718160782</v>
      </c>
      <c r="AG64" s="11">
        <f>-'OddsRatio_working_3-way'!U64/(3*'OddsRatio_working_3-way'!X64^(1/3))*COS(('OddsRatio_working_3-way'!Y64+2*PI())/3)</f>
        <v>-0.34101954093724512</v>
      </c>
      <c r="AH64" s="11">
        <f>-'OddsRatio_working_3-way'!U64/(3*'OddsRatio_working_3-way'!X64^(1/3))*COS(('OddsRatio_working_3-way'!Y64+4*PI())/3)</f>
        <v>-0.18604998624436281</v>
      </c>
      <c r="AI64" s="11">
        <f>'OddsRatio_working_3-way'!U64/(3*'OddsRatio_working_3-way'!X64^(1/3))*SIN(('OddsRatio_working_3-way'!Y64)/3)</f>
        <v>-8.9471714118132178E-2</v>
      </c>
      <c r="AJ64" s="11">
        <f>'OddsRatio_working_3-way'!U64/(3*'OddsRatio_working_3-way'!X64^(1/3))*SIN(('OddsRatio_working_3-way'!Y64+2*PI())/3)</f>
        <v>-0.41171974304085907</v>
      </c>
      <c r="AK64" s="11">
        <f>'OddsRatio_working_3-way'!U64/(3*'OddsRatio_working_3-way'!X64^(1/3))*SIN(('OddsRatio_working_3-way'!Y64+4*PI())/3)</f>
        <v>0.50119145715899116</v>
      </c>
      <c r="AL64" s="11">
        <f>'OddsRatio_working_3-way'!Z64+'OddsRatio_working_3-way'!AF64</f>
        <v>1.0541390543632159</v>
      </c>
      <c r="AM64" s="11">
        <f>'OddsRatio_working_3-way'!AA64+'OddsRatio_working_3-way'!AG64</f>
        <v>-0.68203908187449036</v>
      </c>
      <c r="AN64" s="11">
        <f>'OddsRatio_working_3-way'!AB64+'OddsRatio_working_3-way'!AH64</f>
        <v>-0.37209997248872567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1.0541390543632159</v>
      </c>
      <c r="AS64" s="11">
        <f>IF(('OddsRatio_working_3-way'!X64=0),IF(Q64&gt;0,-Q64^(1/3),(-Q64)^(1/3)),'OddsRatio_working_3-way'!AM64-'OddsRatio_working_3-way'!R64/3)</f>
        <v>-0.68203908187449036</v>
      </c>
      <c r="AT64" s="11">
        <f>IF(('OddsRatio_working_3-way'!X64=0),IF(Q64&gt;0,-Q64^(1/3),(-Q64)^(1/3)),'OddsRatio_working_3-way'!AN64-'OddsRatio_working_3-way'!R64/3)</f>
        <v>-0.37209997248872567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1.85</v>
      </c>
      <c r="B65" s="4">
        <f>IF('True_Odds_Calculator_3-way'!B64="","",'True_Odds_Calculator_3-way'!B64)</f>
        <v>3.45</v>
      </c>
      <c r="C65" s="4">
        <f>IF('True_Odds_Calculator_3-way'!C64="","",'True_Odds_Calculator_3-way'!C64)</f>
        <v>4.82</v>
      </c>
      <c r="D65" s="9">
        <f t="shared" si="13"/>
        <v>0.52517869691103924</v>
      </c>
      <c r="E65" s="9">
        <f t="shared" si="14"/>
        <v>0.27731750411463563</v>
      </c>
      <c r="F65" s="9">
        <f t="shared" si="15"/>
        <v>0.19750379897432505</v>
      </c>
      <c r="G65" s="9">
        <f t="shared" si="16"/>
        <v>1.0636632845873841</v>
      </c>
      <c r="H65" s="9">
        <f t="shared" si="17"/>
        <v>1.904113791899277</v>
      </c>
      <c r="I65" s="9">
        <f t="shared" si="18"/>
        <v>3.6059750472390908</v>
      </c>
      <c r="J65" s="9">
        <f t="shared" si="19"/>
        <v>5.0631937471238073</v>
      </c>
      <c r="K65" s="11">
        <f t="shared" si="20"/>
        <v>0.54054054054054046</v>
      </c>
      <c r="L65" s="11">
        <f t="shared" si="21"/>
        <v>0.28985507246376813</v>
      </c>
      <c r="M65" s="11">
        <f t="shared" si="22"/>
        <v>0.20746887966804978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-0.25858927663004883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0.23144197778872144</v>
      </c>
      <c r="Q65" s="11">
        <f>2*'OddsRatio_working_3-way'!K65*'OddsRatio_working_3-way'!L65*'OddsRatio_working_3-way'!M65</f>
        <v>6.5011791513685788E-2</v>
      </c>
      <c r="R65" s="11">
        <f t="shared" si="23"/>
        <v>0</v>
      </c>
      <c r="S65" s="11">
        <f t="shared" si="24"/>
        <v>-0.8950176929410506</v>
      </c>
      <c r="T65" s="11">
        <f t="shared" si="25"/>
        <v>-0.25140946430928385</v>
      </c>
      <c r="U65" s="11">
        <f>'OddsRatio_working_3-way'!S65-'OddsRatio_working_3-way'!R65^2/3</f>
        <v>-0.8950176929410506</v>
      </c>
      <c r="V65" s="11">
        <f>'OddsRatio_working_3-way'!S65*'OddsRatio_working_3-way'!R65/3-2*'OddsRatio_working_3-way'!R65^3/27-'OddsRatio_working_3-way'!T65</f>
        <v>0.25140946430928385</v>
      </c>
      <c r="W65" s="11">
        <f>'OddsRatio_working_3-way'!V65^2+4*'OddsRatio_working_3-way'!U65^3/27</f>
        <v>-4.3009561745323915E-2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0.16295419639395986</v>
      </c>
      <c r="Y65" s="11">
        <f>IF('OddsRatio_working_3-way'!W65&gt;=0,IF('OddsRatio_working_3-way'!V65+SQRT('OddsRatio_working_3-way'!W65)&gt;0,0,PI()),ACOS('OddsRatio_working_3-way'!V65/(2*'OddsRatio_working_3-way'!X65)))</f>
        <v>0.68974006806914856</v>
      </c>
      <c r="Z65" s="11">
        <f>'OddsRatio_working_3-way'!X65^(1/3)*COS('OddsRatio_working_3-way'!Y65/3)</f>
        <v>0.53183164229369206</v>
      </c>
      <c r="AA65" s="11">
        <f>'OddsRatio_working_3-way'!X65^(1/3)*COS(('OddsRatio_working_3-way'!Y65+2*PI())/3)</f>
        <v>-0.37371541032351441</v>
      </c>
      <c r="AB65" s="11">
        <f>'OddsRatio_working_3-way'!X65^(1/3)*COS(('OddsRatio_working_3-way'!Y65+4*PI())/3)</f>
        <v>-0.15811623197017777</v>
      </c>
      <c r="AC65" s="11">
        <f>'OddsRatio_working_3-way'!X65^(1/3)*SIN('OddsRatio_working_3-way'!Y65/3)</f>
        <v>0.124476243659361</v>
      </c>
      <c r="AD65" s="11">
        <f>'OddsRatio_working_3-way'!X65^(1/3)*SIN(('OddsRatio_working_3-way'!Y65+2*PI())/3)</f>
        <v>0.39834159093305521</v>
      </c>
      <c r="AE65" s="11">
        <f>'OddsRatio_working_3-way'!X65^(1/3)*SIN(('OddsRatio_working_3-way'!Y65+4*PI())/3)</f>
        <v>-0.52281783459241626</v>
      </c>
      <c r="AF65" s="11">
        <f>-'OddsRatio_working_3-way'!U65/(3*'OddsRatio_working_3-way'!X65^(1/3))*COS(('OddsRatio_working_3-way'!Y65)/3)</f>
        <v>0.53183164229369206</v>
      </c>
      <c r="AG65" s="11">
        <f>-'OddsRatio_working_3-way'!U65/(3*'OddsRatio_working_3-way'!X65^(1/3))*COS(('OddsRatio_working_3-way'!Y65+2*PI())/3)</f>
        <v>-0.37371541032351441</v>
      </c>
      <c r="AH65" s="11">
        <f>-'OddsRatio_working_3-way'!U65/(3*'OddsRatio_working_3-way'!X65^(1/3))*COS(('OddsRatio_working_3-way'!Y65+4*PI())/3)</f>
        <v>-0.15811623197017777</v>
      </c>
      <c r="AI65" s="11">
        <f>'OddsRatio_working_3-way'!U65/(3*'OddsRatio_working_3-way'!X65^(1/3))*SIN(('OddsRatio_working_3-way'!Y65)/3)</f>
        <v>-0.124476243659361</v>
      </c>
      <c r="AJ65" s="11">
        <f>'OddsRatio_working_3-way'!U65/(3*'OddsRatio_working_3-way'!X65^(1/3))*SIN(('OddsRatio_working_3-way'!Y65+2*PI())/3)</f>
        <v>-0.39834159093305521</v>
      </c>
      <c r="AK65" s="11">
        <f>'OddsRatio_working_3-way'!U65/(3*'OddsRatio_working_3-way'!X65^(1/3))*SIN(('OddsRatio_working_3-way'!Y65+4*PI())/3)</f>
        <v>0.52281783459241626</v>
      </c>
      <c r="AL65" s="11">
        <f>'OddsRatio_working_3-way'!Z65+'OddsRatio_working_3-way'!AF65</f>
        <v>1.0636632845873841</v>
      </c>
      <c r="AM65" s="11">
        <f>'OddsRatio_working_3-way'!AA65+'OddsRatio_working_3-way'!AG65</f>
        <v>-0.74743082064702882</v>
      </c>
      <c r="AN65" s="11">
        <f>'OddsRatio_working_3-way'!AB65+'OddsRatio_working_3-way'!AH65</f>
        <v>-0.31623246394035553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1.0636632845873841</v>
      </c>
      <c r="AS65" s="11">
        <f>IF(('OddsRatio_working_3-way'!X65=0),IF(Q65&gt;0,-Q65^(1/3),(-Q65)^(1/3)),'OddsRatio_working_3-way'!AM65-'OddsRatio_working_3-way'!R65/3)</f>
        <v>-0.74743082064702882</v>
      </c>
      <c r="AT65" s="11">
        <f>IF(('OddsRatio_working_3-way'!X65=0),IF(Q65&gt;0,-Q65^(1/3),(-Q65)^(1/3)),'OddsRatio_working_3-way'!AN65-'OddsRatio_working_3-way'!R65/3)</f>
        <v>-0.31623246394035553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1.92</v>
      </c>
      <c r="B66" s="4">
        <f>IF('True_Odds_Calculator_3-way'!B65="","",'True_Odds_Calculator_3-way'!B65)</f>
        <v>3.47</v>
      </c>
      <c r="C66" s="4">
        <f>IF('True_Odds_Calculator_3-way'!C65="","",'True_Odds_Calculator_3-way'!C65)</f>
        <v>4.4400000000000004</v>
      </c>
      <c r="D66" s="9">
        <f t="shared" si="13"/>
        <v>0.50713418272415156</v>
      </c>
      <c r="E66" s="9">
        <f t="shared" si="14"/>
        <v>0.27706621929836239</v>
      </c>
      <c r="F66" s="9">
        <f t="shared" si="15"/>
        <v>0.21579959797748596</v>
      </c>
      <c r="G66" s="9">
        <f t="shared" si="16"/>
        <v>1.0563746887511019</v>
      </c>
      <c r="H66" s="9">
        <f t="shared" si="17"/>
        <v>1.9718647136510137</v>
      </c>
      <c r="I66" s="9">
        <f t="shared" si="18"/>
        <v>3.6092454812152215</v>
      </c>
      <c r="J66" s="9">
        <f t="shared" si="19"/>
        <v>4.6339289293037904</v>
      </c>
      <c r="K66" s="11">
        <f t="shared" si="20"/>
        <v>0.52083333333333337</v>
      </c>
      <c r="L66" s="11">
        <f t="shared" si="21"/>
        <v>0.28818443804034583</v>
      </c>
      <c r="M66" s="11">
        <f t="shared" si="22"/>
        <v>0.2252252252252252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-0.26425885539718386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0.2308910134918781</v>
      </c>
      <c r="Q66" s="11">
        <f>2*'OddsRatio_working_3-way'!K66*'OddsRatio_working_3-way'!L66*'OddsRatio_working_3-way'!M66</f>
        <v>6.7610838504210263E-2</v>
      </c>
      <c r="R66" s="11">
        <f t="shared" si="23"/>
        <v>0</v>
      </c>
      <c r="S66" s="11">
        <f t="shared" si="24"/>
        <v>-0.8737304683502336</v>
      </c>
      <c r="T66" s="11">
        <f t="shared" si="25"/>
        <v>-0.25585079600299659</v>
      </c>
      <c r="U66" s="11">
        <f>'OddsRatio_working_3-way'!S66-'OddsRatio_working_3-way'!R66^2/3</f>
        <v>-0.8737304683502336</v>
      </c>
      <c r="V66" s="11">
        <f>'OddsRatio_working_3-way'!S66*'OddsRatio_working_3-way'!R66/3-2*'OddsRatio_working_3-way'!R66^3/27-'OddsRatio_working_3-way'!T66</f>
        <v>0.25585079600299659</v>
      </c>
      <c r="W66" s="11">
        <f>'OddsRatio_working_3-way'!V66^2+4*'OddsRatio_working_3-way'!U66^3/27</f>
        <v>-3.3356688434436857E-2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0.15717531473628726</v>
      </c>
      <c r="Y66" s="11">
        <f>IF('OddsRatio_working_3-way'!W66&gt;=0,IF('OddsRatio_working_3-way'!V66+SQRT('OddsRatio_working_3-way'!W66)&gt;0,0,PI()),ACOS('OddsRatio_working_3-way'!V66/(2*'OddsRatio_working_3-way'!X66)))</f>
        <v>0.61995843904128978</v>
      </c>
      <c r="Z66" s="11">
        <f>'OddsRatio_working_3-way'!X66^(1/3)*COS('OddsRatio_working_3-way'!Y66/3)</f>
        <v>0.52818734437555093</v>
      </c>
      <c r="AA66" s="11">
        <f>'OddsRatio_working_3-way'!X66^(1/3)*COS(('OddsRatio_working_3-way'!Y66+2*PI())/3)</f>
        <v>-0.35999056483131081</v>
      </c>
      <c r="AB66" s="11">
        <f>'OddsRatio_working_3-way'!X66^(1/3)*COS(('OddsRatio_working_3-way'!Y66+4*PI())/3)</f>
        <v>-0.16819677954424048</v>
      </c>
      <c r="AC66" s="11">
        <f>'OddsRatio_working_3-way'!X66^(1/3)*SIN('OddsRatio_working_3-way'!Y66/3)</f>
        <v>0.11073219356438757</v>
      </c>
      <c r="AD66" s="11">
        <f>'OddsRatio_working_3-way'!X66^(1/3)*SIN(('OddsRatio_working_3-way'!Y66+2*PI())/3)</f>
        <v>0.40205756140447307</v>
      </c>
      <c r="AE66" s="11">
        <f>'OddsRatio_working_3-way'!X66^(1/3)*SIN(('OddsRatio_working_3-way'!Y66+4*PI())/3)</f>
        <v>-0.51278975496886048</v>
      </c>
      <c r="AF66" s="11">
        <f>-'OddsRatio_working_3-way'!U66/(3*'OddsRatio_working_3-way'!X66^(1/3))*COS(('OddsRatio_working_3-way'!Y66)/3)</f>
        <v>0.52818734437555093</v>
      </c>
      <c r="AG66" s="11">
        <f>-'OddsRatio_working_3-way'!U66/(3*'OddsRatio_working_3-way'!X66^(1/3))*COS(('OddsRatio_working_3-way'!Y66+2*PI())/3)</f>
        <v>-0.35999056483131081</v>
      </c>
      <c r="AH66" s="11">
        <f>-'OddsRatio_working_3-way'!U66/(3*'OddsRatio_working_3-way'!X66^(1/3))*COS(('OddsRatio_working_3-way'!Y66+4*PI())/3)</f>
        <v>-0.16819677954424048</v>
      </c>
      <c r="AI66" s="11">
        <f>'OddsRatio_working_3-way'!U66/(3*'OddsRatio_working_3-way'!X66^(1/3))*SIN(('OddsRatio_working_3-way'!Y66)/3)</f>
        <v>-0.11073219356438757</v>
      </c>
      <c r="AJ66" s="11">
        <f>'OddsRatio_working_3-way'!U66/(3*'OddsRatio_working_3-way'!X66^(1/3))*SIN(('OddsRatio_working_3-way'!Y66+2*PI())/3)</f>
        <v>-0.40205756140447307</v>
      </c>
      <c r="AK66" s="11">
        <f>'OddsRatio_working_3-way'!U66/(3*'OddsRatio_working_3-way'!X66^(1/3))*SIN(('OddsRatio_working_3-way'!Y66+4*PI())/3)</f>
        <v>0.51278975496886048</v>
      </c>
      <c r="AL66" s="11">
        <f>'OddsRatio_working_3-way'!Z66+'OddsRatio_working_3-way'!AF66</f>
        <v>1.0563746887511019</v>
      </c>
      <c r="AM66" s="11">
        <f>'OddsRatio_working_3-way'!AA66+'OddsRatio_working_3-way'!AG66</f>
        <v>-0.71998112966262162</v>
      </c>
      <c r="AN66" s="11">
        <f>'OddsRatio_working_3-way'!AB66+'OddsRatio_working_3-way'!AH66</f>
        <v>-0.33639355908848095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1.0563746887511019</v>
      </c>
      <c r="AS66" s="11">
        <f>IF(('OddsRatio_working_3-way'!X66=0),IF(Q66&gt;0,-Q66^(1/3),(-Q66)^(1/3)),'OddsRatio_working_3-way'!AM66-'OddsRatio_working_3-way'!R66/3)</f>
        <v>-0.71998112966262162</v>
      </c>
      <c r="AT66" s="11">
        <f>IF(('OddsRatio_working_3-way'!X66=0),IF(Q66&gt;0,-Q66^(1/3),(-Q66)^(1/3)),'OddsRatio_working_3-way'!AN66-'OddsRatio_working_3-way'!R66/3)</f>
        <v>-0.33639355908848095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1.78</v>
      </c>
      <c r="B67" s="4">
        <f>IF('True_Odds_Calculator_3-way'!B66="","",'True_Odds_Calculator_3-way'!B66)</f>
        <v>3.69</v>
      </c>
      <c r="C67" s="4">
        <f>IF('True_Odds_Calculator_3-way'!C66="","",'True_Odds_Calculator_3-way'!C66)</f>
        <v>4.9800000000000004</v>
      </c>
      <c r="D67" s="9">
        <f t="shared" si="13"/>
        <v>0.54796061410328567</v>
      </c>
      <c r="E67" s="9">
        <f t="shared" si="14"/>
        <v>0.2600769869366607</v>
      </c>
      <c r="F67" s="9">
        <f t="shared" si="15"/>
        <v>0.19196239896005365</v>
      </c>
      <c r="G67" s="9">
        <f t="shared" si="16"/>
        <v>1.0576265142248333</v>
      </c>
      <c r="H67" s="9">
        <f t="shared" si="17"/>
        <v>1.8249486810953697</v>
      </c>
      <c r="I67" s="9">
        <f t="shared" si="18"/>
        <v>3.8450153232648017</v>
      </c>
      <c r="J67" s="9">
        <f t="shared" si="19"/>
        <v>5.2093535266148381</v>
      </c>
      <c r="K67" s="11">
        <f t="shared" si="20"/>
        <v>0.5617977528089888</v>
      </c>
      <c r="L67" s="11">
        <f t="shared" si="21"/>
        <v>0.2710027100271003</v>
      </c>
      <c r="M67" s="11">
        <f t="shared" si="22"/>
        <v>0.20080321285140559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-0.25530201558953458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0.22776162963109708</v>
      </c>
      <c r="Q67" s="11">
        <f>2*'OddsRatio_working_3-way'!K67*'OddsRatio_working_3-way'!L67*'OddsRatio_working_3-way'!M67</f>
        <v>6.1144061645932106E-2</v>
      </c>
      <c r="R67" s="11">
        <f t="shared" si="23"/>
        <v>0</v>
      </c>
      <c r="S67" s="11">
        <f t="shared" si="24"/>
        <v>-0.89212624939586871</v>
      </c>
      <c r="T67" s="11">
        <f t="shared" si="25"/>
        <v>-0.23949697970358891</v>
      </c>
      <c r="U67" s="11">
        <f>'OddsRatio_working_3-way'!S67-'OddsRatio_working_3-way'!R67^2/3</f>
        <v>-0.89212624939586871</v>
      </c>
      <c r="V67" s="11">
        <f>'OddsRatio_working_3-way'!S67*'OddsRatio_working_3-way'!R67/3-2*'OddsRatio_working_3-way'!R67^3/27-'OddsRatio_working_3-way'!T67</f>
        <v>0.23949697970358891</v>
      </c>
      <c r="W67" s="11">
        <f>'OddsRatio_working_3-way'!V67^2+4*'OddsRatio_working_3-way'!U67^3/27</f>
        <v>-4.78313725576704E-2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0.16216517493346996</v>
      </c>
      <c r="Y67" s="11">
        <f>IF('OddsRatio_working_3-way'!W67&gt;=0,IF('OddsRatio_working_3-way'!V67+SQRT('OddsRatio_working_3-way'!W67)&gt;0,0,PI()),ACOS('OddsRatio_working_3-way'!V67/(2*'OddsRatio_working_3-way'!X67)))</f>
        <v>0.74004932060579465</v>
      </c>
      <c r="Z67" s="11">
        <f>'OddsRatio_working_3-way'!X67^(1/3)*COS('OddsRatio_working_3-way'!Y67/3)</f>
        <v>0.52881325711241667</v>
      </c>
      <c r="AA67" s="11">
        <f>'OddsRatio_working_3-way'!X67^(1/3)*COS(('OddsRatio_working_3-way'!Y67+2*PI())/3)</f>
        <v>-0.37972777438638577</v>
      </c>
      <c r="AB67" s="11">
        <f>'OddsRatio_working_3-way'!X67^(1/3)*COS(('OddsRatio_working_3-way'!Y67+4*PI())/3)</f>
        <v>-0.14908548272603095</v>
      </c>
      <c r="AC67" s="11">
        <f>'OddsRatio_working_3-way'!X67^(1/3)*SIN('OddsRatio_working_3-way'!Y67/3)</f>
        <v>0.13316138917661816</v>
      </c>
      <c r="AD67" s="11">
        <f>'OddsRatio_working_3-way'!X67^(1/3)*SIN(('OddsRatio_working_3-way'!Y67+2*PI())/3)</f>
        <v>0.39138501992903574</v>
      </c>
      <c r="AE67" s="11">
        <f>'OddsRatio_working_3-way'!X67^(1/3)*SIN(('OddsRatio_working_3-way'!Y67+4*PI())/3)</f>
        <v>-0.52454640910565387</v>
      </c>
      <c r="AF67" s="11">
        <f>-'OddsRatio_working_3-way'!U67/(3*'OddsRatio_working_3-way'!X67^(1/3))*COS(('OddsRatio_working_3-way'!Y67)/3)</f>
        <v>0.52881325711241656</v>
      </c>
      <c r="AG67" s="11">
        <f>-'OddsRatio_working_3-way'!U67/(3*'OddsRatio_working_3-way'!X67^(1/3))*COS(('OddsRatio_working_3-way'!Y67+2*PI())/3)</f>
        <v>-0.37972777438638572</v>
      </c>
      <c r="AH67" s="11">
        <f>-'OddsRatio_working_3-way'!U67/(3*'OddsRatio_working_3-way'!X67^(1/3))*COS(('OddsRatio_working_3-way'!Y67+4*PI())/3)</f>
        <v>-0.14908548272603092</v>
      </c>
      <c r="AI67" s="11">
        <f>'OddsRatio_working_3-way'!U67/(3*'OddsRatio_working_3-way'!X67^(1/3))*SIN(('OddsRatio_working_3-way'!Y67)/3)</f>
        <v>-0.13316138917661813</v>
      </c>
      <c r="AJ67" s="11">
        <f>'OddsRatio_working_3-way'!U67/(3*'OddsRatio_working_3-way'!X67^(1/3))*SIN(('OddsRatio_working_3-way'!Y67+2*PI())/3)</f>
        <v>-0.39138501992903563</v>
      </c>
      <c r="AK67" s="11">
        <f>'OddsRatio_working_3-way'!U67/(3*'OddsRatio_working_3-way'!X67^(1/3))*SIN(('OddsRatio_working_3-way'!Y67+4*PI())/3)</f>
        <v>0.52454640910565375</v>
      </c>
      <c r="AL67" s="11">
        <f>'OddsRatio_working_3-way'!Z67+'OddsRatio_working_3-way'!AF67</f>
        <v>1.0576265142248333</v>
      </c>
      <c r="AM67" s="11">
        <f>'OddsRatio_working_3-way'!AA67+'OddsRatio_working_3-way'!AG67</f>
        <v>-0.75945554877277144</v>
      </c>
      <c r="AN67" s="11">
        <f>'OddsRatio_working_3-way'!AB67+'OddsRatio_working_3-way'!AH67</f>
        <v>-0.2981709654520619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1.0576265142248333</v>
      </c>
      <c r="AS67" s="11">
        <f>IF(('OddsRatio_working_3-way'!X67=0),IF(Q67&gt;0,-Q67^(1/3),(-Q67)^(1/3)),'OddsRatio_working_3-way'!AM67-'OddsRatio_working_3-way'!R67/3)</f>
        <v>-0.75945554877277144</v>
      </c>
      <c r="AT67" s="11">
        <f>IF(('OddsRatio_working_3-way'!X67=0),IF(Q67&gt;0,-Q67^(1/3),(-Q67)^(1/3)),'OddsRatio_working_3-way'!AN67-'OddsRatio_working_3-way'!R67/3)</f>
        <v>-0.2981709654520619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2.0699999999999998</v>
      </c>
      <c r="B68" s="4">
        <f>IF('True_Odds_Calculator_3-way'!B67="","",'True_Odds_Calculator_3-way'!B67)</f>
        <v>3.64</v>
      </c>
      <c r="C68" s="4">
        <f>IF('True_Odds_Calculator_3-way'!C67="","",'True_Odds_Calculator_3-way'!C67)</f>
        <v>3.54</v>
      </c>
      <c r="D68" s="9">
        <f t="shared" ref="D68:D131" si="26">(K68/(AR68+K68-(AR68*K68)))</f>
        <v>0.46752685419135359</v>
      </c>
      <c r="E68" s="9">
        <f t="shared" ref="E68:E131" si="27">(L68/(AR68+L68-(AR68*L68)))</f>
        <v>0.26246497280548553</v>
      </c>
      <c r="F68" s="9">
        <f t="shared" ref="F68:F131" si="28">(M68/(AR68+M68-(AR68*M68)))</f>
        <v>0.27000817300316077</v>
      </c>
      <c r="G68" s="9">
        <f t="shared" ref="G68:G131" si="29">AR68</f>
        <v>1.0644061395949129</v>
      </c>
      <c r="H68" s="9">
        <f t="shared" ref="H68:H131" si="30">IF(A68="","",1/D68)</f>
        <v>2.1389145693665568</v>
      </c>
      <c r="I68" s="9">
        <f t="shared" ref="I68:I131" si="31">IF(B68="","",1/E68)</f>
        <v>3.8100322085305698</v>
      </c>
      <c r="J68" s="9">
        <f t="shared" ref="J68:J131" si="32">IF(C68="","",1/F68)</f>
        <v>3.7035915945710793</v>
      </c>
      <c r="K68" s="11">
        <f t="shared" ref="K68:K131" si="33">1/A68</f>
        <v>0.48309178743961356</v>
      </c>
      <c r="L68" s="11">
        <f t="shared" ref="L68:L131" si="34">1/B68</f>
        <v>0.27472527472527469</v>
      </c>
      <c r="M68" s="11">
        <f t="shared" ref="M68:M131" si="35">1/C68</f>
        <v>0.2824858757062147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-0.2689963765866491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0.23431766246799407</v>
      </c>
      <c r="Q68" s="11">
        <f>2*'OddsRatio_working_3-way'!K68*'OddsRatio_working_3-way'!L68*'OddsRatio_working_3-way'!M68</f>
        <v>7.4981651989758105E-2</v>
      </c>
      <c r="R68" s="11">
        <f t="shared" ref="R68:R131" si="36">O68/N68</f>
        <v>0</v>
      </c>
      <c r="S68" s="11">
        <f t="shared" ref="S68:S131" si="37">P68/N68</f>
        <v>-0.87108111061308546</v>
      </c>
      <c r="T68" s="11">
        <f t="shared" ref="T68:T131" si="38">Q68/N68</f>
        <v>-0.27874595539618735</v>
      </c>
      <c r="U68" s="11">
        <f>'OddsRatio_working_3-way'!S68-'OddsRatio_working_3-way'!R68^2/3</f>
        <v>-0.87108111061308546</v>
      </c>
      <c r="V68" s="11">
        <f>'OddsRatio_working_3-way'!S68*'OddsRatio_working_3-way'!R68/3-2*'OddsRatio_working_3-way'!R68^3/27-'OddsRatio_working_3-way'!T68</f>
        <v>0.27874595539618735</v>
      </c>
      <c r="W68" s="11">
        <f>'OddsRatio_working_3-way'!V68^2+4*'OddsRatio_working_3-way'!U68^3/27</f>
        <v>-2.0220830083770028E-2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0.15646096776313198</v>
      </c>
      <c r="Y68" s="11">
        <f>IF('OddsRatio_working_3-way'!W68&gt;=0,IF('OddsRatio_working_3-way'!V68+SQRT('OddsRatio_working_3-way'!W68)&gt;0,0,PI()),ACOS('OddsRatio_working_3-way'!V68/(2*'OddsRatio_working_3-way'!X68)))</f>
        <v>0.47172809700702523</v>
      </c>
      <c r="Z68" s="11">
        <f>'OddsRatio_working_3-way'!X68^(1/3)*COS('OddsRatio_working_3-way'!Y68/3)</f>
        <v>0.53220306979745657</v>
      </c>
      <c r="AA68" s="11">
        <f>'OddsRatio_working_3-way'!X68^(1/3)*COS(('OddsRatio_working_3-way'!Y68+2*PI())/3)</f>
        <v>-0.33917818662069837</v>
      </c>
      <c r="AB68" s="11">
        <f>'OddsRatio_working_3-way'!X68^(1/3)*COS(('OddsRatio_working_3-way'!Y68+4*PI())/3)</f>
        <v>-0.19302488317675801</v>
      </c>
      <c r="AC68" s="11">
        <f>'OddsRatio_working_3-way'!X68^(1/3)*SIN('OddsRatio_working_3-way'!Y68/3)</f>
        <v>8.4381649086312016E-2</v>
      </c>
      <c r="AD68" s="11">
        <f>'OddsRatio_working_3-way'!X68^(1/3)*SIN(('OddsRatio_working_3-way'!Y68+2*PI())/3)</f>
        <v>0.41871055387350409</v>
      </c>
      <c r="AE68" s="11">
        <f>'OddsRatio_working_3-way'!X68^(1/3)*SIN(('OddsRatio_working_3-way'!Y68+4*PI())/3)</f>
        <v>-0.50309220295981605</v>
      </c>
      <c r="AF68" s="11">
        <f>-'OddsRatio_working_3-way'!U68/(3*'OddsRatio_working_3-way'!X68^(1/3))*COS(('OddsRatio_working_3-way'!Y68)/3)</f>
        <v>0.53220306979745646</v>
      </c>
      <c r="AG68" s="11">
        <f>-'OddsRatio_working_3-way'!U68/(3*'OddsRatio_working_3-way'!X68^(1/3))*COS(('OddsRatio_working_3-way'!Y68+2*PI())/3)</f>
        <v>-0.33917818662069832</v>
      </c>
      <c r="AH68" s="11">
        <f>-'OddsRatio_working_3-way'!U68/(3*'OddsRatio_working_3-way'!X68^(1/3))*COS(('OddsRatio_working_3-way'!Y68+4*PI())/3)</f>
        <v>-0.19302488317675798</v>
      </c>
      <c r="AI68" s="11">
        <f>'OddsRatio_working_3-way'!U68/(3*'OddsRatio_working_3-way'!X68^(1/3))*SIN(('OddsRatio_working_3-way'!Y68)/3)</f>
        <v>-8.4381649086312002E-2</v>
      </c>
      <c r="AJ68" s="11">
        <f>'OddsRatio_working_3-way'!U68/(3*'OddsRatio_working_3-way'!X68^(1/3))*SIN(('OddsRatio_working_3-way'!Y68+2*PI())/3)</f>
        <v>-0.41871055387350398</v>
      </c>
      <c r="AK68" s="11">
        <f>'OddsRatio_working_3-way'!U68/(3*'OddsRatio_working_3-way'!X68^(1/3))*SIN(('OddsRatio_working_3-way'!Y68+4*PI())/3)</f>
        <v>0.50309220295981594</v>
      </c>
      <c r="AL68" s="11">
        <f>'OddsRatio_working_3-way'!Z68+'OddsRatio_working_3-way'!AF68</f>
        <v>1.0644061395949129</v>
      </c>
      <c r="AM68" s="11">
        <f>'OddsRatio_working_3-way'!AA68+'OddsRatio_working_3-way'!AG68</f>
        <v>-0.67835637324139664</v>
      </c>
      <c r="AN68" s="11">
        <f>'OddsRatio_working_3-way'!AB68+'OddsRatio_working_3-way'!AH68</f>
        <v>-0.38604976635351596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1.0644061395949129</v>
      </c>
      <c r="AS68" s="11">
        <f>IF(('OddsRatio_working_3-way'!X68=0),IF(Q68&gt;0,-Q68^(1/3),(-Q68)^(1/3)),'OddsRatio_working_3-way'!AM68-'OddsRatio_working_3-way'!R68/3)</f>
        <v>-0.67835637324139664</v>
      </c>
      <c r="AT68" s="11">
        <f>IF(('OddsRatio_working_3-way'!X68=0),IF(Q68&gt;0,-Q68^(1/3),(-Q68)^(1/3)),'OddsRatio_working_3-way'!AN68-'OddsRatio_working_3-way'!R68/3)</f>
        <v>-0.38604976635351596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2.09</v>
      </c>
      <c r="B69" s="4">
        <f>IF('True_Odds_Calculator_3-way'!B68="","",'True_Odds_Calculator_3-way'!B68)</f>
        <v>3.47</v>
      </c>
      <c r="C69" s="4">
        <f>IF('True_Odds_Calculator_3-way'!C68="","",'True_Odds_Calculator_3-way'!C68)</f>
        <v>3.81</v>
      </c>
      <c r="D69" s="9">
        <f t="shared" si="26"/>
        <v>0.46719633357853196</v>
      </c>
      <c r="E69" s="9">
        <f t="shared" si="27"/>
        <v>0.27899667772542253</v>
      </c>
      <c r="F69" s="9">
        <f t="shared" si="28"/>
        <v>0.25380698869604568</v>
      </c>
      <c r="G69" s="9">
        <f t="shared" si="29"/>
        <v>1.0462639965405391</v>
      </c>
      <c r="H69" s="9">
        <f t="shared" si="30"/>
        <v>2.1404277562291871</v>
      </c>
      <c r="I69" s="9">
        <f t="shared" si="31"/>
        <v>3.5842720714551315</v>
      </c>
      <c r="J69" s="9">
        <f t="shared" si="32"/>
        <v>3.9400018302789155</v>
      </c>
      <c r="K69" s="11">
        <f t="shared" si="33"/>
        <v>0.47846889952153115</v>
      </c>
      <c r="L69" s="11">
        <f t="shared" si="34"/>
        <v>0.28818443804034583</v>
      </c>
      <c r="M69" s="11">
        <f t="shared" si="35"/>
        <v>0.26246719160104987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-0.27379722019945307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0.23053596934747433</v>
      </c>
      <c r="Q69" s="11">
        <f>2*'OddsRatio_working_3-way'!K69*'OddsRatio_working_3-way'!L69*'OddsRatio_working_3-way'!M69</f>
        <v>7.2381780014905583E-2</v>
      </c>
      <c r="R69" s="11">
        <f t="shared" si="36"/>
        <v>0</v>
      </c>
      <c r="S69" s="11">
        <f t="shared" si="37"/>
        <v>-0.84199528826310133</v>
      </c>
      <c r="T69" s="11">
        <f t="shared" si="38"/>
        <v>-0.26436272786910553</v>
      </c>
      <c r="U69" s="11">
        <f>'OddsRatio_working_3-way'!S69-'OddsRatio_working_3-way'!R69^2/3</f>
        <v>-0.84199528826310133</v>
      </c>
      <c r="V69" s="11">
        <f>'OddsRatio_working_3-way'!S69*'OddsRatio_working_3-way'!R69/3-2*'OddsRatio_working_3-way'!R69^3/27-'OddsRatio_working_3-way'!T69</f>
        <v>0.26436272786910553</v>
      </c>
      <c r="W69" s="11">
        <f>'OddsRatio_working_3-way'!V69^2+4*'OddsRatio_working_3-way'!U69^3/27</f>
        <v>-1.854755799517005E-2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0.14869029043751042</v>
      </c>
      <c r="Y69" s="11">
        <f>IF('OddsRatio_working_3-way'!W69&gt;=0,IF('OddsRatio_working_3-way'!V69+SQRT('OddsRatio_working_3-way'!W69)&gt;0,0,PI()),ACOS('OddsRatio_working_3-way'!V69/(2*'OddsRatio_working_3-way'!X69)))</f>
        <v>0.47570287078488938</v>
      </c>
      <c r="Z69" s="11">
        <f>'OddsRatio_working_3-way'!X69^(1/3)*COS('OddsRatio_working_3-way'!Y69/3)</f>
        <v>0.52313199827026968</v>
      </c>
      <c r="AA69" s="11">
        <f>'OddsRatio_working_3-way'!X69^(1/3)*COS(('OddsRatio_working_3-way'!Y69+2*PI())/3)</f>
        <v>-0.3340125750037794</v>
      </c>
      <c r="AB69" s="11">
        <f>'OddsRatio_working_3-way'!X69^(1/3)*COS(('OddsRatio_working_3-way'!Y69+4*PI())/3)</f>
        <v>-0.18911942326649026</v>
      </c>
      <c r="AC69" s="11">
        <f>'OddsRatio_working_3-way'!X69^(1/3)*SIN('OddsRatio_working_3-way'!Y69/3)</f>
        <v>8.3654100159257117E-2</v>
      </c>
      <c r="AD69" s="11">
        <f>'OddsRatio_working_3-way'!X69^(1/3)*SIN(('OddsRatio_working_3-way'!Y69+2*PI())/3)</f>
        <v>0.41121854995494206</v>
      </c>
      <c r="AE69" s="11">
        <f>'OddsRatio_working_3-way'!X69^(1/3)*SIN(('OddsRatio_working_3-way'!Y69+4*PI())/3)</f>
        <v>-0.49487265011419918</v>
      </c>
      <c r="AF69" s="11">
        <f>-'OddsRatio_working_3-way'!U69/(3*'OddsRatio_working_3-way'!X69^(1/3))*COS(('OddsRatio_working_3-way'!Y69)/3)</f>
        <v>0.52313199827026957</v>
      </c>
      <c r="AG69" s="11">
        <f>-'OddsRatio_working_3-way'!U69/(3*'OddsRatio_working_3-way'!X69^(1/3))*COS(('OddsRatio_working_3-way'!Y69+2*PI())/3)</f>
        <v>-0.33401257500377929</v>
      </c>
      <c r="AH69" s="11">
        <f>-'OddsRatio_working_3-way'!U69/(3*'OddsRatio_working_3-way'!X69^(1/3))*COS(('OddsRatio_working_3-way'!Y69+4*PI())/3)</f>
        <v>-0.1891194232664902</v>
      </c>
      <c r="AI69" s="11">
        <f>'OddsRatio_working_3-way'!U69/(3*'OddsRatio_working_3-way'!X69^(1/3))*SIN(('OddsRatio_working_3-way'!Y69)/3)</f>
        <v>-8.3654100159257089E-2</v>
      </c>
      <c r="AJ69" s="11">
        <f>'OddsRatio_working_3-way'!U69/(3*'OddsRatio_working_3-way'!X69^(1/3))*SIN(('OddsRatio_working_3-way'!Y69+2*PI())/3)</f>
        <v>-0.41121854995494195</v>
      </c>
      <c r="AK69" s="11">
        <f>'OddsRatio_working_3-way'!U69/(3*'OddsRatio_working_3-way'!X69^(1/3))*SIN(('OddsRatio_working_3-way'!Y69+4*PI())/3)</f>
        <v>0.49487265011419906</v>
      </c>
      <c r="AL69" s="11">
        <f>'OddsRatio_working_3-way'!Z69+'OddsRatio_working_3-way'!AF69</f>
        <v>1.0462639965405391</v>
      </c>
      <c r="AM69" s="11">
        <f>'OddsRatio_working_3-way'!AA69+'OddsRatio_working_3-way'!AG69</f>
        <v>-0.66802515000755869</v>
      </c>
      <c r="AN69" s="11">
        <f>'OddsRatio_working_3-way'!AB69+'OddsRatio_working_3-way'!AH69</f>
        <v>-0.37823884653298045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1.0462639965405391</v>
      </c>
      <c r="AS69" s="11">
        <f>IF(('OddsRatio_working_3-way'!X69=0),IF(Q69&gt;0,-Q69^(1/3),(-Q69)^(1/3)),'OddsRatio_working_3-way'!AM69-'OddsRatio_working_3-way'!R69/3)</f>
        <v>-0.66802515000755869</v>
      </c>
      <c r="AT69" s="11">
        <f>IF(('OddsRatio_working_3-way'!X69=0),IF(Q69&gt;0,-Q69^(1/3),(-Q69)^(1/3)),'OddsRatio_working_3-way'!AN69-'OddsRatio_working_3-way'!R69/3)</f>
        <v>-0.37823884653298045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3.68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2.23</v>
      </c>
      <c r="D70" s="9">
        <f t="shared" si="26"/>
        <v>0.2633904211020987</v>
      </c>
      <c r="E70" s="9">
        <f t="shared" si="27"/>
        <v>0.29869204465864663</v>
      </c>
      <c r="F70" s="9">
        <f t="shared" si="28"/>
        <v>0.43791753423925461</v>
      </c>
      <c r="G70" s="9">
        <f t="shared" si="29"/>
        <v>1.0435243595200792</v>
      </c>
      <c r="H70" s="9">
        <f t="shared" si="30"/>
        <v>3.7966452835138127</v>
      </c>
      <c r="I70" s="9">
        <f t="shared" si="31"/>
        <v>3.3479298089201777</v>
      </c>
      <c r="J70" s="9">
        <f t="shared" si="32"/>
        <v>2.2835349622096972</v>
      </c>
      <c r="K70" s="11">
        <f t="shared" si="33"/>
        <v>0.27173913043478259</v>
      </c>
      <c r="L70" s="11">
        <f t="shared" si="34"/>
        <v>0.30769230769230771</v>
      </c>
      <c r="M70" s="11">
        <f t="shared" si="35"/>
        <v>0.44843049327354262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-0.27809064594987765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0.23096420054891487</v>
      </c>
      <c r="Q70" s="11">
        <f>2*'OddsRatio_working_3-way'!K70*'OddsRatio_working_3-way'!L70*'OddsRatio_working_3-way'!M70</f>
        <v>7.4988376801595757E-2</v>
      </c>
      <c r="R70" s="11">
        <f t="shared" si="36"/>
        <v>0</v>
      </c>
      <c r="S70" s="11">
        <f t="shared" si="37"/>
        <v>-0.83053566854076522</v>
      </c>
      <c r="T70" s="11">
        <f t="shared" si="38"/>
        <v>-0.26965443783791088</v>
      </c>
      <c r="U70" s="11">
        <f>'OddsRatio_working_3-way'!S70-'OddsRatio_working_3-way'!R70^2/3</f>
        <v>-0.83053566854076522</v>
      </c>
      <c r="V70" s="11">
        <f>'OddsRatio_working_3-way'!S70*'OddsRatio_working_3-way'!R70/3-2*'OddsRatio_working_3-way'!R70^3/27-'OddsRatio_working_3-way'!T70</f>
        <v>0.26965443783791088</v>
      </c>
      <c r="W70" s="11">
        <f>'OddsRatio_working_3-way'!V70^2+4*'OddsRatio_working_3-way'!U70^3/27</f>
        <v>-1.2159785014981092E-2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0.14566511323980499</v>
      </c>
      <c r="Y70" s="11">
        <f>IF('OddsRatio_working_3-way'!W70&gt;=0,IF('OddsRatio_working_3-way'!V70+SQRT('OddsRatio_working_3-way'!W70)&gt;0,0,PI()),ACOS('OddsRatio_working_3-way'!V70/(2*'OddsRatio_working_3-way'!X70)))</f>
        <v>0.38818603559627163</v>
      </c>
      <c r="Z70" s="11">
        <f>'OddsRatio_working_3-way'!X70^(1/3)*COS('OddsRatio_working_3-way'!Y70/3)</f>
        <v>0.52176217976003947</v>
      </c>
      <c r="AA70" s="11">
        <f>'OddsRatio_working_3-way'!X70^(1/3)*COS(('OddsRatio_working_3-way'!Y70+2*PI())/3)</f>
        <v>-0.31967809630237443</v>
      </c>
      <c r="AB70" s="11">
        <f>'OddsRatio_working_3-way'!X70^(1/3)*COS(('OddsRatio_working_3-way'!Y70+4*PI())/3)</f>
        <v>-0.20208408345766521</v>
      </c>
      <c r="AC70" s="11">
        <f>'OddsRatio_working_3-way'!X70^(1/3)*SIN('OddsRatio_working_3-way'!Y70/3)</f>
        <v>6.7892934970981325E-2</v>
      </c>
      <c r="AD70" s="11">
        <f>'OddsRatio_working_3-way'!X70^(1/3)*SIN(('OddsRatio_working_3-way'!Y70+2*PI())/3)</f>
        <v>0.41791283492064651</v>
      </c>
      <c r="AE70" s="11">
        <f>'OddsRatio_working_3-way'!X70^(1/3)*SIN(('OddsRatio_working_3-way'!Y70+4*PI())/3)</f>
        <v>-0.48580576989162771</v>
      </c>
      <c r="AF70" s="11">
        <f>-'OddsRatio_working_3-way'!U70/(3*'OddsRatio_working_3-way'!X70^(1/3))*COS(('OddsRatio_working_3-way'!Y70)/3)</f>
        <v>0.52176217976003958</v>
      </c>
      <c r="AG70" s="11">
        <f>-'OddsRatio_working_3-way'!U70/(3*'OddsRatio_working_3-way'!X70^(1/3))*COS(('OddsRatio_working_3-way'!Y70+2*PI())/3)</f>
        <v>-0.31967809630237448</v>
      </c>
      <c r="AH70" s="11">
        <f>-'OddsRatio_working_3-way'!U70/(3*'OddsRatio_working_3-way'!X70^(1/3))*COS(('OddsRatio_working_3-way'!Y70+4*PI())/3)</f>
        <v>-0.20208408345766526</v>
      </c>
      <c r="AI70" s="11">
        <f>'OddsRatio_working_3-way'!U70/(3*'OddsRatio_working_3-way'!X70^(1/3))*SIN(('OddsRatio_working_3-way'!Y70)/3)</f>
        <v>-6.7892934970981339E-2</v>
      </c>
      <c r="AJ70" s="11">
        <f>'OddsRatio_working_3-way'!U70/(3*'OddsRatio_working_3-way'!X70^(1/3))*SIN(('OddsRatio_working_3-way'!Y70+2*PI())/3)</f>
        <v>-0.41791283492064657</v>
      </c>
      <c r="AK70" s="11">
        <f>'OddsRatio_working_3-way'!U70/(3*'OddsRatio_working_3-way'!X70^(1/3))*SIN(('OddsRatio_working_3-way'!Y70+4*PI())/3)</f>
        <v>0.48580576989162783</v>
      </c>
      <c r="AL70" s="11">
        <f>'OddsRatio_working_3-way'!Z70+'OddsRatio_working_3-way'!AF70</f>
        <v>1.0435243595200792</v>
      </c>
      <c r="AM70" s="11">
        <f>'OddsRatio_working_3-way'!AA70+'OddsRatio_working_3-way'!AG70</f>
        <v>-0.63935619260474885</v>
      </c>
      <c r="AN70" s="11">
        <f>'OddsRatio_working_3-way'!AB70+'OddsRatio_working_3-way'!AH70</f>
        <v>-0.40416816691533047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1.0435243595200792</v>
      </c>
      <c r="AS70" s="11">
        <f>IF(('OddsRatio_working_3-way'!X70=0),IF(Q70&gt;0,-Q70^(1/3),(-Q70)^(1/3)),'OddsRatio_working_3-way'!AM70-'OddsRatio_working_3-way'!R70/3)</f>
        <v>-0.63935619260474885</v>
      </c>
      <c r="AT70" s="11">
        <f>IF(('OddsRatio_working_3-way'!X70=0),IF(Q70&gt;0,-Q70^(1/3),(-Q70)^(1/3)),'OddsRatio_working_3-way'!AN70-'OddsRatio_working_3-way'!R70/3)</f>
        <v>-0.40416816691533047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2.72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2.76</v>
      </c>
      <c r="D71" s="9">
        <f t="shared" si="26"/>
        <v>0.35810271610203476</v>
      </c>
      <c r="E71" s="9">
        <f t="shared" si="27"/>
        <v>0.28906164313243693</v>
      </c>
      <c r="F71" s="9">
        <f t="shared" si="28"/>
        <v>0.35283564076552804</v>
      </c>
      <c r="G71" s="9">
        <f t="shared" si="29"/>
        <v>1.0421481840511349</v>
      </c>
      <c r="H71" s="9">
        <f t="shared" si="30"/>
        <v>2.7924948765679525</v>
      </c>
      <c r="I71" s="9">
        <f t="shared" si="31"/>
        <v>3.4594697143606785</v>
      </c>
      <c r="J71" s="9">
        <f t="shared" si="32"/>
        <v>2.8341808039299972</v>
      </c>
      <c r="K71" s="11">
        <f t="shared" si="33"/>
        <v>0.36764705882352938</v>
      </c>
      <c r="L71" s="11">
        <f t="shared" si="34"/>
        <v>0.29761904761904762</v>
      </c>
      <c r="M71" s="11">
        <f t="shared" si="35"/>
        <v>0.3623188405797102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-0.28322778386716996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0.23152376892786103</v>
      </c>
      <c r="Q71" s="11">
        <f>2*'OddsRatio_working_3-way'!K71*'OddsRatio_working_3-way'!L71*'OddsRatio_working_3-way'!M71</f>
        <v>7.9288961961596238E-2</v>
      </c>
      <c r="R71" s="11">
        <f t="shared" si="36"/>
        <v>0</v>
      </c>
      <c r="S71" s="11">
        <f t="shared" si="37"/>
        <v>-0.81744723546063747</v>
      </c>
      <c r="T71" s="11">
        <f t="shared" si="38"/>
        <v>-0.27994768337693066</v>
      </c>
      <c r="U71" s="11">
        <f>'OddsRatio_working_3-way'!S71-'OddsRatio_working_3-way'!R71^2/3</f>
        <v>-0.81744723546063747</v>
      </c>
      <c r="V71" s="11">
        <f>'OddsRatio_working_3-way'!S71*'OddsRatio_working_3-way'!R71/3-2*'OddsRatio_working_3-way'!R71^3/27-'OddsRatio_working_3-way'!T71</f>
        <v>0.27994768337693066</v>
      </c>
      <c r="W71" s="11">
        <f>'OddsRatio_working_3-way'!V71^2+4*'OddsRatio_working_3-way'!U71^3/27</f>
        <v>-2.5529356961189742E-3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0.14223540445703839</v>
      </c>
      <c r="Y71" s="11">
        <f>IF('OddsRatio_working_3-way'!W71&gt;=0,IF('OddsRatio_working_3-way'!V71+SQRT('OddsRatio_working_3-way'!W71)&gt;0,0,PI()),ACOS('OddsRatio_working_3-way'!V71/(2*'OddsRatio_working_3-way'!X71)))</f>
        <v>0.17856346090682362</v>
      </c>
      <c r="Z71" s="11">
        <f>'OddsRatio_working_3-way'!X71^(1/3)*COS('OddsRatio_working_3-way'!Y71/3)</f>
        <v>0.52107409202556743</v>
      </c>
      <c r="AA71" s="11">
        <f>'OddsRatio_working_3-way'!X71^(1/3)*COS(('OddsRatio_working_3-way'!Y71+2*PI())/3)</f>
        <v>-0.28742852849250716</v>
      </c>
      <c r="AB71" s="11">
        <f>'OddsRatio_working_3-way'!X71^(1/3)*COS(('OddsRatio_working_3-way'!Y71+4*PI())/3)</f>
        <v>-0.23364556353306012</v>
      </c>
      <c r="AC71" s="11">
        <f>'OddsRatio_working_3-way'!X71^(1/3)*SIN('OddsRatio_working_3-way'!Y71/3)</f>
        <v>3.1051609297152987E-2</v>
      </c>
      <c r="AD71" s="11">
        <f>'OddsRatio_working_3-way'!X71^(1/3)*SIN(('OddsRatio_working_3-way'!Y71+2*PI())/3)</f>
        <v>0.43573759629947528</v>
      </c>
      <c r="AE71" s="11">
        <f>'OddsRatio_working_3-way'!X71^(1/3)*SIN(('OddsRatio_working_3-way'!Y71+4*PI())/3)</f>
        <v>-0.46678920559662829</v>
      </c>
      <c r="AF71" s="11">
        <f>-'OddsRatio_working_3-way'!U71/(3*'OddsRatio_working_3-way'!X71^(1/3))*COS(('OddsRatio_working_3-way'!Y71)/3)</f>
        <v>0.52107409202556731</v>
      </c>
      <c r="AG71" s="11">
        <f>-'OddsRatio_working_3-way'!U71/(3*'OddsRatio_working_3-way'!X71^(1/3))*COS(('OddsRatio_working_3-way'!Y71+2*PI())/3)</f>
        <v>-0.28742852849250711</v>
      </c>
      <c r="AH71" s="11">
        <f>-'OddsRatio_working_3-way'!U71/(3*'OddsRatio_working_3-way'!X71^(1/3))*COS(('OddsRatio_working_3-way'!Y71+4*PI())/3)</f>
        <v>-0.23364556353306007</v>
      </c>
      <c r="AI71" s="11">
        <f>'OddsRatio_working_3-way'!U71/(3*'OddsRatio_working_3-way'!X71^(1/3))*SIN(('OddsRatio_working_3-way'!Y71)/3)</f>
        <v>-3.105160929715298E-2</v>
      </c>
      <c r="AJ71" s="11">
        <f>'OddsRatio_working_3-way'!U71/(3*'OddsRatio_working_3-way'!X71^(1/3))*SIN(('OddsRatio_working_3-way'!Y71+2*PI())/3)</f>
        <v>-0.43573759629947517</v>
      </c>
      <c r="AK71" s="11">
        <f>'OddsRatio_working_3-way'!U71/(3*'OddsRatio_working_3-way'!X71^(1/3))*SIN(('OddsRatio_working_3-way'!Y71+4*PI())/3)</f>
        <v>0.46678920559662818</v>
      </c>
      <c r="AL71" s="11">
        <f>'OddsRatio_working_3-way'!Z71+'OddsRatio_working_3-way'!AF71</f>
        <v>1.0421481840511349</v>
      </c>
      <c r="AM71" s="11">
        <f>'OddsRatio_working_3-way'!AA71+'OddsRatio_working_3-way'!AG71</f>
        <v>-0.57485705698501421</v>
      </c>
      <c r="AN71" s="11">
        <f>'OddsRatio_working_3-way'!AB71+'OddsRatio_working_3-way'!AH71</f>
        <v>-0.46729112706612019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1.0421481840511349</v>
      </c>
      <c r="AS71" s="11">
        <f>IF(('OddsRatio_working_3-way'!X71=0),IF(Q71&gt;0,-Q71^(1/3),(-Q71)^(1/3)),'OddsRatio_working_3-way'!AM71-'OddsRatio_working_3-way'!R71/3)</f>
        <v>-0.57485705698501421</v>
      </c>
      <c r="AT71" s="11">
        <f>IF(('OddsRatio_working_3-way'!X71=0),IF(Q71&gt;0,-Q71^(1/3),(-Q71)^(1/3)),'OddsRatio_working_3-way'!AN71-'OddsRatio_working_3-way'!R71/3)</f>
        <v>-0.46729112706612019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1.92</v>
      </c>
      <c r="B72" s="4">
        <f>IF('True_Odds_Calculator_3-way'!B71="","",'True_Odds_Calculator_3-way'!B71)</f>
        <v>3.62</v>
      </c>
      <c r="C72" s="4">
        <f>IF('True_Odds_Calculator_3-way'!C71="","",'True_Odds_Calculator_3-way'!C71)</f>
        <v>4.32</v>
      </c>
      <c r="D72" s="9">
        <f t="shared" si="26"/>
        <v>0.50939064039192328</v>
      </c>
      <c r="E72" s="9">
        <f t="shared" si="27"/>
        <v>0.26717776194458098</v>
      </c>
      <c r="F72" s="9">
        <f t="shared" si="28"/>
        <v>0.22343159766349588</v>
      </c>
      <c r="G72" s="9">
        <f t="shared" si="29"/>
        <v>1.0468803326302982</v>
      </c>
      <c r="H72" s="9">
        <f t="shared" si="30"/>
        <v>1.9631299060198744</v>
      </c>
      <c r="I72" s="9">
        <f t="shared" si="31"/>
        <v>3.7428264714913801</v>
      </c>
      <c r="J72" s="9">
        <f t="shared" si="32"/>
        <v>4.4756427043325901</v>
      </c>
      <c r="K72" s="11">
        <f t="shared" si="33"/>
        <v>0.52083333333333337</v>
      </c>
      <c r="L72" s="11">
        <f t="shared" si="34"/>
        <v>0.27624309392265195</v>
      </c>
      <c r="M72" s="11">
        <f t="shared" si="35"/>
        <v>0.23148148148148145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-0.2665223637541777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0.22847073016847413</v>
      </c>
      <c r="Q72" s="11">
        <f>2*'OddsRatio_working_3-way'!K72*'OddsRatio_working_3-way'!L72*'OddsRatio_working_3-way'!M72</f>
        <v>6.6609542323170318E-2</v>
      </c>
      <c r="R72" s="11">
        <f t="shared" si="36"/>
        <v>0</v>
      </c>
      <c r="S72" s="11">
        <f t="shared" si="37"/>
        <v>-0.85722911559947057</v>
      </c>
      <c r="T72" s="11">
        <f t="shared" si="38"/>
        <v>-0.24992102495611393</v>
      </c>
      <c r="U72" s="11">
        <f>'OddsRatio_working_3-way'!S72-'OddsRatio_working_3-way'!R72^2/3</f>
        <v>-0.85722911559947057</v>
      </c>
      <c r="V72" s="11">
        <f>'OddsRatio_working_3-way'!S72*'OddsRatio_working_3-way'!R72/3-2*'OddsRatio_working_3-way'!R72^3/27-'OddsRatio_working_3-way'!T72</f>
        <v>0.24992102495611393</v>
      </c>
      <c r="W72" s="11">
        <f>'OddsRatio_working_3-way'!V72^2+4*'OddsRatio_working_3-way'!U72^3/27</f>
        <v>-3.0862110787513573E-2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0.15274376378647025</v>
      </c>
      <c r="Y72" s="11">
        <f>IF('OddsRatio_working_3-way'!W72&gt;=0,IF('OddsRatio_working_3-way'!V72+SQRT('OddsRatio_working_3-way'!W72)&gt;0,0,PI()),ACOS('OddsRatio_working_3-way'!V72/(2*'OddsRatio_working_3-way'!X72)))</f>
        <v>0.61268747113537392</v>
      </c>
      <c r="Z72" s="11">
        <f>'OddsRatio_working_3-way'!X72^(1/3)*COS('OddsRatio_working_3-way'!Y72/3)</f>
        <v>0.52344016631514922</v>
      </c>
      <c r="AA72" s="11">
        <f>'OddsRatio_working_3-way'!X72^(1/3)*COS(('OddsRatio_working_3-way'!Y72+2*PI())/3)</f>
        <v>-0.35560870395820376</v>
      </c>
      <c r="AB72" s="11">
        <f>'OddsRatio_working_3-way'!X72^(1/3)*COS(('OddsRatio_working_3-way'!Y72+4*PI())/3)</f>
        <v>-0.1678314623569454</v>
      </c>
      <c r="AC72" s="11">
        <f>'OddsRatio_working_3-way'!X72^(1/3)*SIN('OddsRatio_working_3-way'!Y72/3)</f>
        <v>0.10841324098617193</v>
      </c>
      <c r="AD72" s="11">
        <f>'OddsRatio_working_3-way'!X72^(1/3)*SIN(('OddsRatio_working_3-way'!Y72+2*PI())/3)</f>
        <v>0.39910586089698491</v>
      </c>
      <c r="AE72" s="11">
        <f>'OddsRatio_working_3-way'!X72^(1/3)*SIN(('OddsRatio_working_3-way'!Y72+4*PI())/3)</f>
        <v>-0.50751910188315685</v>
      </c>
      <c r="AF72" s="11">
        <f>-'OddsRatio_working_3-way'!U72/(3*'OddsRatio_working_3-way'!X72^(1/3))*COS(('OddsRatio_working_3-way'!Y72)/3)</f>
        <v>0.52344016631514911</v>
      </c>
      <c r="AG72" s="11">
        <f>-'OddsRatio_working_3-way'!U72/(3*'OddsRatio_working_3-way'!X72^(1/3))*COS(('OddsRatio_working_3-way'!Y72+2*PI())/3)</f>
        <v>-0.35560870395820365</v>
      </c>
      <c r="AH72" s="11">
        <f>-'OddsRatio_working_3-way'!U72/(3*'OddsRatio_working_3-way'!X72^(1/3))*COS(('OddsRatio_working_3-way'!Y72+4*PI())/3)</f>
        <v>-0.16783146235694535</v>
      </c>
      <c r="AI72" s="11">
        <f>'OddsRatio_working_3-way'!U72/(3*'OddsRatio_working_3-way'!X72^(1/3))*SIN(('OddsRatio_working_3-way'!Y72)/3)</f>
        <v>-0.1084132409861719</v>
      </c>
      <c r="AJ72" s="11">
        <f>'OddsRatio_working_3-way'!U72/(3*'OddsRatio_working_3-way'!X72^(1/3))*SIN(('OddsRatio_working_3-way'!Y72+2*PI())/3)</f>
        <v>-0.39910586089698485</v>
      </c>
      <c r="AK72" s="11">
        <f>'OddsRatio_working_3-way'!U72/(3*'OddsRatio_working_3-way'!X72^(1/3))*SIN(('OddsRatio_working_3-way'!Y72+4*PI())/3)</f>
        <v>0.50751910188315674</v>
      </c>
      <c r="AL72" s="11">
        <f>'OddsRatio_working_3-way'!Z72+'OddsRatio_working_3-way'!AF72</f>
        <v>1.0468803326302982</v>
      </c>
      <c r="AM72" s="11">
        <f>'OddsRatio_working_3-way'!AA72+'OddsRatio_working_3-way'!AG72</f>
        <v>-0.71121740791640742</v>
      </c>
      <c r="AN72" s="11">
        <f>'OddsRatio_working_3-way'!AB72+'OddsRatio_working_3-way'!AH72</f>
        <v>-0.33566292471389075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1.0468803326302982</v>
      </c>
      <c r="AS72" s="11">
        <f>IF(('OddsRatio_working_3-way'!X72=0),IF(Q72&gt;0,-Q72^(1/3),(-Q72)^(1/3)),'OddsRatio_working_3-way'!AM72-'OddsRatio_working_3-way'!R72/3)</f>
        <v>-0.71121740791640742</v>
      </c>
      <c r="AT72" s="11">
        <f>IF(('OddsRatio_working_3-way'!X72=0),IF(Q72&gt;0,-Q72^(1/3),(-Q72)^(1/3)),'OddsRatio_working_3-way'!AN72-'OddsRatio_working_3-way'!R72/3)</f>
        <v>-0.33566292471389075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2.1800000000000002</v>
      </c>
      <c r="B73" s="4">
        <f>IF('True_Odds_Calculator_3-way'!B72="","",'True_Odds_Calculator_3-way'!B72)</f>
        <v>3.28</v>
      </c>
      <c r="C73" s="4">
        <f>IF('True_Odds_Calculator_3-way'!C72="","",'True_Odds_Calculator_3-way'!C72)</f>
        <v>3.77</v>
      </c>
      <c r="D73" s="9">
        <f t="shared" si="26"/>
        <v>0.44773106362210002</v>
      </c>
      <c r="E73" s="9">
        <f t="shared" si="27"/>
        <v>0.29556581123293613</v>
      </c>
      <c r="F73" s="9">
        <f t="shared" si="28"/>
        <v>0.25670312514496396</v>
      </c>
      <c r="G73" s="9">
        <f t="shared" si="29"/>
        <v>1.0453251078178059</v>
      </c>
      <c r="H73" s="9">
        <f t="shared" si="30"/>
        <v>2.2334836272250107</v>
      </c>
      <c r="I73" s="9">
        <f t="shared" si="31"/>
        <v>3.3833412458245977</v>
      </c>
      <c r="J73" s="9">
        <f t="shared" si="32"/>
        <v>3.8955505486553212</v>
      </c>
      <c r="K73" s="11">
        <f t="shared" si="33"/>
        <v>0.4587155963302752</v>
      </c>
      <c r="L73" s="11">
        <f t="shared" si="34"/>
        <v>0.3048780487804878</v>
      </c>
      <c r="M73" s="11">
        <f t="shared" si="35"/>
        <v>0.26525198938992045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-0.27645530987711986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0.23110873432244411</v>
      </c>
      <c r="Q73" s="11">
        <f>2*'OddsRatio_working_3-way'!K73*'OddsRatio_working_3-way'!L73*'OddsRatio_working_3-way'!M73</f>
        <v>7.4192210055359253E-2</v>
      </c>
      <c r="R73" s="11">
        <f t="shared" si="36"/>
        <v>0</v>
      </c>
      <c r="S73" s="11">
        <f t="shared" si="37"/>
        <v>-0.83597140682582072</v>
      </c>
      <c r="T73" s="11">
        <f t="shared" si="38"/>
        <v>-0.26836963300989425</v>
      </c>
      <c r="U73" s="11">
        <f>'OddsRatio_working_3-way'!S73-'OddsRatio_working_3-way'!R73^2/3</f>
        <v>-0.83597140682582072</v>
      </c>
      <c r="V73" s="11">
        <f>'OddsRatio_working_3-way'!S73*'OddsRatio_working_3-way'!R73/3-2*'OddsRatio_working_3-way'!R73^3/27-'OddsRatio_working_3-way'!T73</f>
        <v>0.26836963300989425</v>
      </c>
      <c r="W73" s="11">
        <f>'OddsRatio_working_3-way'!V73^2+4*'OddsRatio_working_3-way'!U73^3/27</f>
        <v>-1.4528422609283942E-2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0.14709748683368903</v>
      </c>
      <c r="Y73" s="11">
        <f>IF('OddsRatio_working_3-way'!W73&gt;=0,IF('OddsRatio_working_3-way'!V73+SQRT('OddsRatio_working_3-way'!W73)&gt;0,0,PI()),ACOS('OddsRatio_working_3-way'!V73/(2*'OddsRatio_working_3-way'!X73)))</f>
        <v>0.42213346358897552</v>
      </c>
      <c r="Z73" s="11">
        <f>'OddsRatio_working_3-way'!X73^(1/3)*COS('OddsRatio_working_3-way'!Y73/3)</f>
        <v>0.52266255390890304</v>
      </c>
      <c r="AA73" s="11">
        <f>'OddsRatio_working_3-way'!X73^(1/3)*COS(('OddsRatio_working_3-way'!Y73+2*PI())/3)</f>
        <v>-0.32544635133265448</v>
      </c>
      <c r="AB73" s="11">
        <f>'OddsRatio_working_3-way'!X73^(1/3)*COS(('OddsRatio_working_3-way'!Y73+4*PI())/3)</f>
        <v>-0.19721620257624872</v>
      </c>
      <c r="AC73" s="11">
        <f>'OddsRatio_working_3-way'!X73^(1/3)*SIN('OddsRatio_working_3-way'!Y73/3)</f>
        <v>7.4033710902736583E-2</v>
      </c>
      <c r="AD73" s="11">
        <f>'OddsRatio_working_3-way'!X73^(1/3)*SIN(('OddsRatio_working_3-way'!Y73+2*PI())/3)</f>
        <v>0.4156221938405954</v>
      </c>
      <c r="AE73" s="11">
        <f>'OddsRatio_working_3-way'!X73^(1/3)*SIN(('OddsRatio_working_3-way'!Y73+4*PI())/3)</f>
        <v>-0.48965590474333193</v>
      </c>
      <c r="AF73" s="11">
        <f>-'OddsRatio_working_3-way'!U73/(3*'OddsRatio_working_3-way'!X73^(1/3))*COS(('OddsRatio_working_3-way'!Y73)/3)</f>
        <v>0.52266255390890293</v>
      </c>
      <c r="AG73" s="11">
        <f>-'OddsRatio_working_3-way'!U73/(3*'OddsRatio_working_3-way'!X73^(1/3))*COS(('OddsRatio_working_3-way'!Y73+2*PI())/3)</f>
        <v>-0.32544635133265437</v>
      </c>
      <c r="AH73" s="11">
        <f>-'OddsRatio_working_3-way'!U73/(3*'OddsRatio_working_3-way'!X73^(1/3))*COS(('OddsRatio_working_3-way'!Y73+4*PI())/3)</f>
        <v>-0.19721620257624869</v>
      </c>
      <c r="AI73" s="11">
        <f>'OddsRatio_working_3-way'!U73/(3*'OddsRatio_working_3-way'!X73^(1/3))*SIN(('OddsRatio_working_3-way'!Y73)/3)</f>
        <v>-7.4033710902736569E-2</v>
      </c>
      <c r="AJ73" s="11">
        <f>'OddsRatio_working_3-way'!U73/(3*'OddsRatio_working_3-way'!X73^(1/3))*SIN(('OddsRatio_working_3-way'!Y73+2*PI())/3)</f>
        <v>-0.41562219384059529</v>
      </c>
      <c r="AK73" s="11">
        <f>'OddsRatio_working_3-way'!U73/(3*'OddsRatio_working_3-way'!X73^(1/3))*SIN(('OddsRatio_working_3-way'!Y73+4*PI())/3)</f>
        <v>0.48965590474333187</v>
      </c>
      <c r="AL73" s="11">
        <f>'OddsRatio_working_3-way'!Z73+'OddsRatio_working_3-way'!AF73</f>
        <v>1.0453251078178059</v>
      </c>
      <c r="AM73" s="11">
        <f>'OddsRatio_working_3-way'!AA73+'OddsRatio_working_3-way'!AG73</f>
        <v>-0.65089270266530885</v>
      </c>
      <c r="AN73" s="11">
        <f>'OddsRatio_working_3-way'!AB73+'OddsRatio_working_3-way'!AH73</f>
        <v>-0.39443240515249745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1.0453251078178059</v>
      </c>
      <c r="AS73" s="11">
        <f>IF(('OddsRatio_working_3-way'!X73=0),IF(Q73&gt;0,-Q73^(1/3),(-Q73)^(1/3)),'OddsRatio_working_3-way'!AM73-'OddsRatio_working_3-way'!R73/3)</f>
        <v>-0.65089270266530885</v>
      </c>
      <c r="AT73" s="11">
        <f>IF(('OddsRatio_working_3-way'!X73=0),IF(Q73&gt;0,-Q73^(1/3),(-Q73)^(1/3)),'OddsRatio_working_3-way'!AN73-'OddsRatio_working_3-way'!R73/3)</f>
        <v>-0.39443240515249745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3.95</v>
      </c>
      <c r="B74" s="4">
        <f>IF('True_Odds_Calculator_3-way'!B73="","",'True_Odds_Calculator_3-way'!B73)</f>
        <v>3.51</v>
      </c>
      <c r="C74" s="4">
        <f>IF('True_Odds_Calculator_3-way'!C73="","",'True_Odds_Calculator_3-way'!C73)</f>
        <v>2.04</v>
      </c>
      <c r="D74" s="9">
        <f t="shared" si="26"/>
        <v>0.24488813437218601</v>
      </c>
      <c r="E74" s="9">
        <f t="shared" si="27"/>
        <v>0.27596973789833584</v>
      </c>
      <c r="F74" s="9">
        <f t="shared" si="28"/>
        <v>0.4791421277294779</v>
      </c>
      <c r="G74" s="9">
        <f t="shared" si="29"/>
        <v>1.0452532728784774</v>
      </c>
      <c r="H74" s="9">
        <f t="shared" si="30"/>
        <v>4.0834971549915089</v>
      </c>
      <c r="I74" s="9">
        <f t="shared" si="31"/>
        <v>3.6235857149249777</v>
      </c>
      <c r="J74" s="9">
        <f t="shared" si="32"/>
        <v>2.0870634037936169</v>
      </c>
      <c r="K74" s="11">
        <f t="shared" si="33"/>
        <v>0.25316455696202528</v>
      </c>
      <c r="L74" s="11">
        <f t="shared" si="34"/>
        <v>0.28490028490028491</v>
      </c>
      <c r="M74" s="11">
        <f t="shared" si="35"/>
        <v>0.49019607843137253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-0.27226680639438139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0.22981532040851968</v>
      </c>
      <c r="Q74" s="11">
        <f>2*'OddsRatio_working_3-way'!K74*'OddsRatio_working_3-way'!L74*'OddsRatio_working_3-way'!M74</f>
        <v>7.0712406279544518E-2</v>
      </c>
      <c r="R74" s="11">
        <f t="shared" si="36"/>
        <v>0</v>
      </c>
      <c r="S74" s="11">
        <f t="shared" si="37"/>
        <v>-0.84408130191100017</v>
      </c>
      <c r="T74" s="11">
        <f t="shared" si="38"/>
        <v>-0.25971732366492317</v>
      </c>
      <c r="U74" s="11">
        <f>'OddsRatio_working_3-way'!S74-'OddsRatio_working_3-way'!R74^2/3</f>
        <v>-0.84408130191100017</v>
      </c>
      <c r="V74" s="11">
        <f>'OddsRatio_working_3-way'!S74*'OddsRatio_working_3-way'!R74/3-2*'OddsRatio_working_3-way'!R74^3/27-'OddsRatio_working_3-way'!T74</f>
        <v>0.25971732366492317</v>
      </c>
      <c r="W74" s="11">
        <f>'OddsRatio_working_3-way'!V74^2+4*'OddsRatio_working_3-way'!U74^3/27</f>
        <v>-2.1641036761852764E-2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0.14924319496506636</v>
      </c>
      <c r="Y74" s="11">
        <f>IF('OddsRatio_working_3-way'!W74&gt;=0,IF('OddsRatio_working_3-way'!V74+SQRT('OddsRatio_working_3-way'!W74)&gt;0,0,PI()),ACOS('OddsRatio_working_3-way'!V74/(2*'OddsRatio_working_3-way'!X74)))</f>
        <v>0.51536181486668697</v>
      </c>
      <c r="Z74" s="11">
        <f>'OddsRatio_working_3-way'!X74^(1/3)*COS('OddsRatio_working_3-way'!Y74/3)</f>
        <v>0.52262663643923868</v>
      </c>
      <c r="AA74" s="11">
        <f>'OddsRatio_working_3-way'!X74^(1/3)*COS(('OddsRatio_working_3-way'!Y74+2*PI())/3)</f>
        <v>-0.33983958542305875</v>
      </c>
      <c r="AB74" s="11">
        <f>'OddsRatio_working_3-way'!X74^(1/3)*COS(('OddsRatio_working_3-way'!Y74+4*PI())/3)</f>
        <v>-0.18278705101618001</v>
      </c>
      <c r="AC74" s="11">
        <f>'OddsRatio_working_3-way'!X74^(1/3)*SIN('OddsRatio_working_3-way'!Y74/3)</f>
        <v>9.0674323016724692E-2</v>
      </c>
      <c r="AD74" s="11">
        <f>'OddsRatio_working_3-way'!X74^(1/3)*SIN(('OddsRatio_working_3-way'!Y74+2*PI())/3)</f>
        <v>0.40727078234243241</v>
      </c>
      <c r="AE74" s="11">
        <f>'OddsRatio_working_3-way'!X74^(1/3)*SIN(('OddsRatio_working_3-way'!Y74+4*PI())/3)</f>
        <v>-0.49794510535915687</v>
      </c>
      <c r="AF74" s="11">
        <f>-'OddsRatio_working_3-way'!U74/(3*'OddsRatio_working_3-way'!X74^(1/3))*COS(('OddsRatio_working_3-way'!Y74)/3)</f>
        <v>0.52262663643923857</v>
      </c>
      <c r="AG74" s="11">
        <f>-'OddsRatio_working_3-way'!U74/(3*'OddsRatio_working_3-way'!X74^(1/3))*COS(('OddsRatio_working_3-way'!Y74+2*PI())/3)</f>
        <v>-0.3398395854230587</v>
      </c>
      <c r="AH74" s="11">
        <f>-'OddsRatio_working_3-way'!U74/(3*'OddsRatio_working_3-way'!X74^(1/3))*COS(('OddsRatio_working_3-way'!Y74+4*PI())/3)</f>
        <v>-0.18278705101617998</v>
      </c>
      <c r="AI74" s="11">
        <f>'OddsRatio_working_3-way'!U74/(3*'OddsRatio_working_3-way'!X74^(1/3))*SIN(('OddsRatio_working_3-way'!Y74)/3)</f>
        <v>-9.0674323016724664E-2</v>
      </c>
      <c r="AJ74" s="11">
        <f>'OddsRatio_working_3-way'!U74/(3*'OddsRatio_working_3-way'!X74^(1/3))*SIN(('OddsRatio_working_3-way'!Y74+2*PI())/3)</f>
        <v>-0.40727078234243236</v>
      </c>
      <c r="AK74" s="11">
        <f>'OddsRatio_working_3-way'!U74/(3*'OddsRatio_working_3-way'!X74^(1/3))*SIN(('OddsRatio_working_3-way'!Y74+4*PI())/3)</f>
        <v>0.49794510535915676</v>
      </c>
      <c r="AL74" s="11">
        <f>'OddsRatio_working_3-way'!Z74+'OddsRatio_working_3-way'!AF74</f>
        <v>1.0452532728784774</v>
      </c>
      <c r="AM74" s="11">
        <f>'OddsRatio_working_3-way'!AA74+'OddsRatio_working_3-way'!AG74</f>
        <v>-0.6796791708461174</v>
      </c>
      <c r="AN74" s="11">
        <f>'OddsRatio_working_3-way'!AB74+'OddsRatio_working_3-way'!AH74</f>
        <v>-0.36557410203235996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1.0452532728784774</v>
      </c>
      <c r="AS74" s="11">
        <f>IF(('OddsRatio_working_3-way'!X74=0),IF(Q74&gt;0,-Q74^(1/3),(-Q74)^(1/3)),'OddsRatio_working_3-way'!AM74-'OddsRatio_working_3-way'!R74/3)</f>
        <v>-0.6796791708461174</v>
      </c>
      <c r="AT74" s="11">
        <f>IF(('OddsRatio_working_3-way'!X74=0),IF(Q74&gt;0,-Q74^(1/3),(-Q74)^(1/3)),'OddsRatio_working_3-way'!AN74-'OddsRatio_working_3-way'!R74/3)</f>
        <v>-0.36557410203235996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3.28</v>
      </c>
      <c r="C75" s="4">
        <f>IF('True_Odds_Calculator_3-way'!C74="","",'True_Odds_Calculator_3-way'!C74)</f>
        <v>2.56</v>
      </c>
      <c r="D75" s="9">
        <f t="shared" si="26"/>
        <v>0.3230736416686269</v>
      </c>
      <c r="E75" s="9">
        <f t="shared" si="27"/>
        <v>0.29614505177431372</v>
      </c>
      <c r="F75" s="9">
        <f t="shared" si="28"/>
        <v>0.38078130655705955</v>
      </c>
      <c r="G75" s="9">
        <f t="shared" si="29"/>
        <v>1.0424226532765486</v>
      </c>
      <c r="H75" s="9">
        <f t="shared" si="30"/>
        <v>3.0952695330858626</v>
      </c>
      <c r="I75" s="9">
        <f t="shared" si="31"/>
        <v>3.3767236494705313</v>
      </c>
      <c r="J75" s="9">
        <f t="shared" si="32"/>
        <v>2.6261793391114154</v>
      </c>
      <c r="K75" s="11">
        <f t="shared" si="33"/>
        <v>0.33222591362126247</v>
      </c>
      <c r="L75" s="11">
        <f t="shared" si="34"/>
        <v>0.3048780487804878</v>
      </c>
      <c r="M75" s="11">
        <f t="shared" si="35"/>
        <v>0.390625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-0.28286238453123747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0.23145979357426463</v>
      </c>
      <c r="Q75" s="11">
        <f>2*'OddsRatio_working_3-way'!K75*'OddsRatio_working_3-way'!L75*'OddsRatio_working_3-way'!M75</f>
        <v>7.9131553358722947E-2</v>
      </c>
      <c r="R75" s="11">
        <f t="shared" si="36"/>
        <v>0</v>
      </c>
      <c r="S75" s="11">
        <f t="shared" si="37"/>
        <v>-0.81827703587326484</v>
      </c>
      <c r="T75" s="11">
        <f t="shared" si="38"/>
        <v>-0.27975283277718455</v>
      </c>
      <c r="U75" s="11">
        <f>'OddsRatio_working_3-way'!S75-'OddsRatio_working_3-way'!R75^2/3</f>
        <v>-0.81827703587326484</v>
      </c>
      <c r="V75" s="11">
        <f>'OddsRatio_working_3-way'!S75*'OddsRatio_working_3-way'!R75/3-2*'OddsRatio_working_3-way'!R75^3/27-'OddsRatio_working_3-way'!T75</f>
        <v>0.27975283277718455</v>
      </c>
      <c r="W75" s="11">
        <f>'OddsRatio_working_3-way'!V75^2+4*'OddsRatio_working_3-way'!U75^3/27</f>
        <v>-2.9086835780278708E-3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0.14245203668681544</v>
      </c>
      <c r="Y75" s="11">
        <f>IF('OddsRatio_working_3-way'!W75&gt;=0,IF('OddsRatio_working_3-way'!V75+SQRT('OddsRatio_working_3-way'!W75)&gt;0,0,PI()),ACOS('OddsRatio_working_3-way'!V75/(2*'OddsRatio_working_3-way'!X75)))</f>
        <v>0.1904487493686664</v>
      </c>
      <c r="Z75" s="11">
        <f>'OddsRatio_working_3-way'!X75^(1/3)*COS('OddsRatio_working_3-way'!Y75/3)</f>
        <v>0.52121132663827441</v>
      </c>
      <c r="AA75" s="11">
        <f>'OddsRatio_working_3-way'!X75^(1/3)*COS(('OddsRatio_working_3-way'!Y75+2*PI())/3)</f>
        <v>-0.28929928118607445</v>
      </c>
      <c r="AB75" s="11">
        <f>'OddsRatio_working_3-way'!X75^(1/3)*COS(('OddsRatio_working_3-way'!Y75+4*PI())/3)</f>
        <v>-0.23191204545220001</v>
      </c>
      <c r="AC75" s="11">
        <f>'OddsRatio_working_3-way'!X75^(1/3)*SIN('OddsRatio_working_3-way'!Y75/3)</f>
        <v>3.3132535999000887E-2</v>
      </c>
      <c r="AD75" s="11">
        <f>'OddsRatio_working_3-way'!X75^(1/3)*SIN(('OddsRatio_working_3-way'!Y75+2*PI())/3)</f>
        <v>0.43481598160943402</v>
      </c>
      <c r="AE75" s="11">
        <f>'OddsRatio_working_3-way'!X75^(1/3)*SIN(('OddsRatio_working_3-way'!Y75+4*PI())/3)</f>
        <v>-0.46794851760843492</v>
      </c>
      <c r="AF75" s="11">
        <f>-'OddsRatio_working_3-way'!U75/(3*'OddsRatio_working_3-way'!X75^(1/3))*COS(('OddsRatio_working_3-way'!Y75)/3)</f>
        <v>0.52121132663827419</v>
      </c>
      <c r="AG75" s="11">
        <f>-'OddsRatio_working_3-way'!U75/(3*'OddsRatio_working_3-way'!X75^(1/3))*COS(('OddsRatio_working_3-way'!Y75+2*PI())/3)</f>
        <v>-0.28929928118607434</v>
      </c>
      <c r="AH75" s="11">
        <f>-'OddsRatio_working_3-way'!U75/(3*'OddsRatio_working_3-way'!X75^(1/3))*COS(('OddsRatio_working_3-way'!Y75+4*PI())/3)</f>
        <v>-0.23191204545219993</v>
      </c>
      <c r="AI75" s="11">
        <f>'OddsRatio_working_3-way'!U75/(3*'OddsRatio_working_3-way'!X75^(1/3))*SIN(('OddsRatio_working_3-way'!Y75)/3)</f>
        <v>-3.3132535999000873E-2</v>
      </c>
      <c r="AJ75" s="11">
        <f>'OddsRatio_working_3-way'!U75/(3*'OddsRatio_working_3-way'!X75^(1/3))*SIN(('OddsRatio_working_3-way'!Y75+2*PI())/3)</f>
        <v>-0.43481598160943385</v>
      </c>
      <c r="AK75" s="11">
        <f>'OddsRatio_working_3-way'!U75/(3*'OddsRatio_working_3-way'!X75^(1/3))*SIN(('OddsRatio_working_3-way'!Y75+4*PI())/3)</f>
        <v>0.4679485176084347</v>
      </c>
      <c r="AL75" s="11">
        <f>'OddsRatio_working_3-way'!Z75+'OddsRatio_working_3-way'!AF75</f>
        <v>1.0424226532765486</v>
      </c>
      <c r="AM75" s="11">
        <f>'OddsRatio_working_3-way'!AA75+'OddsRatio_working_3-way'!AG75</f>
        <v>-0.57859856237214879</v>
      </c>
      <c r="AN75" s="11">
        <f>'OddsRatio_working_3-way'!AB75+'OddsRatio_working_3-way'!AH75</f>
        <v>-0.46382409090439991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1.0424226532765486</v>
      </c>
      <c r="AS75" s="11">
        <f>IF(('OddsRatio_working_3-way'!X75=0),IF(Q75&gt;0,-Q75^(1/3),(-Q75)^(1/3)),'OddsRatio_working_3-way'!AM75-'OddsRatio_working_3-way'!R75/3)</f>
        <v>-0.57859856237214879</v>
      </c>
      <c r="AT75" s="11">
        <f>IF(('OddsRatio_working_3-way'!X75=0),IF(Q75&gt;0,-Q75^(1/3),(-Q75)^(1/3)),'OddsRatio_working_3-way'!AN75-'OddsRatio_working_3-way'!R75/3)</f>
        <v>-0.46382409090439991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3.53</v>
      </c>
      <c r="C76" s="4">
        <f>IF('True_Odds_Calculator_3-way'!C75="","",'True_Odds_Calculator_3-way'!C75)</f>
        <v>4.0599999999999996</v>
      </c>
      <c r="D76" s="9">
        <f t="shared" si="26"/>
        <v>0.4883400872826083</v>
      </c>
      <c r="E76" s="9">
        <f t="shared" si="27"/>
        <v>0.27391138781027319</v>
      </c>
      <c r="F76" s="9">
        <f t="shared" si="28"/>
        <v>0.23774852490711862</v>
      </c>
      <c r="G76" s="9">
        <f t="shared" si="29"/>
        <v>1.0477532482834815</v>
      </c>
      <c r="H76" s="9">
        <f t="shared" si="30"/>
        <v>2.0477532482834815</v>
      </c>
      <c r="I76" s="9">
        <f t="shared" si="31"/>
        <v>3.6508157181572081</v>
      </c>
      <c r="J76" s="9">
        <f t="shared" si="32"/>
        <v>4.2061249397474523</v>
      </c>
      <c r="K76" s="11">
        <f t="shared" si="33"/>
        <v>0.5</v>
      </c>
      <c r="L76" s="11">
        <f t="shared" si="34"/>
        <v>0.28328611898016998</v>
      </c>
      <c r="M76" s="11">
        <f t="shared" si="35"/>
        <v>0.24630541871921185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-0.27009168422668473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0.22990831577331527</v>
      </c>
      <c r="Q76" s="11">
        <f>2*'OddsRatio_working_3-way'!K76*'OddsRatio_working_3-way'!L76*'OddsRatio_working_3-way'!M76</f>
        <v>6.977490615275124E-2</v>
      </c>
      <c r="R76" s="11">
        <f t="shared" si="36"/>
        <v>0</v>
      </c>
      <c r="S76" s="11">
        <f t="shared" si="37"/>
        <v>-0.85122322973985376</v>
      </c>
      <c r="T76" s="11">
        <f t="shared" si="38"/>
        <v>-0.25833785424578271</v>
      </c>
      <c r="U76" s="11">
        <f>'OddsRatio_working_3-way'!S76-'OddsRatio_working_3-way'!R76^2/3</f>
        <v>-0.85122322973985376</v>
      </c>
      <c r="V76" s="11">
        <f>'OddsRatio_working_3-way'!S76*'OddsRatio_working_3-way'!R76/3-2*'OddsRatio_working_3-way'!R76^3/27-'OddsRatio_working_3-way'!T76</f>
        <v>0.25833785424578271</v>
      </c>
      <c r="W76" s="11">
        <f>'OddsRatio_working_3-way'!V76^2+4*'OddsRatio_working_3-way'!U76^3/27</f>
        <v>-2.4636392742719046E-2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0.15114135741007018</v>
      </c>
      <c r="Y76" s="11">
        <f>IF('OddsRatio_working_3-way'!W76&gt;=0,IF('OddsRatio_working_3-way'!V76+SQRT('OddsRatio_working_3-way'!W76)&gt;0,0,PI()),ACOS('OddsRatio_working_3-way'!V76/(2*'OddsRatio_working_3-way'!X76)))</f>
        <v>0.54597137348854852</v>
      </c>
      <c r="Z76" s="11">
        <f>'OddsRatio_working_3-way'!X76^(1/3)*COS('OddsRatio_working_3-way'!Y76/3)</f>
        <v>0.52387662414174085</v>
      </c>
      <c r="AA76" s="11">
        <f>'OddsRatio_working_3-way'!X76^(1/3)*COS(('OddsRatio_working_3-way'!Y76+2*PI())/3)</f>
        <v>-0.34542944599150521</v>
      </c>
      <c r="AB76" s="11">
        <f>'OddsRatio_working_3-way'!X76^(1/3)*COS(('OddsRatio_working_3-way'!Y76+4*PI())/3)</f>
        <v>-0.17844717815023572</v>
      </c>
      <c r="AC76" s="11">
        <f>'OddsRatio_working_3-way'!X76^(1/3)*SIN('OddsRatio_working_3-way'!Y76/3)</f>
        <v>9.6407257288051218E-2</v>
      </c>
      <c r="AD76" s="11">
        <f>'OddsRatio_working_3-way'!X76^(1/3)*SIN(('OddsRatio_working_3-way'!Y76+2*PI())/3)</f>
        <v>0.40548683631155413</v>
      </c>
      <c r="AE76" s="11">
        <f>'OddsRatio_working_3-way'!X76^(1/3)*SIN(('OddsRatio_working_3-way'!Y76+4*PI())/3)</f>
        <v>-0.50189409359960535</v>
      </c>
      <c r="AF76" s="11">
        <f>-'OddsRatio_working_3-way'!U76/(3*'OddsRatio_working_3-way'!X76^(1/3))*COS(('OddsRatio_working_3-way'!Y76)/3)</f>
        <v>0.52387662414174074</v>
      </c>
      <c r="AG76" s="11">
        <f>-'OddsRatio_working_3-way'!U76/(3*'OddsRatio_working_3-way'!X76^(1/3))*COS(('OddsRatio_working_3-way'!Y76+2*PI())/3)</f>
        <v>-0.34542944599150516</v>
      </c>
      <c r="AH76" s="11">
        <f>-'OddsRatio_working_3-way'!U76/(3*'OddsRatio_working_3-way'!X76^(1/3))*COS(('OddsRatio_working_3-way'!Y76+4*PI())/3)</f>
        <v>-0.1784471781502357</v>
      </c>
      <c r="AI76" s="11">
        <f>'OddsRatio_working_3-way'!U76/(3*'OddsRatio_working_3-way'!X76^(1/3))*SIN(('OddsRatio_working_3-way'!Y76)/3)</f>
        <v>-9.640725728805119E-2</v>
      </c>
      <c r="AJ76" s="11">
        <f>'OddsRatio_working_3-way'!U76/(3*'OddsRatio_working_3-way'!X76^(1/3))*SIN(('OddsRatio_working_3-way'!Y76+2*PI())/3)</f>
        <v>-0.40548683631155402</v>
      </c>
      <c r="AK76" s="11">
        <f>'OddsRatio_working_3-way'!U76/(3*'OddsRatio_working_3-way'!X76^(1/3))*SIN(('OddsRatio_working_3-way'!Y76+4*PI())/3)</f>
        <v>0.50189409359960524</v>
      </c>
      <c r="AL76" s="11">
        <f>'OddsRatio_working_3-way'!Z76+'OddsRatio_working_3-way'!AF76</f>
        <v>1.0477532482834815</v>
      </c>
      <c r="AM76" s="11">
        <f>'OddsRatio_working_3-way'!AA76+'OddsRatio_working_3-way'!AG76</f>
        <v>-0.69085889198301031</v>
      </c>
      <c r="AN76" s="11">
        <f>'OddsRatio_working_3-way'!AB76+'OddsRatio_working_3-way'!AH76</f>
        <v>-0.35689435630047139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1.0477532482834815</v>
      </c>
      <c r="AS76" s="11">
        <f>IF(('OddsRatio_working_3-way'!X76=0),IF(Q76&gt;0,-Q76^(1/3),(-Q76)^(1/3)),'OddsRatio_working_3-way'!AM76-'OddsRatio_working_3-way'!R76/3)</f>
        <v>-0.69085889198301031</v>
      </c>
      <c r="AT76" s="11">
        <f>IF(('OddsRatio_working_3-way'!X76=0),IF(Q76&gt;0,-Q76^(1/3),(-Q76)^(1/3)),'OddsRatio_working_3-way'!AN76-'OddsRatio_working_3-way'!R76/3)</f>
        <v>-0.35689435630047139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1.71</v>
      </c>
      <c r="B77" s="4">
        <f>IF('True_Odds_Calculator_3-way'!B76="","",'True_Odds_Calculator_3-way'!B76)</f>
        <v>3.83</v>
      </c>
      <c r="C77" s="4">
        <f>IF('True_Odds_Calculator_3-way'!C76="","",'True_Odds_Calculator_3-way'!C76)</f>
        <v>5.36</v>
      </c>
      <c r="D77" s="9">
        <f t="shared" si="26"/>
        <v>0.57122456374301855</v>
      </c>
      <c r="E77" s="9">
        <f t="shared" si="27"/>
        <v>0.25050553246275259</v>
      </c>
      <c r="F77" s="9">
        <f t="shared" si="28"/>
        <v>0.17826990379422863</v>
      </c>
      <c r="G77" s="9">
        <f t="shared" si="29"/>
        <v>1.0572183051679191</v>
      </c>
      <c r="H77" s="9">
        <f t="shared" si="30"/>
        <v>1.7506249966692227</v>
      </c>
      <c r="I77" s="9">
        <f t="shared" si="31"/>
        <v>3.9919278036252113</v>
      </c>
      <c r="J77" s="9">
        <f t="shared" si="32"/>
        <v>5.6094718105321277</v>
      </c>
      <c r="K77" s="11">
        <f t="shared" si="33"/>
        <v>0.58479532163742687</v>
      </c>
      <c r="L77" s="11">
        <f t="shared" si="34"/>
        <v>0.2610966057441253</v>
      </c>
      <c r="M77" s="11">
        <f t="shared" si="35"/>
        <v>0.18656716417910446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-0.24955805918417617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0.22504398897820002</v>
      </c>
      <c r="Q77" s="11">
        <f>2*'OddsRatio_working_3-way'!K77*'OddsRatio_working_3-way'!L77*'OddsRatio_working_3-way'!M77</f>
        <v>5.6973161766632904E-2</v>
      </c>
      <c r="R77" s="11">
        <f t="shared" si="36"/>
        <v>0</v>
      </c>
      <c r="S77" s="11">
        <f t="shared" si="37"/>
        <v>-0.90177007191787573</v>
      </c>
      <c r="T77" s="11">
        <f t="shared" si="38"/>
        <v>-0.22829622073870265</v>
      </c>
      <c r="U77" s="11">
        <f>'OddsRatio_working_3-way'!S77-'OddsRatio_working_3-way'!R77^2/3</f>
        <v>-0.90177007191787573</v>
      </c>
      <c r="V77" s="11">
        <f>'OddsRatio_working_3-way'!S77*'OddsRatio_working_3-way'!R77/3-2*'OddsRatio_working_3-way'!R77^3/27-'OddsRatio_working_3-way'!T77</f>
        <v>0.22829622073870265</v>
      </c>
      <c r="W77" s="11">
        <f>'OddsRatio_working_3-way'!V77^2+4*'OddsRatio_working_3-way'!U77^3/27</f>
        <v>-5.6519315570314727E-2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0.16480175967953831</v>
      </c>
      <c r="Y77" s="11">
        <f>IF('OddsRatio_working_3-way'!W77&gt;=0,IF('OddsRatio_working_3-way'!V77+SQRT('OddsRatio_working_3-way'!W77)&gt;0,0,PI()),ACOS('OddsRatio_working_3-way'!V77/(2*'OddsRatio_working_3-way'!X77)))</f>
        <v>0.80565505169412666</v>
      </c>
      <c r="Z77" s="11">
        <f>'OddsRatio_working_3-way'!X77^(1/3)*COS('OddsRatio_working_3-way'!Y77/3)</f>
        <v>0.52860915258395946</v>
      </c>
      <c r="AA77" s="11">
        <f>'OddsRatio_working_3-way'!X77^(1/3)*COS(('OddsRatio_working_3-way'!Y77+2*PI())/3)</f>
        <v>-0.39028787214035854</v>
      </c>
      <c r="AB77" s="11">
        <f>'OddsRatio_working_3-way'!X77^(1/3)*COS(('OddsRatio_working_3-way'!Y77+4*PI())/3)</f>
        <v>-0.13832128044360098</v>
      </c>
      <c r="AC77" s="11">
        <f>'OddsRatio_working_3-way'!X77^(1/3)*SIN('OddsRatio_working_3-way'!Y77/3)</f>
        <v>0.14547297954291549</v>
      </c>
      <c r="AD77" s="11">
        <f>'OddsRatio_working_3-way'!X77^(1/3)*SIN(('OddsRatio_working_3-way'!Y77+2*PI())/3)</f>
        <v>0.38505246503921564</v>
      </c>
      <c r="AE77" s="11">
        <f>'OddsRatio_working_3-way'!X77^(1/3)*SIN(('OddsRatio_working_3-way'!Y77+4*PI())/3)</f>
        <v>-0.53052544458213113</v>
      </c>
      <c r="AF77" s="11">
        <f>-'OddsRatio_working_3-way'!U77/(3*'OddsRatio_working_3-way'!X77^(1/3))*COS(('OddsRatio_working_3-way'!Y77)/3)</f>
        <v>0.52860915258395957</v>
      </c>
      <c r="AG77" s="11">
        <f>-'OddsRatio_working_3-way'!U77/(3*'OddsRatio_working_3-way'!X77^(1/3))*COS(('OddsRatio_working_3-way'!Y77+2*PI())/3)</f>
        <v>-0.39028787214035859</v>
      </c>
      <c r="AH77" s="11">
        <f>-'OddsRatio_working_3-way'!U77/(3*'OddsRatio_working_3-way'!X77^(1/3))*COS(('OddsRatio_working_3-way'!Y77+4*PI())/3)</f>
        <v>-0.13832128044360101</v>
      </c>
      <c r="AI77" s="11">
        <f>'OddsRatio_working_3-way'!U77/(3*'OddsRatio_working_3-way'!X77^(1/3))*SIN(('OddsRatio_working_3-way'!Y77)/3)</f>
        <v>-0.14547297954291552</v>
      </c>
      <c r="AJ77" s="11">
        <f>'OddsRatio_working_3-way'!U77/(3*'OddsRatio_working_3-way'!X77^(1/3))*SIN(('OddsRatio_working_3-way'!Y77+2*PI())/3)</f>
        <v>-0.3850524650392157</v>
      </c>
      <c r="AK77" s="11">
        <f>'OddsRatio_working_3-way'!U77/(3*'OddsRatio_working_3-way'!X77^(1/3))*SIN(('OddsRatio_working_3-way'!Y77+4*PI())/3)</f>
        <v>0.53052544458213124</v>
      </c>
      <c r="AL77" s="11">
        <f>'OddsRatio_working_3-way'!Z77+'OddsRatio_working_3-way'!AF77</f>
        <v>1.0572183051679191</v>
      </c>
      <c r="AM77" s="11">
        <f>'OddsRatio_working_3-way'!AA77+'OddsRatio_working_3-way'!AG77</f>
        <v>-0.78057574428071708</v>
      </c>
      <c r="AN77" s="11">
        <f>'OddsRatio_working_3-way'!AB77+'OddsRatio_working_3-way'!AH77</f>
        <v>-0.27664256088720196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1.0572183051679191</v>
      </c>
      <c r="AS77" s="11">
        <f>IF(('OddsRatio_working_3-way'!X77=0),IF(Q77&gt;0,-Q77^(1/3),(-Q77)^(1/3)),'OddsRatio_working_3-way'!AM77-'OddsRatio_working_3-way'!R77/3)</f>
        <v>-0.78057574428071708</v>
      </c>
      <c r="AT77" s="11">
        <f>IF(('OddsRatio_working_3-way'!X77=0),IF(Q77&gt;0,-Q77^(1/3),(-Q77)^(1/3)),'OddsRatio_working_3-way'!AN77-'OddsRatio_working_3-way'!R77/3)</f>
        <v>-0.27664256088720196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1.46</v>
      </c>
      <c r="B78" s="4">
        <f>IF('True_Odds_Calculator_3-way'!B77="","",'True_Odds_Calculator_3-way'!B77)</f>
        <v>4.6100000000000003</v>
      </c>
      <c r="C78" s="4">
        <f>IF('True_Odds_Calculator_3-way'!C77="","",'True_Odds_Calculator_3-way'!C77)</f>
        <v>7.66</v>
      </c>
      <c r="D78" s="9">
        <f t="shared" si="26"/>
        <v>0.67066420567593477</v>
      </c>
      <c r="E78" s="9">
        <f t="shared" si="27"/>
        <v>0.20602640407997633</v>
      </c>
      <c r="F78" s="9">
        <f t="shared" si="28"/>
        <v>0.12330939024408875</v>
      </c>
      <c r="G78" s="9">
        <f t="shared" si="29"/>
        <v>1.0675198898438079</v>
      </c>
      <c r="H78" s="9">
        <f t="shared" si="30"/>
        <v>1.491059149328152</v>
      </c>
      <c r="I78" s="9">
        <f t="shared" si="31"/>
        <v>4.853746802336147</v>
      </c>
      <c r="J78" s="9">
        <f t="shared" si="32"/>
        <v>8.1096824663597609</v>
      </c>
      <c r="K78" s="11">
        <f t="shared" si="33"/>
        <v>0.68493150684931503</v>
      </c>
      <c r="L78" s="11">
        <f t="shared" si="34"/>
        <v>0.21691973969631234</v>
      </c>
      <c r="M78" s="11">
        <f t="shared" si="35"/>
        <v>0.13054830287206265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-0.21451452890539513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0.2081216072589713</v>
      </c>
      <c r="Q78" s="11">
        <f>2*'OddsRatio_working_3-way'!K78*'OddsRatio_working_3-way'!L78*'OddsRatio_working_3-way'!M78</f>
        <v>3.8792471064113931E-2</v>
      </c>
      <c r="R78" s="11">
        <f t="shared" si="36"/>
        <v>0</v>
      </c>
      <c r="S78" s="11">
        <f t="shared" si="37"/>
        <v>-0.97019818807124614</v>
      </c>
      <c r="T78" s="11">
        <f t="shared" si="38"/>
        <v>-0.1808384320729256</v>
      </c>
      <c r="U78" s="11">
        <f>'OddsRatio_working_3-way'!S78-'OddsRatio_working_3-way'!R78^2/3</f>
        <v>-0.97019818807124614</v>
      </c>
      <c r="V78" s="11">
        <f>'OddsRatio_working_3-way'!S78*'OddsRatio_working_3-way'!R78/3-2*'OddsRatio_working_3-way'!R78^3/27-'OddsRatio_working_3-way'!T78</f>
        <v>0.1808384320729256</v>
      </c>
      <c r="W78" s="11">
        <f>'OddsRatio_working_3-way'!V78^2+4*'OddsRatio_working_3-way'!U78^3/27</f>
        <v>-0.1025911710819925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0.18391146619813201</v>
      </c>
      <c r="Y78" s="11">
        <f>IF('OddsRatio_working_3-way'!W78&gt;=0,IF('OddsRatio_working_3-way'!V78+SQRT('OddsRatio_working_3-way'!W78)&gt;0,0,PI()),ACOS('OddsRatio_working_3-way'!V78/(2*'OddsRatio_working_3-way'!X78)))</f>
        <v>1.0568181074081355</v>
      </c>
      <c r="Z78" s="11">
        <f>'OddsRatio_working_3-way'!X78^(1/3)*COS('OddsRatio_working_3-way'!Y78/3)</f>
        <v>0.53375994492190404</v>
      </c>
      <c r="AA78" s="11">
        <f>'OddsRatio_working_3-way'!X78^(1/3)*COS(('OddsRatio_working_3-way'!Y78+2*PI())/3)</f>
        <v>-0.43680580309166001</v>
      </c>
      <c r="AB78" s="11">
        <f>'OddsRatio_working_3-way'!X78^(1/3)*COS(('OddsRatio_working_3-way'!Y78+4*PI())/3)</f>
        <v>-9.6954141830244117E-2</v>
      </c>
      <c r="AC78" s="11">
        <f>'OddsRatio_working_3-way'!X78^(1/3)*SIN('OddsRatio_working_3-way'!Y78/3)</f>
        <v>0.19621344811382008</v>
      </c>
      <c r="AD78" s="11">
        <f>'OddsRatio_working_3-way'!X78^(1/3)*SIN(('OddsRatio_working_3-way'!Y78+2*PI())/3)</f>
        <v>0.36414294776804162</v>
      </c>
      <c r="AE78" s="11">
        <f>'OddsRatio_working_3-way'!X78^(1/3)*SIN(('OddsRatio_working_3-way'!Y78+4*PI())/3)</f>
        <v>-0.5603563958818617</v>
      </c>
      <c r="AF78" s="11">
        <f>-'OddsRatio_working_3-way'!U78/(3*'OddsRatio_working_3-way'!X78^(1/3))*COS(('OddsRatio_working_3-way'!Y78)/3)</f>
        <v>0.53375994492190393</v>
      </c>
      <c r="AG78" s="11">
        <f>-'OddsRatio_working_3-way'!U78/(3*'OddsRatio_working_3-way'!X78^(1/3))*COS(('OddsRatio_working_3-way'!Y78+2*PI())/3)</f>
        <v>-0.43680580309165995</v>
      </c>
      <c r="AH78" s="11">
        <f>-'OddsRatio_working_3-way'!U78/(3*'OddsRatio_working_3-way'!X78^(1/3))*COS(('OddsRatio_working_3-way'!Y78+4*PI())/3)</f>
        <v>-9.6954141830244103E-2</v>
      </c>
      <c r="AI78" s="11">
        <f>'OddsRatio_working_3-way'!U78/(3*'OddsRatio_working_3-way'!X78^(1/3))*SIN(('OddsRatio_working_3-way'!Y78)/3)</f>
        <v>-0.19621344811382002</v>
      </c>
      <c r="AJ78" s="11">
        <f>'OddsRatio_working_3-way'!U78/(3*'OddsRatio_working_3-way'!X78^(1/3))*SIN(('OddsRatio_working_3-way'!Y78+2*PI())/3)</f>
        <v>-0.36414294776804157</v>
      </c>
      <c r="AK78" s="11">
        <f>'OddsRatio_working_3-way'!U78/(3*'OddsRatio_working_3-way'!X78^(1/3))*SIN(('OddsRatio_working_3-way'!Y78+4*PI())/3)</f>
        <v>0.56035639588186159</v>
      </c>
      <c r="AL78" s="11">
        <f>'OddsRatio_working_3-way'!Z78+'OddsRatio_working_3-way'!AF78</f>
        <v>1.0675198898438079</v>
      </c>
      <c r="AM78" s="11">
        <f>'OddsRatio_working_3-way'!AA78+'OddsRatio_working_3-way'!AG78</f>
        <v>-0.8736116061833199</v>
      </c>
      <c r="AN78" s="11">
        <f>'OddsRatio_working_3-way'!AB78+'OddsRatio_working_3-way'!AH78</f>
        <v>-0.19390828366048823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1.0675198898438079</v>
      </c>
      <c r="AS78" s="11">
        <f>IF(('OddsRatio_working_3-way'!X78=0),IF(Q78&gt;0,-Q78^(1/3),(-Q78)^(1/3)),'OddsRatio_working_3-way'!AM78-'OddsRatio_working_3-way'!R78/3)</f>
        <v>-0.8736116061833199</v>
      </c>
      <c r="AT78" s="11">
        <f>IF(('OddsRatio_working_3-way'!X78=0),IF(Q78&gt;0,-Q78^(1/3),(-Q78)^(1/3)),'OddsRatio_working_3-way'!AN78-'OddsRatio_working_3-way'!R78/3)</f>
        <v>-0.19390828366048823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2.23</v>
      </c>
      <c r="B79" s="4">
        <f>IF('True_Odds_Calculator_3-way'!B78="","",'True_Odds_Calculator_3-way'!B78)</f>
        <v>3.2</v>
      </c>
      <c r="C79" s="4">
        <f>IF('True_Odds_Calculator_3-way'!C78="","",'True_Odds_Calculator_3-way'!C78)</f>
        <v>3.75</v>
      </c>
      <c r="D79" s="9">
        <f t="shared" si="26"/>
        <v>0.4380097581177631</v>
      </c>
      <c r="E79" s="9">
        <f t="shared" si="27"/>
        <v>0.30349993534330549</v>
      </c>
      <c r="F79" s="9">
        <f t="shared" si="28"/>
        <v>0.25849030653893185</v>
      </c>
      <c r="G79" s="9">
        <f t="shared" si="29"/>
        <v>1.0431334626882283</v>
      </c>
      <c r="H79" s="9">
        <f t="shared" si="30"/>
        <v>2.2830541591065203</v>
      </c>
      <c r="I79" s="9">
        <f t="shared" si="31"/>
        <v>3.2948936179141026</v>
      </c>
      <c r="J79" s="9">
        <f t="shared" si="32"/>
        <v>3.8686170223926273</v>
      </c>
      <c r="K79" s="11">
        <f t="shared" si="33"/>
        <v>0.44843049327354262</v>
      </c>
      <c r="L79" s="11">
        <f t="shared" si="34"/>
        <v>0.3125</v>
      </c>
      <c r="M79" s="11">
        <f t="shared" si="35"/>
        <v>0.26666666666666666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-0.27808295964125584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0.23094170403587444</v>
      </c>
      <c r="Q79" s="11">
        <f>2*'OddsRatio_working_3-way'!K79*'OddsRatio_working_3-way'!L79*'OddsRatio_working_3-way'!M79</f>
        <v>7.4738415545590436E-2</v>
      </c>
      <c r="R79" s="11">
        <f t="shared" si="36"/>
        <v>0</v>
      </c>
      <c r="S79" s="11">
        <f t="shared" si="37"/>
        <v>-0.83047772626486527</v>
      </c>
      <c r="T79" s="11">
        <f t="shared" si="38"/>
        <v>-0.26876301820869425</v>
      </c>
      <c r="U79" s="11">
        <f>'OddsRatio_working_3-way'!S79-'OddsRatio_working_3-way'!R79^2/3</f>
        <v>-0.83047772626486527</v>
      </c>
      <c r="V79" s="11">
        <f>'OddsRatio_working_3-way'!S79*'OddsRatio_working_3-way'!R79/3-2*'OddsRatio_working_3-way'!R79^3/27-'OddsRatio_working_3-way'!T79</f>
        <v>0.26876301820869425</v>
      </c>
      <c r="W79" s="11">
        <f>'OddsRatio_working_3-way'!V79^2+4*'OddsRatio_working_3-way'!U79^3/27</f>
        <v>-1.2621978599554773E-2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0.1456498700275782</v>
      </c>
      <c r="Y79" s="11">
        <f>IF('OddsRatio_working_3-way'!W79&gt;=0,IF('OddsRatio_working_3-way'!V79+SQRT('OddsRatio_working_3-way'!W79)&gt;0,0,PI()),ACOS('OddsRatio_working_3-way'!V79/(2*'OddsRatio_working_3-way'!X79)))</f>
        <v>0.39594136574227434</v>
      </c>
      <c r="Z79" s="11">
        <f>'OddsRatio_working_3-way'!X79^(1/3)*COS('OddsRatio_working_3-way'!Y79/3)</f>
        <v>0.52156673134411424</v>
      </c>
      <c r="AA79" s="11">
        <f>'OddsRatio_working_3-way'!X79^(1/3)*COS(('OddsRatio_working_3-way'!Y79+2*PI())/3)</f>
        <v>-0.32074618859158588</v>
      </c>
      <c r="AB79" s="11">
        <f>'OddsRatio_working_3-way'!X79^(1/3)*COS(('OddsRatio_working_3-way'!Y79+4*PI())/3)</f>
        <v>-0.2008205427525285</v>
      </c>
      <c r="AC79" s="11">
        <f>'OddsRatio_working_3-way'!X79^(1/3)*SIN('OddsRatio_working_3-way'!Y79/3)</f>
        <v>6.9239103907919514E-2</v>
      </c>
      <c r="AD79" s="11">
        <f>'OddsRatio_working_3-way'!X79^(1/3)*SIN(('OddsRatio_working_3-way'!Y79+2*PI())/3)</f>
        <v>0.41707048715885664</v>
      </c>
      <c r="AE79" s="11">
        <f>'OddsRatio_working_3-way'!X79^(1/3)*SIN(('OddsRatio_working_3-way'!Y79+4*PI())/3)</f>
        <v>-0.48630959106677613</v>
      </c>
      <c r="AF79" s="11">
        <f>-'OddsRatio_working_3-way'!U79/(3*'OddsRatio_working_3-way'!X79^(1/3))*COS(('OddsRatio_working_3-way'!Y79)/3)</f>
        <v>0.52156673134411413</v>
      </c>
      <c r="AG79" s="11">
        <f>-'OddsRatio_working_3-way'!U79/(3*'OddsRatio_working_3-way'!X79^(1/3))*COS(('OddsRatio_working_3-way'!Y79+2*PI())/3)</f>
        <v>-0.32074618859158582</v>
      </c>
      <c r="AH79" s="11">
        <f>-'OddsRatio_working_3-way'!U79/(3*'OddsRatio_working_3-way'!X79^(1/3))*COS(('OddsRatio_working_3-way'!Y79+4*PI())/3)</f>
        <v>-0.20082054275252847</v>
      </c>
      <c r="AI79" s="11">
        <f>'OddsRatio_working_3-way'!U79/(3*'OddsRatio_working_3-way'!X79^(1/3))*SIN(('OddsRatio_working_3-way'!Y79)/3)</f>
        <v>-6.92391039079195E-2</v>
      </c>
      <c r="AJ79" s="11">
        <f>'OddsRatio_working_3-way'!U79/(3*'OddsRatio_working_3-way'!X79^(1/3))*SIN(('OddsRatio_working_3-way'!Y79+2*PI())/3)</f>
        <v>-0.41707048715885653</v>
      </c>
      <c r="AK79" s="11">
        <f>'OddsRatio_working_3-way'!U79/(3*'OddsRatio_working_3-way'!X79^(1/3))*SIN(('OddsRatio_working_3-way'!Y79+4*PI())/3)</f>
        <v>0.48630959106677601</v>
      </c>
      <c r="AL79" s="11">
        <f>'OddsRatio_working_3-way'!Z79+'OddsRatio_working_3-way'!AF79</f>
        <v>1.0431334626882283</v>
      </c>
      <c r="AM79" s="11">
        <f>'OddsRatio_working_3-way'!AA79+'OddsRatio_working_3-way'!AG79</f>
        <v>-0.64149237718317176</v>
      </c>
      <c r="AN79" s="11">
        <f>'OddsRatio_working_3-way'!AB79+'OddsRatio_working_3-way'!AH79</f>
        <v>-0.40164108550505695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1.0431334626882283</v>
      </c>
      <c r="AS79" s="11">
        <f>IF(('OddsRatio_working_3-way'!X79=0),IF(Q79&gt;0,-Q79^(1/3),(-Q79)^(1/3)),'OddsRatio_working_3-way'!AM79-'OddsRatio_working_3-way'!R79/3)</f>
        <v>-0.64149237718317176</v>
      </c>
      <c r="AT79" s="11">
        <f>IF(('OddsRatio_working_3-way'!X79=0),IF(Q79&gt;0,-Q79^(1/3),(-Q79)^(1/3)),'OddsRatio_working_3-way'!AN79-'OddsRatio_working_3-way'!R79/3)</f>
        <v>-0.40164108550505695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3.05</v>
      </c>
      <c r="B80" s="4">
        <f>IF('True_Odds_Calculator_3-way'!B79="","",'True_Odds_Calculator_3-way'!B79)</f>
        <v>3.27</v>
      </c>
      <c r="C80" s="4">
        <f>IF('True_Odds_Calculator_3-way'!C79="","",'True_Odds_Calculator_3-way'!C79)</f>
        <v>2.54</v>
      </c>
      <c r="D80" s="9">
        <f t="shared" si="26"/>
        <v>0.31888754278038506</v>
      </c>
      <c r="E80" s="9">
        <f t="shared" si="27"/>
        <v>0.29716618206654077</v>
      </c>
      <c r="F80" s="9">
        <f t="shared" si="28"/>
        <v>0.38394627515307417</v>
      </c>
      <c r="G80" s="9">
        <f t="shared" si="29"/>
        <v>1.0419032873928755</v>
      </c>
      <c r="H80" s="9">
        <f t="shared" si="30"/>
        <v>3.1359017391553952</v>
      </c>
      <c r="I80" s="9">
        <f t="shared" si="31"/>
        <v>3.3651204623818276</v>
      </c>
      <c r="J80" s="9">
        <f t="shared" si="32"/>
        <v>2.6045310625850284</v>
      </c>
      <c r="K80" s="11">
        <f t="shared" si="33"/>
        <v>0.32786885245901642</v>
      </c>
      <c r="L80" s="11">
        <f t="shared" si="34"/>
        <v>0.3058103975535168</v>
      </c>
      <c r="M80" s="11">
        <f t="shared" si="35"/>
        <v>0.39370078740157477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-0.28289099973196696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0.23132166382646296</v>
      </c>
      <c r="Q80" s="11">
        <f>2*'OddsRatio_working_3-way'!K80*'OddsRatio_working_3-way'!L80*'OddsRatio_working_3-way'!M80</f>
        <v>7.8949373319611924E-2</v>
      </c>
      <c r="R80" s="11">
        <f t="shared" si="36"/>
        <v>0</v>
      </c>
      <c r="S80" s="11">
        <f t="shared" si="37"/>
        <v>-0.81770598585898868</v>
      </c>
      <c r="T80" s="11">
        <f t="shared" si="38"/>
        <v>-0.27908054124880161</v>
      </c>
      <c r="U80" s="11">
        <f>'OddsRatio_working_3-way'!S80-'OddsRatio_working_3-way'!R80^2/3</f>
        <v>-0.81770598585898868</v>
      </c>
      <c r="V80" s="11">
        <f>'OddsRatio_working_3-way'!S80*'OddsRatio_working_3-way'!R80/3-2*'OddsRatio_working_3-way'!R80^3/27-'OddsRatio_working_3-way'!T80</f>
        <v>0.27908054124880161</v>
      </c>
      <c r="W80" s="11">
        <f>'OddsRatio_working_3-way'!V80^2+4*'OddsRatio_working_3-way'!U80^3/27</f>
        <v>-3.1145623636334718E-3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0.14230294345810063</v>
      </c>
      <c r="Y80" s="11">
        <f>IF('OddsRatio_working_3-way'!W80&gt;=0,IF('OddsRatio_working_3-way'!V80+SQRT('OddsRatio_working_3-way'!W80)&gt;0,0,PI()),ACOS('OddsRatio_working_3-way'!V80/(2*'OddsRatio_working_3-way'!X80)))</f>
        <v>0.19736853430086687</v>
      </c>
      <c r="Z80" s="11">
        <f>'OddsRatio_working_3-way'!X80^(1/3)*COS('OddsRatio_working_3-way'!Y80/3)</f>
        <v>0.52095164369643776</v>
      </c>
      <c r="AA80" s="11">
        <f>'OddsRatio_working_3-way'!X80^(1/3)*COS(('OddsRatio_working_3-way'!Y80+2*PI())/3)</f>
        <v>-0.29020014122195736</v>
      </c>
      <c r="AB80" s="11">
        <f>'OddsRatio_working_3-way'!X80^(1/3)*COS(('OddsRatio_working_3-way'!Y80+4*PI())/3)</f>
        <v>-0.23075150247448009</v>
      </c>
      <c r="AC80" s="11">
        <f>'OddsRatio_working_3-way'!X80^(1/3)*SIN('OddsRatio_working_3-way'!Y80/3)</f>
        <v>3.432268758381278E-2</v>
      </c>
      <c r="AD80" s="11">
        <f>'OddsRatio_working_3-way'!X80^(1/3)*SIN(('OddsRatio_working_3-way'!Y80+2*PI())/3)</f>
        <v>0.43399601379246816</v>
      </c>
      <c r="AE80" s="11">
        <f>'OddsRatio_working_3-way'!X80^(1/3)*SIN(('OddsRatio_working_3-way'!Y80+4*PI())/3)</f>
        <v>-0.46831870137628095</v>
      </c>
      <c r="AF80" s="11">
        <f>-'OddsRatio_working_3-way'!U80/(3*'OddsRatio_working_3-way'!X80^(1/3))*COS(('OddsRatio_working_3-way'!Y80)/3)</f>
        <v>0.52095164369643776</v>
      </c>
      <c r="AG80" s="11">
        <f>-'OddsRatio_working_3-way'!U80/(3*'OddsRatio_working_3-way'!X80^(1/3))*COS(('OddsRatio_working_3-way'!Y80+2*PI())/3)</f>
        <v>-0.29020014122195736</v>
      </c>
      <c r="AH80" s="11">
        <f>-'OddsRatio_working_3-way'!U80/(3*'OddsRatio_working_3-way'!X80^(1/3))*COS(('OddsRatio_working_3-way'!Y80+4*PI())/3)</f>
        <v>-0.23075150247448009</v>
      </c>
      <c r="AI80" s="11">
        <f>'OddsRatio_working_3-way'!U80/(3*'OddsRatio_working_3-way'!X80^(1/3))*SIN(('OddsRatio_working_3-way'!Y80)/3)</f>
        <v>-3.432268758381278E-2</v>
      </c>
      <c r="AJ80" s="11">
        <f>'OddsRatio_working_3-way'!U80/(3*'OddsRatio_working_3-way'!X80^(1/3))*SIN(('OddsRatio_working_3-way'!Y80+2*PI())/3)</f>
        <v>-0.43399601379246816</v>
      </c>
      <c r="AK80" s="11">
        <f>'OddsRatio_working_3-way'!U80/(3*'OddsRatio_working_3-way'!X80^(1/3))*SIN(('OddsRatio_working_3-way'!Y80+4*PI())/3)</f>
        <v>0.46831870137628095</v>
      </c>
      <c r="AL80" s="11">
        <f>'OddsRatio_working_3-way'!Z80+'OddsRatio_working_3-way'!AF80</f>
        <v>1.0419032873928755</v>
      </c>
      <c r="AM80" s="11">
        <f>'OddsRatio_working_3-way'!AA80+'OddsRatio_working_3-way'!AG80</f>
        <v>-0.58040028244391473</v>
      </c>
      <c r="AN80" s="11">
        <f>'OddsRatio_working_3-way'!AB80+'OddsRatio_working_3-way'!AH80</f>
        <v>-0.46150300494896018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1.0419032873928755</v>
      </c>
      <c r="AS80" s="11">
        <f>IF(('OddsRatio_working_3-way'!X80=0),IF(Q80&gt;0,-Q80^(1/3),(-Q80)^(1/3)),'OddsRatio_working_3-way'!AM80-'OddsRatio_working_3-way'!R80/3)</f>
        <v>-0.58040028244391473</v>
      </c>
      <c r="AT80" s="11">
        <f>IF(('OddsRatio_working_3-way'!X80=0),IF(Q80&gt;0,-Q80^(1/3),(-Q80)^(1/3)),'OddsRatio_working_3-way'!AN80-'OddsRatio_working_3-way'!R80/3)</f>
        <v>-0.46150300494896018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1.0900000000000001</v>
      </c>
      <c r="B81" s="4">
        <f>IF('True_Odds_Calculator_3-way'!B80="","",'True_Odds_Calculator_3-way'!B80)</f>
        <v>9.3800000000000008</v>
      </c>
      <c r="C81" s="4">
        <f>IF('True_Odds_Calculator_3-way'!C80="","",'True_Odds_Calculator_3-way'!C80)</f>
        <v>35.270000000000003</v>
      </c>
      <c r="D81" s="9">
        <f t="shared" si="26"/>
        <v>0.89462681499844054</v>
      </c>
      <c r="E81" s="9">
        <f t="shared" si="27"/>
        <v>8.3562803683709524E-2</v>
      </c>
      <c r="F81" s="9">
        <f t="shared" si="28"/>
        <v>2.1810381317849965E-2</v>
      </c>
      <c r="G81" s="9">
        <f t="shared" si="29"/>
        <v>1.308716827011311</v>
      </c>
      <c r="H81" s="9">
        <f t="shared" si="30"/>
        <v>1.1177845144310179</v>
      </c>
      <c r="I81" s="9">
        <f t="shared" si="31"/>
        <v>11.967047010354786</v>
      </c>
      <c r="J81" s="9">
        <f t="shared" si="32"/>
        <v>45.849725661677631</v>
      </c>
      <c r="K81" s="11">
        <f t="shared" si="33"/>
        <v>0.9174311926605504</v>
      </c>
      <c r="L81" s="11">
        <f t="shared" si="34"/>
        <v>0.10660980810234541</v>
      </c>
      <c r="M81" s="11">
        <f t="shared" si="35"/>
        <v>2.8352707683583781E-2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-7.1674692187656874E-2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0.1185222048078452</v>
      </c>
      <c r="Q81" s="11">
        <f>2*'OddsRatio_working_3-way'!K81*'OddsRatio_working_3-way'!L81*'OddsRatio_working_3-way'!M81</f>
        <v>5.5461958262913048E-3</v>
      </c>
      <c r="R81" s="11">
        <f t="shared" si="36"/>
        <v>0</v>
      </c>
      <c r="S81" s="11">
        <f t="shared" si="37"/>
        <v>-1.6536130283968762</v>
      </c>
      <c r="T81" s="11">
        <f t="shared" si="38"/>
        <v>-7.7380113635792044E-2</v>
      </c>
      <c r="U81" s="11">
        <f>'OddsRatio_working_3-way'!S81-'OddsRatio_working_3-way'!R81^2/3</f>
        <v>-1.6536130283968762</v>
      </c>
      <c r="V81" s="11">
        <f>'OddsRatio_working_3-way'!S81*'OddsRatio_working_3-way'!R81/3-2*'OddsRatio_working_3-way'!R81^3/27-'OddsRatio_working_3-way'!T81</f>
        <v>7.7380113635792044E-2</v>
      </c>
      <c r="W81" s="11">
        <f>'OddsRatio_working_3-way'!V81^2+4*'OddsRatio_working_3-way'!U81^3/27</f>
        <v>-0.66389366227565849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0.40923139672499059</v>
      </c>
      <c r="Y81" s="11">
        <f>IF('OddsRatio_working_3-way'!W81&gt;=0,IF('OddsRatio_working_3-way'!V81+SQRT('OddsRatio_working_3-way'!W81)&gt;0,0,PI()),ACOS('OddsRatio_working_3-way'!V81/(2*'OddsRatio_working_3-way'!X81)))</f>
        <v>1.4761116857496501</v>
      </c>
      <c r="Z81" s="11">
        <f>'OddsRatio_working_3-way'!X81^(1/3)*COS('OddsRatio_working_3-way'!Y81/3)</f>
        <v>0.6543584135056556</v>
      </c>
      <c r="AA81" s="11">
        <f>'OddsRatio_working_3-way'!X81^(1/3)*COS(('OddsRatio_working_3-way'!Y81+2*PI())/3)</f>
        <v>-0.63093002091632977</v>
      </c>
      <c r="AB81" s="11">
        <f>'OddsRatio_working_3-way'!X81^(1/3)*COS(('OddsRatio_working_3-way'!Y81+4*PI())/3)</f>
        <v>-2.3428392589325896E-2</v>
      </c>
      <c r="AC81" s="11">
        <f>'OddsRatio_working_3-way'!X81^(1/3)*SIN('OddsRatio_working_3-way'!Y81/3)</f>
        <v>0.35074122864773166</v>
      </c>
      <c r="AD81" s="11">
        <f>'OddsRatio_working_3-way'!X81^(1/3)*SIN(('OddsRatio_working_3-way'!Y81+2*PI())/3)</f>
        <v>0.39132039495211413</v>
      </c>
      <c r="AE81" s="11">
        <f>'OddsRatio_working_3-way'!X81^(1/3)*SIN(('OddsRatio_working_3-way'!Y81+4*PI())/3)</f>
        <v>-0.74206162359984584</v>
      </c>
      <c r="AF81" s="11">
        <f>-'OddsRatio_working_3-way'!U81/(3*'OddsRatio_working_3-way'!X81^(1/3))*COS(('OddsRatio_working_3-way'!Y81)/3)</f>
        <v>0.65435841350565549</v>
      </c>
      <c r="AG81" s="11">
        <f>-'OddsRatio_working_3-way'!U81/(3*'OddsRatio_working_3-way'!X81^(1/3))*COS(('OddsRatio_working_3-way'!Y81+2*PI())/3)</f>
        <v>-0.63093002091632966</v>
      </c>
      <c r="AH81" s="11">
        <f>-'OddsRatio_working_3-way'!U81/(3*'OddsRatio_working_3-way'!X81^(1/3))*COS(('OddsRatio_working_3-way'!Y81+4*PI())/3)</f>
        <v>-2.3428392589325893E-2</v>
      </c>
      <c r="AI81" s="11">
        <f>'OddsRatio_working_3-way'!U81/(3*'OddsRatio_working_3-way'!X81^(1/3))*SIN(('OddsRatio_working_3-way'!Y81)/3)</f>
        <v>-0.35074122864773161</v>
      </c>
      <c r="AJ81" s="11">
        <f>'OddsRatio_working_3-way'!U81/(3*'OddsRatio_working_3-way'!X81^(1/3))*SIN(('OddsRatio_working_3-way'!Y81+2*PI())/3)</f>
        <v>-0.39132039495211407</v>
      </c>
      <c r="AK81" s="11">
        <f>'OddsRatio_working_3-way'!U81/(3*'OddsRatio_working_3-way'!X81^(1/3))*SIN(('OddsRatio_working_3-way'!Y81+4*PI())/3)</f>
        <v>0.74206162359984573</v>
      </c>
      <c r="AL81" s="11">
        <f>'OddsRatio_working_3-way'!Z81+'OddsRatio_working_3-way'!AF81</f>
        <v>1.308716827011311</v>
      </c>
      <c r="AM81" s="11">
        <f>'OddsRatio_working_3-way'!AA81+'OddsRatio_working_3-way'!AG81</f>
        <v>-1.2618600418326595</v>
      </c>
      <c r="AN81" s="11">
        <f>'OddsRatio_working_3-way'!AB81+'OddsRatio_working_3-way'!AH81</f>
        <v>-4.6856785178651786E-2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1.308716827011311</v>
      </c>
      <c r="AS81" s="11">
        <f>IF(('OddsRatio_working_3-way'!X81=0),IF(Q81&gt;0,-Q81^(1/3),(-Q81)^(1/3)),'OddsRatio_working_3-way'!AM81-'OddsRatio_working_3-way'!R81/3)</f>
        <v>-1.2618600418326595</v>
      </c>
      <c r="AT81" s="11">
        <f>IF(('OddsRatio_working_3-way'!X81=0),IF(Q81&gt;0,-Q81^(1/3),(-Q81)^(1/3)),'OddsRatio_working_3-way'!AN81-'OddsRatio_working_3-way'!R81/3)</f>
        <v>-4.6856785178651786E-2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2.15</v>
      </c>
      <c r="B82" s="4">
        <f>IF('True_Odds_Calculator_3-way'!B81="","",'True_Odds_Calculator_3-way'!B81)</f>
        <v>2.98</v>
      </c>
      <c r="C82" s="4">
        <f>IF('True_Odds_Calculator_3-way'!C81="","",'True_Odds_Calculator_3-way'!C81)</f>
        <v>3.9</v>
      </c>
      <c r="D82" s="9">
        <f t="shared" si="26"/>
        <v>0.44348004841362615</v>
      </c>
      <c r="E82" s="9">
        <f t="shared" si="27"/>
        <v>0.31639580507361609</v>
      </c>
      <c r="F82" s="9">
        <f t="shared" si="28"/>
        <v>0.24012414651275774</v>
      </c>
      <c r="G82" s="9">
        <f t="shared" si="29"/>
        <v>1.0912111929609287</v>
      </c>
      <c r="H82" s="9">
        <f t="shared" si="30"/>
        <v>2.254892871905068</v>
      </c>
      <c r="I82" s="9">
        <f t="shared" si="31"/>
        <v>3.1605981620626391</v>
      </c>
      <c r="J82" s="9">
        <f t="shared" si="32"/>
        <v>4.1645124595866925</v>
      </c>
      <c r="K82" s="11">
        <f t="shared" si="33"/>
        <v>0.46511627906976744</v>
      </c>
      <c r="L82" s="11">
        <f t="shared" si="34"/>
        <v>0.33557046979865773</v>
      </c>
      <c r="M82" s="11">
        <f t="shared" si="35"/>
        <v>0.25641025641025644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-0.26426624725360481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0.24132259187667338</v>
      </c>
      <c r="Q82" s="11">
        <f>2*'OddsRatio_working_3-way'!K82*'OddsRatio_working_3-way'!L82*'OddsRatio_working_3-way'!M82</f>
        <v>8.0040660655613063E-2</v>
      </c>
      <c r="R82" s="11">
        <f t="shared" si="36"/>
        <v>0</v>
      </c>
      <c r="S82" s="11">
        <f t="shared" si="37"/>
        <v>-0.913179773749489</v>
      </c>
      <c r="T82" s="11">
        <f t="shared" si="38"/>
        <v>-0.30287886359850386</v>
      </c>
      <c r="U82" s="11">
        <f>'OddsRatio_working_3-way'!S82-'OddsRatio_working_3-way'!R82^2/3</f>
        <v>-0.913179773749489</v>
      </c>
      <c r="V82" s="11">
        <f>'OddsRatio_working_3-way'!S82*'OddsRatio_working_3-way'!R82/3-2*'OddsRatio_working_3-way'!R82^3/27-'OddsRatio_working_3-way'!T82</f>
        <v>0.30287886359850386</v>
      </c>
      <c r="W82" s="11">
        <f>'OddsRatio_working_3-way'!V82^2+4*'OddsRatio_working_3-way'!U82^3/27</f>
        <v>-2.1078934281608008E-2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0.16793937916427545</v>
      </c>
      <c r="Y82" s="11">
        <f>IF('OddsRatio_working_3-way'!W82&gt;=0,IF('OddsRatio_working_3-way'!V82+SQRT('OddsRatio_working_3-way'!W82)&gt;0,0,PI()),ACOS('OddsRatio_working_3-way'!V82/(2*'OddsRatio_working_3-way'!X82)))</f>
        <v>0.44699391466395766</v>
      </c>
      <c r="Z82" s="11">
        <f>'OddsRatio_working_3-way'!X82^(1/3)*COS('OddsRatio_working_3-way'!Y82/3)</f>
        <v>0.54560559648046436</v>
      </c>
      <c r="AA82" s="11">
        <f>'OddsRatio_working_3-way'!X82^(1/3)*COS(('OddsRatio_working_3-way'!Y82+2*PI())/3)</f>
        <v>-0.34373123579717968</v>
      </c>
      <c r="AB82" s="11">
        <f>'OddsRatio_working_3-way'!X82^(1/3)*COS(('OddsRatio_working_3-way'!Y82+4*PI())/3)</f>
        <v>-0.20187436068328451</v>
      </c>
      <c r="AC82" s="11">
        <f>'OddsRatio_working_3-way'!X82^(1/3)*SIN('OddsRatio_working_3-way'!Y82/3)</f>
        <v>8.1901105033406432E-2</v>
      </c>
      <c r="AD82" s="11">
        <f>'OddsRatio_working_3-way'!X82^(1/3)*SIN(('OddsRatio_working_3-way'!Y82+2*PI())/3)</f>
        <v>0.43155775448234035</v>
      </c>
      <c r="AE82" s="11">
        <f>'OddsRatio_working_3-way'!X82^(1/3)*SIN(('OddsRatio_working_3-way'!Y82+4*PI())/3)</f>
        <v>-0.51345885951574688</v>
      </c>
      <c r="AF82" s="11">
        <f>-'OddsRatio_working_3-way'!U82/(3*'OddsRatio_working_3-way'!X82^(1/3))*COS(('OddsRatio_working_3-way'!Y82)/3)</f>
        <v>0.54560559648046436</v>
      </c>
      <c r="AG82" s="11">
        <f>-'OddsRatio_working_3-way'!U82/(3*'OddsRatio_working_3-way'!X82^(1/3))*COS(('OddsRatio_working_3-way'!Y82+2*PI())/3)</f>
        <v>-0.34373123579717968</v>
      </c>
      <c r="AH82" s="11">
        <f>-'OddsRatio_working_3-way'!U82/(3*'OddsRatio_working_3-way'!X82^(1/3))*COS(('OddsRatio_working_3-way'!Y82+4*PI())/3)</f>
        <v>-0.20187436068328451</v>
      </c>
      <c r="AI82" s="11">
        <f>'OddsRatio_working_3-way'!U82/(3*'OddsRatio_working_3-way'!X82^(1/3))*SIN(('OddsRatio_working_3-way'!Y82)/3)</f>
        <v>-8.1901105033406432E-2</v>
      </c>
      <c r="AJ82" s="11">
        <f>'OddsRatio_working_3-way'!U82/(3*'OddsRatio_working_3-way'!X82^(1/3))*SIN(('OddsRatio_working_3-way'!Y82+2*PI())/3)</f>
        <v>-0.43155775448234035</v>
      </c>
      <c r="AK82" s="11">
        <f>'OddsRatio_working_3-way'!U82/(3*'OddsRatio_working_3-way'!X82^(1/3))*SIN(('OddsRatio_working_3-way'!Y82+4*PI())/3)</f>
        <v>0.51345885951574688</v>
      </c>
      <c r="AL82" s="11">
        <f>'OddsRatio_working_3-way'!Z82+'OddsRatio_working_3-way'!AF82</f>
        <v>1.0912111929609287</v>
      </c>
      <c r="AM82" s="11">
        <f>'OddsRatio_working_3-way'!AA82+'OddsRatio_working_3-way'!AG82</f>
        <v>-0.68746247159435936</v>
      </c>
      <c r="AN82" s="11">
        <f>'OddsRatio_working_3-way'!AB82+'OddsRatio_working_3-way'!AH82</f>
        <v>-0.40374872136656903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1.0912111929609287</v>
      </c>
      <c r="AS82" s="11">
        <f>IF(('OddsRatio_working_3-way'!X82=0),IF(Q82&gt;0,-Q82^(1/3),(-Q82)^(1/3)),'OddsRatio_working_3-way'!AM82-'OddsRatio_working_3-way'!R82/3)</f>
        <v>-0.68746247159435936</v>
      </c>
      <c r="AT82" s="11">
        <f>IF(('OddsRatio_working_3-way'!X82=0),IF(Q82&gt;0,-Q82^(1/3),(-Q82)^(1/3)),'OddsRatio_working_3-way'!AN82-'OddsRatio_working_3-way'!R82/3)</f>
        <v>-0.40374872136656903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3.17</v>
      </c>
      <c r="B83" s="4">
        <f>IF('True_Odds_Calculator_3-way'!B82="","",'True_Odds_Calculator_3-way'!B82)</f>
        <v>3.25</v>
      </c>
      <c r="C83" s="4">
        <f>IF('True_Odds_Calculator_3-way'!C82="","",'True_Odds_Calculator_3-way'!C82)</f>
        <v>2.37</v>
      </c>
      <c r="D83" s="9">
        <f t="shared" si="26"/>
        <v>0.30102159466197248</v>
      </c>
      <c r="E83" s="9">
        <f t="shared" si="27"/>
        <v>0.29345949871925969</v>
      </c>
      <c r="F83" s="9">
        <f t="shared" si="28"/>
        <v>0.40551890661876755</v>
      </c>
      <c r="G83" s="9">
        <f t="shared" si="29"/>
        <v>1.0700556701680515</v>
      </c>
      <c r="H83" s="9">
        <f t="shared" si="30"/>
        <v>3.3220208042646724</v>
      </c>
      <c r="I83" s="9">
        <f t="shared" si="31"/>
        <v>3.4076252578781161</v>
      </c>
      <c r="J83" s="9">
        <f t="shared" si="32"/>
        <v>2.4659762681302309</v>
      </c>
      <c r="K83" s="11">
        <f t="shared" si="33"/>
        <v>0.31545741324921134</v>
      </c>
      <c r="L83" s="11">
        <f t="shared" si="34"/>
        <v>0.30769230769230771</v>
      </c>
      <c r="M83" s="11">
        <f t="shared" si="35"/>
        <v>0.42194092827004215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-0.27395034387008188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0.23713059691177332</v>
      </c>
      <c r="Q83" s="11">
        <f>2*'OddsRatio_working_3-way'!K83*'OddsRatio_working_3-way'!L83*'OddsRatio_working_3-way'!M83</f>
        <v>8.1910396169869865E-2</v>
      </c>
      <c r="R83" s="11">
        <f t="shared" si="36"/>
        <v>0</v>
      </c>
      <c r="S83" s="11">
        <f t="shared" si="37"/>
        <v>-0.86559700404767537</v>
      </c>
      <c r="T83" s="11">
        <f t="shared" si="38"/>
        <v>-0.29899723801301387</v>
      </c>
      <c r="U83" s="11">
        <f>'OddsRatio_working_3-way'!S83-'OddsRatio_working_3-way'!R83^2/3</f>
        <v>-0.86559700404767537</v>
      </c>
      <c r="V83" s="11">
        <f>'OddsRatio_working_3-way'!S83*'OddsRatio_working_3-way'!R83/3-2*'OddsRatio_working_3-way'!R83^3/27-'OddsRatio_working_3-way'!T83</f>
        <v>0.29899723801301387</v>
      </c>
      <c r="W83" s="11">
        <f>'OddsRatio_working_3-way'!V83^2+4*'OddsRatio_working_3-way'!U83^3/27</f>
        <v>-6.6829672409436103E-3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0.15498573771508337</v>
      </c>
      <c r="Y83" s="11">
        <f>IF('OddsRatio_working_3-way'!W83&gt;=0,IF('OddsRatio_working_3-way'!V83+SQRT('OddsRatio_working_3-way'!W83)&gt;0,0,PI()),ACOS('OddsRatio_working_3-way'!V83/(2*'OddsRatio_working_3-way'!X83)))</f>
        <v>0.26688921325621418</v>
      </c>
      <c r="Z83" s="11">
        <f>'OddsRatio_working_3-way'!X83^(1/3)*COS('OddsRatio_working_3-way'!Y83/3)</f>
        <v>0.53502783508402574</v>
      </c>
      <c r="AA83" s="11">
        <f>'OddsRatio_working_3-way'!X83^(1/3)*COS(('OddsRatio_working_3-way'!Y83+2*PI())/3)</f>
        <v>-0.30884384345404775</v>
      </c>
      <c r="AB83" s="11">
        <f>'OddsRatio_working_3-way'!X83^(1/3)*COS(('OddsRatio_working_3-way'!Y83+4*PI())/3)</f>
        <v>-0.22618399162997807</v>
      </c>
      <c r="AC83" s="11">
        <f>'OddsRatio_working_3-way'!X83^(1/3)*SIN('OddsRatio_working_3-way'!Y83/3)</f>
        <v>4.772368770180134E-2</v>
      </c>
      <c r="AD83" s="11">
        <f>'OddsRatio_working_3-way'!X83^(1/3)*SIN(('OddsRatio_working_3-way'!Y83+2*PI())/3)</f>
        <v>0.43948585306365673</v>
      </c>
      <c r="AE83" s="11">
        <f>'OddsRatio_working_3-way'!X83^(1/3)*SIN(('OddsRatio_working_3-way'!Y83+4*PI())/3)</f>
        <v>-0.48720954076545797</v>
      </c>
      <c r="AF83" s="11">
        <f>-'OddsRatio_working_3-way'!U83/(3*'OddsRatio_working_3-way'!X83^(1/3))*COS(('OddsRatio_working_3-way'!Y83)/3)</f>
        <v>0.53502783508402574</v>
      </c>
      <c r="AG83" s="11">
        <f>-'OddsRatio_working_3-way'!U83/(3*'OddsRatio_working_3-way'!X83^(1/3))*COS(('OddsRatio_working_3-way'!Y83+2*PI())/3)</f>
        <v>-0.30884384345404775</v>
      </c>
      <c r="AH83" s="11">
        <f>-'OddsRatio_working_3-way'!U83/(3*'OddsRatio_working_3-way'!X83^(1/3))*COS(('OddsRatio_working_3-way'!Y83+4*PI())/3)</f>
        <v>-0.22618399162997807</v>
      </c>
      <c r="AI83" s="11">
        <f>'OddsRatio_working_3-way'!U83/(3*'OddsRatio_working_3-way'!X83^(1/3))*SIN(('OddsRatio_working_3-way'!Y83)/3)</f>
        <v>-4.772368770180134E-2</v>
      </c>
      <c r="AJ83" s="11">
        <f>'OddsRatio_working_3-way'!U83/(3*'OddsRatio_working_3-way'!X83^(1/3))*SIN(('OddsRatio_working_3-way'!Y83+2*PI())/3)</f>
        <v>-0.43948585306365673</v>
      </c>
      <c r="AK83" s="11">
        <f>'OddsRatio_working_3-way'!U83/(3*'OddsRatio_working_3-way'!X83^(1/3))*SIN(('OddsRatio_working_3-way'!Y83+4*PI())/3)</f>
        <v>0.48720954076545797</v>
      </c>
      <c r="AL83" s="11">
        <f>'OddsRatio_working_3-way'!Z83+'OddsRatio_working_3-way'!AF83</f>
        <v>1.0700556701680515</v>
      </c>
      <c r="AM83" s="11">
        <f>'OddsRatio_working_3-way'!AA83+'OddsRatio_working_3-way'!AG83</f>
        <v>-0.6176876869080955</v>
      </c>
      <c r="AN83" s="11">
        <f>'OddsRatio_working_3-way'!AB83+'OddsRatio_working_3-way'!AH83</f>
        <v>-0.45236798325995614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1.0700556701680515</v>
      </c>
      <c r="AS83" s="11">
        <f>IF(('OddsRatio_working_3-way'!X83=0),IF(Q83&gt;0,-Q83^(1/3),(-Q83)^(1/3)),'OddsRatio_working_3-way'!AM83-'OddsRatio_working_3-way'!R83/3)</f>
        <v>-0.6176876869080955</v>
      </c>
      <c r="AT83" s="11">
        <f>IF(('OddsRatio_working_3-way'!X83=0),IF(Q83&gt;0,-Q83^(1/3),(-Q83)^(1/3)),'OddsRatio_working_3-way'!AN83-'OddsRatio_working_3-way'!R83/3)</f>
        <v>-0.45236798325995614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1.67</v>
      </c>
      <c r="B84" s="4">
        <f>IF('True_Odds_Calculator_3-way'!B83="","",'True_Odds_Calculator_3-way'!B83)</f>
        <v>3.9</v>
      </c>
      <c r="C84" s="4">
        <f>IF('True_Odds_Calculator_3-way'!C83="","",'True_Odds_Calculator_3-way'!C83)</f>
        <v>5.22</v>
      </c>
      <c r="D84" s="9">
        <f t="shared" si="26"/>
        <v>0.57927806547129046</v>
      </c>
      <c r="E84" s="9">
        <f t="shared" si="27"/>
        <v>0.24133435597388103</v>
      </c>
      <c r="F84" s="9">
        <f t="shared" si="28"/>
        <v>0.17938757855482848</v>
      </c>
      <c r="G84" s="9">
        <f t="shared" si="29"/>
        <v>1.0840099484051104</v>
      </c>
      <c r="H84" s="9">
        <f t="shared" si="30"/>
        <v>1.7262866654314237</v>
      </c>
      <c r="I84" s="9">
        <f t="shared" si="31"/>
        <v>4.1436288503748191</v>
      </c>
      <c r="J84" s="9">
        <f t="shared" si="32"/>
        <v>5.574521982269566</v>
      </c>
      <c r="K84" s="11">
        <f t="shared" si="33"/>
        <v>0.5988023952095809</v>
      </c>
      <c r="L84" s="11">
        <f t="shared" si="34"/>
        <v>0.25641025641025644</v>
      </c>
      <c r="M84" s="11">
        <f t="shared" si="35"/>
        <v>0.19157088122605365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-0.2411757681218758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0.22913206890080737</v>
      </c>
      <c r="Q84" s="11">
        <f>2*'OddsRatio_working_3-way'!K84*'OddsRatio_working_3-way'!L84*'OddsRatio_working_3-way'!M84</f>
        <v>5.8827232066959521E-2</v>
      </c>
      <c r="R84" s="11">
        <f t="shared" si="36"/>
        <v>0</v>
      </c>
      <c r="S84" s="11">
        <f t="shared" si="37"/>
        <v>-0.95006256509575093</v>
      </c>
      <c r="T84" s="11">
        <f t="shared" si="38"/>
        <v>-0.2439185019501286</v>
      </c>
      <c r="U84" s="11">
        <f>'OddsRatio_working_3-way'!S84-'OddsRatio_working_3-way'!R84^2/3</f>
        <v>-0.95006256509575093</v>
      </c>
      <c r="V84" s="11">
        <f>'OddsRatio_working_3-way'!S84*'OddsRatio_working_3-way'!R84/3-2*'OddsRatio_working_3-way'!R84^3/27-'OddsRatio_working_3-way'!T84</f>
        <v>0.2439185019501286</v>
      </c>
      <c r="W84" s="11">
        <f>'OddsRatio_working_3-way'!V84^2+4*'OddsRatio_working_3-way'!U84^3/27</f>
        <v>-6.7547380132776294E-2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0.17821589135538052</v>
      </c>
      <c r="Y84" s="11">
        <f>IF('OddsRatio_working_3-way'!W84&gt;=0,IF('OddsRatio_working_3-way'!V84+SQRT('OddsRatio_working_3-way'!W84)&gt;0,0,PI()),ACOS('OddsRatio_working_3-way'!V84/(2*'OddsRatio_working_3-way'!X84)))</f>
        <v>0.81710594875960418</v>
      </c>
      <c r="Z84" s="11">
        <f>'OddsRatio_working_3-way'!X84^(1/3)*COS('OddsRatio_working_3-way'!Y84/3)</f>
        <v>0.54200497420255522</v>
      </c>
      <c r="AA84" s="11">
        <f>'OddsRatio_working_3-way'!X84^(1/3)*COS(('OddsRatio_working_3-way'!Y84+2*PI())/3)</f>
        <v>-0.40210777772184447</v>
      </c>
      <c r="AB84" s="11">
        <f>'OddsRatio_working_3-way'!X84^(1/3)*COS(('OddsRatio_working_3-way'!Y84+4*PI())/3)</f>
        <v>-0.13989719648071092</v>
      </c>
      <c r="AC84" s="11">
        <f>'OddsRatio_working_3-way'!X84^(1/3)*SIN('OddsRatio_working_3-way'!Y84/3)</f>
        <v>0.15138734966393677</v>
      </c>
      <c r="AD84" s="11">
        <f>'OddsRatio_working_3-way'!X84^(1/3)*SIN(('OddsRatio_working_3-way'!Y84+2*PI())/3)</f>
        <v>0.39369640180497378</v>
      </c>
      <c r="AE84" s="11">
        <f>'OddsRatio_working_3-way'!X84^(1/3)*SIN(('OddsRatio_working_3-way'!Y84+4*PI())/3)</f>
        <v>-0.54508375146891053</v>
      </c>
      <c r="AF84" s="11">
        <f>-'OddsRatio_working_3-way'!U84/(3*'OddsRatio_working_3-way'!X84^(1/3))*COS(('OddsRatio_working_3-way'!Y84)/3)</f>
        <v>0.54200497420255522</v>
      </c>
      <c r="AG84" s="11">
        <f>-'OddsRatio_working_3-way'!U84/(3*'OddsRatio_working_3-way'!X84^(1/3))*COS(('OddsRatio_working_3-way'!Y84+2*PI())/3)</f>
        <v>-0.40210777772184447</v>
      </c>
      <c r="AH84" s="11">
        <f>-'OddsRatio_working_3-way'!U84/(3*'OddsRatio_working_3-way'!X84^(1/3))*COS(('OddsRatio_working_3-way'!Y84+4*PI())/3)</f>
        <v>-0.13989719648071092</v>
      </c>
      <c r="AI84" s="11">
        <f>'OddsRatio_working_3-way'!U84/(3*'OddsRatio_working_3-way'!X84^(1/3))*SIN(('OddsRatio_working_3-way'!Y84)/3)</f>
        <v>-0.15138734966393677</v>
      </c>
      <c r="AJ84" s="11">
        <f>'OddsRatio_working_3-way'!U84/(3*'OddsRatio_working_3-way'!X84^(1/3))*SIN(('OddsRatio_working_3-way'!Y84+2*PI())/3)</f>
        <v>-0.39369640180497378</v>
      </c>
      <c r="AK84" s="11">
        <f>'OddsRatio_working_3-way'!U84/(3*'OddsRatio_working_3-way'!X84^(1/3))*SIN(('OddsRatio_working_3-way'!Y84+4*PI())/3)</f>
        <v>0.54508375146891053</v>
      </c>
      <c r="AL84" s="11">
        <f>'OddsRatio_working_3-way'!Z84+'OddsRatio_working_3-way'!AF84</f>
        <v>1.0840099484051104</v>
      </c>
      <c r="AM84" s="11">
        <f>'OddsRatio_working_3-way'!AA84+'OddsRatio_working_3-way'!AG84</f>
        <v>-0.80421555544368895</v>
      </c>
      <c r="AN84" s="11">
        <f>'OddsRatio_working_3-way'!AB84+'OddsRatio_working_3-way'!AH84</f>
        <v>-0.27979439296142183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1.0840099484051104</v>
      </c>
      <c r="AS84" s="11">
        <f>IF(('OddsRatio_working_3-way'!X84=0),IF(Q84&gt;0,-Q84^(1/3),(-Q84)^(1/3)),'OddsRatio_working_3-way'!AM84-'OddsRatio_working_3-way'!R84/3)</f>
        <v>-0.80421555544368895</v>
      </c>
      <c r="AT84" s="11">
        <f>IF(('OddsRatio_working_3-way'!X84=0),IF(Q84&gt;0,-Q84^(1/3),(-Q84)^(1/3)),'OddsRatio_working_3-way'!AN84-'OddsRatio_working_3-way'!R84/3)</f>
        <v>-0.27979439296142183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3.87</v>
      </c>
      <c r="C85" s="4">
        <f>IF('True_Odds_Calculator_3-way'!C84="","",'True_Odds_Calculator_3-way'!C84)</f>
        <v>4.62</v>
      </c>
      <c r="D85" s="9">
        <f t="shared" si="26"/>
        <v>0.5524466328869595</v>
      </c>
      <c r="E85" s="9">
        <f t="shared" si="27"/>
        <v>0.24389673315383489</v>
      </c>
      <c r="F85" s="9">
        <f t="shared" si="28"/>
        <v>0.20365663395920539</v>
      </c>
      <c r="G85" s="9">
        <f t="shared" si="29"/>
        <v>1.0801727937031171</v>
      </c>
      <c r="H85" s="9">
        <f t="shared" si="30"/>
        <v>1.8101295952773377</v>
      </c>
      <c r="I85" s="9">
        <f t="shared" si="31"/>
        <v>4.1000959179279457</v>
      </c>
      <c r="J85" s="9">
        <f t="shared" si="32"/>
        <v>4.9102255132052841</v>
      </c>
      <c r="K85" s="11">
        <f t="shared" si="33"/>
        <v>0.5714285714285714</v>
      </c>
      <c r="L85" s="11">
        <f t="shared" si="34"/>
        <v>0.25839793281653745</v>
      </c>
      <c r="M85" s="11">
        <f t="shared" si="35"/>
        <v>0.21645021645021645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-0.24903520252357447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0.23139159351783939</v>
      </c>
      <c r="Q85" s="11">
        <f>2*'OddsRatio_working_3-way'!K85*'OddsRatio_working_3-way'!L85*'OddsRatio_working_3-way'!M85</f>
        <v>6.3920329701060596E-2</v>
      </c>
      <c r="R85" s="11">
        <f t="shared" si="36"/>
        <v>0</v>
      </c>
      <c r="S85" s="11">
        <f t="shared" si="37"/>
        <v>-0.92915214866434437</v>
      </c>
      <c r="T85" s="11">
        <f t="shared" si="38"/>
        <v>-0.25667186427191829</v>
      </c>
      <c r="U85" s="11">
        <f>'OddsRatio_working_3-way'!S85-'OddsRatio_working_3-way'!R85^2/3</f>
        <v>-0.92915214866434437</v>
      </c>
      <c r="V85" s="11">
        <f>'OddsRatio_working_3-way'!S85*'OddsRatio_working_3-way'!R85/3-2*'OddsRatio_working_3-way'!R85^3/27-'OddsRatio_working_3-way'!T85</f>
        <v>0.25667186427191829</v>
      </c>
      <c r="W85" s="11">
        <f>'OddsRatio_working_3-way'!V85^2+4*'OddsRatio_working_3-way'!U85^3/27</f>
        <v>-5.2957937072905456E-2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0.17236471722899635</v>
      </c>
      <c r="Y85" s="11">
        <f>IF('OddsRatio_working_3-way'!W85&gt;=0,IF('OddsRatio_working_3-way'!V85+SQRT('OddsRatio_working_3-way'!W85)&gt;0,0,PI()),ACOS('OddsRatio_working_3-way'!V85/(2*'OddsRatio_working_3-way'!X85)))</f>
        <v>0.73092034291218144</v>
      </c>
      <c r="Z85" s="11">
        <f>'OddsRatio_working_3-way'!X85^(1/3)*COS('OddsRatio_working_3-way'!Y85/3)</f>
        <v>0.54008639685155857</v>
      </c>
      <c r="AA85" s="11">
        <f>'OddsRatio_working_3-way'!X85^(1/3)*COS(('OddsRatio_working_3-way'!Y85+2*PI())/3)</f>
        <v>-0.38631034820598037</v>
      </c>
      <c r="AB85" s="11">
        <f>'OddsRatio_working_3-way'!X85^(1/3)*COS(('OddsRatio_working_3-way'!Y85+4*PI())/3)</f>
        <v>-0.15377604864557828</v>
      </c>
      <c r="AC85" s="11">
        <f>'OddsRatio_working_3-way'!X85^(1/3)*SIN('OddsRatio_working_3-way'!Y85/3)</f>
        <v>0.1342537404470194</v>
      </c>
      <c r="AD85" s="11">
        <f>'OddsRatio_working_3-way'!X85^(1/3)*SIN(('OddsRatio_working_3-way'!Y85+2*PI())/3)</f>
        <v>0.40060166968834393</v>
      </c>
      <c r="AE85" s="11">
        <f>'OddsRatio_working_3-way'!X85^(1/3)*SIN(('OddsRatio_working_3-way'!Y85+4*PI())/3)</f>
        <v>-0.5348554101353632</v>
      </c>
      <c r="AF85" s="11">
        <f>-'OddsRatio_working_3-way'!U85/(3*'OddsRatio_working_3-way'!X85^(1/3))*COS(('OddsRatio_working_3-way'!Y85)/3)</f>
        <v>0.54008639685155857</v>
      </c>
      <c r="AG85" s="11">
        <f>-'OddsRatio_working_3-way'!U85/(3*'OddsRatio_working_3-way'!X85^(1/3))*COS(('OddsRatio_working_3-way'!Y85+2*PI())/3)</f>
        <v>-0.38631034820598037</v>
      </c>
      <c r="AH85" s="11">
        <f>-'OddsRatio_working_3-way'!U85/(3*'OddsRatio_working_3-way'!X85^(1/3))*COS(('OddsRatio_working_3-way'!Y85+4*PI())/3)</f>
        <v>-0.15377604864557828</v>
      </c>
      <c r="AI85" s="11">
        <f>'OddsRatio_working_3-way'!U85/(3*'OddsRatio_working_3-way'!X85^(1/3))*SIN(('OddsRatio_working_3-way'!Y85)/3)</f>
        <v>-0.1342537404470194</v>
      </c>
      <c r="AJ85" s="11">
        <f>'OddsRatio_working_3-way'!U85/(3*'OddsRatio_working_3-way'!X85^(1/3))*SIN(('OddsRatio_working_3-way'!Y85+2*PI())/3)</f>
        <v>-0.40060166968834393</v>
      </c>
      <c r="AK85" s="11">
        <f>'OddsRatio_working_3-way'!U85/(3*'OddsRatio_working_3-way'!X85^(1/3))*SIN(('OddsRatio_working_3-way'!Y85+4*PI())/3)</f>
        <v>0.5348554101353632</v>
      </c>
      <c r="AL85" s="11">
        <f>'OddsRatio_working_3-way'!Z85+'OddsRatio_working_3-way'!AF85</f>
        <v>1.0801727937031171</v>
      </c>
      <c r="AM85" s="11">
        <f>'OddsRatio_working_3-way'!AA85+'OddsRatio_working_3-way'!AG85</f>
        <v>-0.77262069641196074</v>
      </c>
      <c r="AN85" s="11">
        <f>'OddsRatio_working_3-way'!AB85+'OddsRatio_working_3-way'!AH85</f>
        <v>-0.30755209729115657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1.0801727937031171</v>
      </c>
      <c r="AS85" s="11">
        <f>IF(('OddsRatio_working_3-way'!X85=0),IF(Q85&gt;0,-Q85^(1/3),(-Q85)^(1/3)),'OddsRatio_working_3-way'!AM85-'OddsRatio_working_3-way'!R85/3)</f>
        <v>-0.77262069641196074</v>
      </c>
      <c r="AT85" s="11">
        <f>IF(('OddsRatio_working_3-way'!X85=0),IF(Q85&gt;0,-Q85^(1/3),(-Q85)^(1/3)),'OddsRatio_working_3-way'!AN85-'OddsRatio_working_3-way'!R85/3)</f>
        <v>-0.30755209729115657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2.77</v>
      </c>
      <c r="B86" s="4">
        <f>IF('True_Odds_Calculator_3-way'!B85="","",'True_Odds_Calculator_3-way'!B85)</f>
        <v>3.19</v>
      </c>
      <c r="C86" s="4">
        <f>IF('True_Odds_Calculator_3-way'!C85="","",'True_Odds_Calculator_3-way'!C85)</f>
        <v>2.71</v>
      </c>
      <c r="D86" s="9">
        <f t="shared" si="26"/>
        <v>0.34621673805111147</v>
      </c>
      <c r="E86" s="9">
        <f t="shared" si="27"/>
        <v>0.29971971644986056</v>
      </c>
      <c r="F86" s="9">
        <f t="shared" si="28"/>
        <v>0.35406354549902813</v>
      </c>
      <c r="G86" s="9">
        <f t="shared" si="29"/>
        <v>1.0668723777672047</v>
      </c>
      <c r="H86" s="9">
        <f t="shared" si="30"/>
        <v>2.8883641086479517</v>
      </c>
      <c r="I86" s="9">
        <f t="shared" si="31"/>
        <v>3.336450507310178</v>
      </c>
      <c r="J86" s="9">
        <f t="shared" si="32"/>
        <v>2.8243517659819202</v>
      </c>
      <c r="K86" s="11">
        <f t="shared" si="33"/>
        <v>0.36101083032490977</v>
      </c>
      <c r="L86" s="11">
        <f t="shared" si="34"/>
        <v>0.31347962382445144</v>
      </c>
      <c r="M86" s="11">
        <f t="shared" si="35"/>
        <v>0.36900369003690037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-0.27680488397971592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0.23677907297276296</v>
      </c>
      <c r="Q86" s="11">
        <f>2*'OddsRatio_working_3-way'!K86*'OddsRatio_working_3-way'!L86*'OddsRatio_working_3-way'!M86</f>
        <v>8.3519955193214451E-2</v>
      </c>
      <c r="R86" s="11">
        <f t="shared" si="36"/>
        <v>0</v>
      </c>
      <c r="S86" s="11">
        <f t="shared" si="37"/>
        <v>-0.85540063299646829</v>
      </c>
      <c r="T86" s="11">
        <f t="shared" si="38"/>
        <v>-0.30172861834090592</v>
      </c>
      <c r="U86" s="11">
        <f>'OddsRatio_working_3-way'!S86-'OddsRatio_working_3-way'!R86^2/3</f>
        <v>-0.85540063299646829</v>
      </c>
      <c r="V86" s="11">
        <f>'OddsRatio_working_3-way'!S86*'OddsRatio_working_3-way'!R86/3-2*'OddsRatio_working_3-way'!R86^3/27-'OddsRatio_working_3-way'!T86</f>
        <v>0.30172861834090592</v>
      </c>
      <c r="W86" s="11">
        <f>'OddsRatio_working_3-way'!V86^2+4*'OddsRatio_working_3-way'!U86^3/27</f>
        <v>-1.6865675367502275E-3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0.15225531736417475</v>
      </c>
      <c r="Y86" s="11">
        <f>IF('OddsRatio_working_3-way'!W86&gt;=0,IF('OddsRatio_working_3-way'!V86+SQRT('OddsRatio_working_3-way'!W86)&gt;0,0,PI()),ACOS('OddsRatio_working_3-way'!V86/(2*'OddsRatio_working_3-way'!X86)))</f>
        <v>0.13527726257194894</v>
      </c>
      <c r="Z86" s="11">
        <f>'OddsRatio_working_3-way'!X86^(1/3)*COS('OddsRatio_working_3-way'!Y86/3)</f>
        <v>0.53343618888360234</v>
      </c>
      <c r="AA86" s="11">
        <f>'OddsRatio_working_3-way'!X86^(1/3)*COS(('OddsRatio_working_3-way'!Y86+2*PI())/3)</f>
        <v>-0.28756353857524031</v>
      </c>
      <c r="AB86" s="11">
        <f>'OddsRatio_working_3-way'!X86^(1/3)*COS(('OddsRatio_working_3-way'!Y86+4*PI())/3)</f>
        <v>-0.24587265030836217</v>
      </c>
      <c r="AC86" s="11">
        <f>'OddsRatio_working_3-way'!X86^(1/3)*SIN('OddsRatio_working_3-way'!Y86/3)</f>
        <v>2.4070245563636836E-2</v>
      </c>
      <c r="AD86" s="11">
        <f>'OddsRatio_working_3-way'!X86^(1/3)*SIN(('OddsRatio_working_3-way'!Y86+2*PI())/3)</f>
        <v>0.44993416808933545</v>
      </c>
      <c r="AE86" s="11">
        <f>'OddsRatio_working_3-way'!X86^(1/3)*SIN(('OddsRatio_working_3-way'!Y86+4*PI())/3)</f>
        <v>-0.47400441365297213</v>
      </c>
      <c r="AF86" s="11">
        <f>-'OddsRatio_working_3-way'!U86/(3*'OddsRatio_working_3-way'!X86^(1/3))*COS(('OddsRatio_working_3-way'!Y86)/3)</f>
        <v>0.53343618888360234</v>
      </c>
      <c r="AG86" s="11">
        <f>-'OddsRatio_working_3-way'!U86/(3*'OddsRatio_working_3-way'!X86^(1/3))*COS(('OddsRatio_working_3-way'!Y86+2*PI())/3)</f>
        <v>-0.28756353857524031</v>
      </c>
      <c r="AH86" s="11">
        <f>-'OddsRatio_working_3-way'!U86/(3*'OddsRatio_working_3-way'!X86^(1/3))*COS(('OddsRatio_working_3-way'!Y86+4*PI())/3)</f>
        <v>-0.24587265030836217</v>
      </c>
      <c r="AI86" s="11">
        <f>'OddsRatio_working_3-way'!U86/(3*'OddsRatio_working_3-way'!X86^(1/3))*SIN(('OddsRatio_working_3-way'!Y86)/3)</f>
        <v>-2.4070245563636836E-2</v>
      </c>
      <c r="AJ86" s="11">
        <f>'OddsRatio_working_3-way'!U86/(3*'OddsRatio_working_3-way'!X86^(1/3))*SIN(('OddsRatio_working_3-way'!Y86+2*PI())/3)</f>
        <v>-0.44993416808933545</v>
      </c>
      <c r="AK86" s="11">
        <f>'OddsRatio_working_3-way'!U86/(3*'OddsRatio_working_3-way'!X86^(1/3))*SIN(('OddsRatio_working_3-way'!Y86+4*PI())/3)</f>
        <v>0.47400441365297213</v>
      </c>
      <c r="AL86" s="11">
        <f>'OddsRatio_working_3-way'!Z86+'OddsRatio_working_3-way'!AF86</f>
        <v>1.0668723777672047</v>
      </c>
      <c r="AM86" s="11">
        <f>'OddsRatio_working_3-way'!AA86+'OddsRatio_working_3-way'!AG86</f>
        <v>-0.57512707715048061</v>
      </c>
      <c r="AN86" s="11">
        <f>'OddsRatio_working_3-way'!AB86+'OddsRatio_working_3-way'!AH86</f>
        <v>-0.49174530061672433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1.0668723777672047</v>
      </c>
      <c r="AS86" s="11">
        <f>IF(('OddsRatio_working_3-way'!X86=0),IF(Q86&gt;0,-Q86^(1/3),(-Q86)^(1/3)),'OddsRatio_working_3-way'!AM86-'OddsRatio_working_3-way'!R86/3)</f>
        <v>-0.57512707715048061</v>
      </c>
      <c r="AT86" s="11">
        <f>IF(('OddsRatio_working_3-way'!X86=0),IF(Q86&gt;0,-Q86^(1/3),(-Q86)^(1/3)),'OddsRatio_working_3-way'!AN86-'OddsRatio_working_3-way'!R86/3)</f>
        <v>-0.49174530061672433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1.72</v>
      </c>
      <c r="B87" s="4">
        <f>IF('True_Odds_Calculator_3-way'!B86="","",'True_Odds_Calculator_3-way'!B86)</f>
        <v>3.89</v>
      </c>
      <c r="C87" s="4">
        <f>IF('True_Odds_Calculator_3-way'!C86="","",'True_Odds_Calculator_3-way'!C86)</f>
        <v>5.15</v>
      </c>
      <c r="D87" s="9">
        <f t="shared" si="26"/>
        <v>0.56779595758152179</v>
      </c>
      <c r="E87" s="9">
        <f t="shared" si="27"/>
        <v>0.24658745259392534</v>
      </c>
      <c r="F87" s="9">
        <f t="shared" si="28"/>
        <v>0.18561658982455287</v>
      </c>
      <c r="G87" s="9">
        <f t="shared" si="29"/>
        <v>1.0572167417407159</v>
      </c>
      <c r="H87" s="9">
        <f t="shared" si="30"/>
        <v>1.7611960540533156</v>
      </c>
      <c r="I87" s="9">
        <f t="shared" si="31"/>
        <v>4.0553563836306683</v>
      </c>
      <c r="J87" s="9">
        <f t="shared" si="32"/>
        <v>5.3874494782239699</v>
      </c>
      <c r="K87" s="11">
        <f t="shared" si="33"/>
        <v>0.58139534883720934</v>
      </c>
      <c r="L87" s="11">
        <f t="shared" si="34"/>
        <v>0.25706940874035988</v>
      </c>
      <c r="M87" s="11">
        <f t="shared" si="35"/>
        <v>0.1941747572815534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-0.25060697749873617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0.22520417835010079</v>
      </c>
      <c r="Q87" s="11">
        <f>2*'OddsRatio_working_3-way'!K87*'OddsRatio_working_3-way'!L87*'OddsRatio_working_3-way'!M87</f>
        <v>5.8042314007757931E-2</v>
      </c>
      <c r="R87" s="11">
        <f t="shared" si="36"/>
        <v>0</v>
      </c>
      <c r="S87" s="11">
        <f t="shared" si="37"/>
        <v>-0.89863490872370666</v>
      </c>
      <c r="T87" s="11">
        <f t="shared" si="38"/>
        <v>-0.23160693523806872</v>
      </c>
      <c r="U87" s="11">
        <f>'OddsRatio_working_3-way'!S87-'OddsRatio_working_3-way'!R87^2/3</f>
        <v>-0.89863490872370666</v>
      </c>
      <c r="V87" s="11">
        <f>'OddsRatio_working_3-way'!S87*'OddsRatio_working_3-way'!R87/3-2*'OddsRatio_working_3-way'!R87^3/27-'OddsRatio_working_3-way'!T87</f>
        <v>0.23160693523806872</v>
      </c>
      <c r="W87" s="11">
        <f>'OddsRatio_working_3-way'!V87^2+4*'OddsRatio_working_3-way'!U87^3/27</f>
        <v>-5.3867539702979382E-2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0.16394306340415135</v>
      </c>
      <c r="Y87" s="11">
        <f>IF('OddsRatio_working_3-way'!W87&gt;=0,IF('OddsRatio_working_3-way'!V87+SQRT('OddsRatio_working_3-way'!W87)&gt;0,0,PI()),ACOS('OddsRatio_working_3-way'!V87/(2*'OddsRatio_working_3-way'!X87)))</f>
        <v>0.78644815345887797</v>
      </c>
      <c r="Z87" s="11">
        <f>'OddsRatio_working_3-way'!X87^(1/3)*COS('OddsRatio_working_3-way'!Y87/3)</f>
        <v>0.52860837087035795</v>
      </c>
      <c r="AA87" s="11">
        <f>'OddsRatio_working_3-way'!X87^(1/3)*COS(('OddsRatio_working_3-way'!Y87+2*PI())/3)</f>
        <v>-0.38713992887032989</v>
      </c>
      <c r="AB87" s="11">
        <f>'OddsRatio_working_3-way'!X87^(1/3)*COS(('OddsRatio_working_3-way'!Y87+4*PI())/3)</f>
        <v>-0.1414684420000282</v>
      </c>
      <c r="AC87" s="11">
        <f>'OddsRatio_working_3-way'!X87^(1/3)*SIN('OddsRatio_working_3-way'!Y87/3)</f>
        <v>0.14183849907678456</v>
      </c>
      <c r="AD87" s="11">
        <f>'OddsRatio_working_3-way'!X87^(1/3)*SIN(('OddsRatio_working_3-way'!Y87+2*PI())/3)</f>
        <v>0.38686902828844388</v>
      </c>
      <c r="AE87" s="11">
        <f>'OddsRatio_working_3-way'!X87^(1/3)*SIN(('OddsRatio_working_3-way'!Y87+4*PI())/3)</f>
        <v>-0.52870752736522819</v>
      </c>
      <c r="AF87" s="11">
        <f>-'OddsRatio_working_3-way'!U87/(3*'OddsRatio_working_3-way'!X87^(1/3))*COS(('OddsRatio_working_3-way'!Y87)/3)</f>
        <v>0.52860837087035795</v>
      </c>
      <c r="AG87" s="11">
        <f>-'OddsRatio_working_3-way'!U87/(3*'OddsRatio_working_3-way'!X87^(1/3))*COS(('OddsRatio_working_3-way'!Y87+2*PI())/3)</f>
        <v>-0.38713992887032989</v>
      </c>
      <c r="AH87" s="11">
        <f>-'OddsRatio_working_3-way'!U87/(3*'OddsRatio_working_3-way'!X87^(1/3))*COS(('OddsRatio_working_3-way'!Y87+4*PI())/3)</f>
        <v>-0.1414684420000282</v>
      </c>
      <c r="AI87" s="11">
        <f>'OddsRatio_working_3-way'!U87/(3*'OddsRatio_working_3-way'!X87^(1/3))*SIN(('OddsRatio_working_3-way'!Y87)/3)</f>
        <v>-0.14183849907678456</v>
      </c>
      <c r="AJ87" s="11">
        <f>'OddsRatio_working_3-way'!U87/(3*'OddsRatio_working_3-way'!X87^(1/3))*SIN(('OddsRatio_working_3-way'!Y87+2*PI())/3)</f>
        <v>-0.38686902828844388</v>
      </c>
      <c r="AK87" s="11">
        <f>'OddsRatio_working_3-way'!U87/(3*'OddsRatio_working_3-way'!X87^(1/3))*SIN(('OddsRatio_working_3-way'!Y87+4*PI())/3)</f>
        <v>0.52870752736522819</v>
      </c>
      <c r="AL87" s="11">
        <f>'OddsRatio_working_3-way'!Z87+'OddsRatio_working_3-way'!AF87</f>
        <v>1.0572167417407159</v>
      </c>
      <c r="AM87" s="11">
        <f>'OddsRatio_working_3-way'!AA87+'OddsRatio_working_3-way'!AG87</f>
        <v>-0.77427985774065977</v>
      </c>
      <c r="AN87" s="11">
        <f>'OddsRatio_working_3-way'!AB87+'OddsRatio_working_3-way'!AH87</f>
        <v>-0.2829368840000564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1.0572167417407159</v>
      </c>
      <c r="AS87" s="11">
        <f>IF(('OddsRatio_working_3-way'!X87=0),IF(Q87&gt;0,-Q87^(1/3),(-Q87)^(1/3)),'OddsRatio_working_3-way'!AM87-'OddsRatio_working_3-way'!R87/3)</f>
        <v>-0.77427985774065977</v>
      </c>
      <c r="AT87" s="11">
        <f>IF(('OddsRatio_working_3-way'!X87=0),IF(Q87&gt;0,-Q87^(1/3),(-Q87)^(1/3)),'OddsRatio_working_3-way'!AN87-'OddsRatio_working_3-way'!R87/3)</f>
        <v>-0.2829368840000564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1.76</v>
      </c>
      <c r="B88" s="4">
        <f>IF('True_Odds_Calculator_3-way'!B87="","",'True_Odds_Calculator_3-way'!B87)</f>
        <v>3.65</v>
      </c>
      <c r="C88" s="4">
        <f>IF('True_Odds_Calculator_3-way'!C87="","",'True_Odds_Calculator_3-way'!C87)</f>
        <v>5.28</v>
      </c>
      <c r="D88" s="9">
        <f t="shared" si="26"/>
        <v>0.55509959053885971</v>
      </c>
      <c r="E88" s="9">
        <f t="shared" si="27"/>
        <v>0.26353036576457556</v>
      </c>
      <c r="F88" s="9">
        <f t="shared" si="28"/>
        <v>0.18137004369656454</v>
      </c>
      <c r="G88" s="9">
        <f t="shared" si="29"/>
        <v>1.0545770265088725</v>
      </c>
      <c r="H88" s="9">
        <f t="shared" si="30"/>
        <v>1.8014785401467435</v>
      </c>
      <c r="I88" s="9">
        <f t="shared" si="31"/>
        <v>3.7946291202485121</v>
      </c>
      <c r="J88" s="9">
        <f t="shared" si="32"/>
        <v>5.5135896734579752</v>
      </c>
      <c r="K88" s="11">
        <f t="shared" si="33"/>
        <v>0.56818181818181823</v>
      </c>
      <c r="L88" s="11">
        <f t="shared" si="34"/>
        <v>0.27397260273972601</v>
      </c>
      <c r="M88" s="11">
        <f t="shared" si="35"/>
        <v>0.18939393939393939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-0.25413458998452765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0.22671846107400284</v>
      </c>
      <c r="Q88" s="11">
        <f>2*'OddsRatio_working_3-way'!K88*'OddsRatio_working_3-way'!L88*'OddsRatio_working_3-way'!M88</f>
        <v>5.8964489226008533E-2</v>
      </c>
      <c r="R88" s="11">
        <f t="shared" si="36"/>
        <v>0</v>
      </c>
      <c r="S88" s="11">
        <f t="shared" si="37"/>
        <v>-0.89211964844221336</v>
      </c>
      <c r="T88" s="11">
        <f t="shared" si="38"/>
        <v>-0.23202071480941827</v>
      </c>
      <c r="U88" s="11">
        <f>'OddsRatio_working_3-way'!S88-'OddsRatio_working_3-way'!R88^2/3</f>
        <v>-0.89211964844221336</v>
      </c>
      <c r="V88" s="11">
        <f>'OddsRatio_working_3-way'!S88*'OddsRatio_working_3-way'!R88/3-2*'OddsRatio_working_3-way'!R88^3/27-'OddsRatio_working_3-way'!T88</f>
        <v>0.23202071480941827</v>
      </c>
      <c r="W88" s="11">
        <f>'OddsRatio_working_3-way'!V88^2+4*'OddsRatio_working_3-way'!U88^3/27</f>
        <v>-5.135422881562806E-2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0.16216337511619375</v>
      </c>
      <c r="Y88" s="11">
        <f>IF('OddsRatio_working_3-way'!W88&gt;=0,IF('OddsRatio_working_3-way'!V88+SQRT('OddsRatio_working_3-way'!W88)&gt;0,0,PI()),ACOS('OddsRatio_working_3-way'!V88/(2*'OddsRatio_working_3-way'!X88)))</f>
        <v>0.77361156853726554</v>
      </c>
      <c r="Z88" s="11">
        <f>'OddsRatio_working_3-way'!X88^(1/3)*COS('OddsRatio_working_3-way'!Y88/3)</f>
        <v>0.52728851325443626</v>
      </c>
      <c r="AA88" s="11">
        <f>'OddsRatio_working_3-way'!X88^(1/3)*COS(('OddsRatio_working_3-way'!Y88+2*PI())/3)</f>
        <v>-0.3840810863471919</v>
      </c>
      <c r="AB88" s="11">
        <f>'OddsRatio_working_3-way'!X88^(1/3)*COS(('OddsRatio_working_3-way'!Y88+4*PI())/3)</f>
        <v>-0.14320742690724445</v>
      </c>
      <c r="AC88" s="11">
        <f>'OddsRatio_working_3-way'!X88^(1/3)*SIN('OddsRatio_working_3-way'!Y88/3)</f>
        <v>0.13906847211834386</v>
      </c>
      <c r="AD88" s="11">
        <f>'OddsRatio_working_3-way'!X88^(1/3)*SIN(('OddsRatio_working_3-way'!Y88+2*PI())/3)</f>
        <v>0.38711101154289745</v>
      </c>
      <c r="AE88" s="11">
        <f>'OddsRatio_working_3-way'!X88^(1/3)*SIN(('OddsRatio_working_3-way'!Y88+4*PI())/3)</f>
        <v>-0.52617948366124145</v>
      </c>
      <c r="AF88" s="11">
        <f>-'OddsRatio_working_3-way'!U88/(3*'OddsRatio_working_3-way'!X88^(1/3))*COS(('OddsRatio_working_3-way'!Y88)/3)</f>
        <v>0.52728851325443638</v>
      </c>
      <c r="AG88" s="11">
        <f>-'OddsRatio_working_3-way'!U88/(3*'OddsRatio_working_3-way'!X88^(1/3))*COS(('OddsRatio_working_3-way'!Y88+2*PI())/3)</f>
        <v>-0.38408108634719201</v>
      </c>
      <c r="AH88" s="11">
        <f>-'OddsRatio_working_3-way'!U88/(3*'OddsRatio_working_3-way'!X88^(1/3))*COS(('OddsRatio_working_3-way'!Y88+4*PI())/3)</f>
        <v>-0.14320742690724447</v>
      </c>
      <c r="AI88" s="11">
        <f>'OddsRatio_working_3-way'!U88/(3*'OddsRatio_working_3-way'!X88^(1/3))*SIN(('OddsRatio_working_3-way'!Y88)/3)</f>
        <v>-0.13906847211834389</v>
      </c>
      <c r="AJ88" s="11">
        <f>'OddsRatio_working_3-way'!U88/(3*'OddsRatio_working_3-way'!X88^(1/3))*SIN(('OddsRatio_working_3-way'!Y88+2*PI())/3)</f>
        <v>-0.38711101154289751</v>
      </c>
      <c r="AK88" s="11">
        <f>'OddsRatio_working_3-way'!U88/(3*'OddsRatio_working_3-way'!X88^(1/3))*SIN(('OddsRatio_working_3-way'!Y88+4*PI())/3)</f>
        <v>0.52617948366124156</v>
      </c>
      <c r="AL88" s="11">
        <f>'OddsRatio_working_3-way'!Z88+'OddsRatio_working_3-way'!AF88</f>
        <v>1.0545770265088725</v>
      </c>
      <c r="AM88" s="11">
        <f>'OddsRatio_working_3-way'!AA88+'OddsRatio_working_3-way'!AG88</f>
        <v>-0.76816217269438392</v>
      </c>
      <c r="AN88" s="11">
        <f>'OddsRatio_working_3-way'!AB88+'OddsRatio_working_3-way'!AH88</f>
        <v>-0.28641485381448895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1.0545770265088725</v>
      </c>
      <c r="AS88" s="11">
        <f>IF(('OddsRatio_working_3-way'!X88=0),IF(Q88&gt;0,-Q88^(1/3),(-Q88)^(1/3)),'OddsRatio_working_3-way'!AM88-'OddsRatio_working_3-way'!R88/3)</f>
        <v>-0.76816217269438392</v>
      </c>
      <c r="AT88" s="11">
        <f>IF(('OddsRatio_working_3-way'!X88=0),IF(Q88&gt;0,-Q88^(1/3),(-Q88)^(1/3)),'OddsRatio_working_3-way'!AN88-'OddsRatio_working_3-way'!R88/3)</f>
        <v>-0.28641485381448895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1.5</v>
      </c>
      <c r="B89" s="4">
        <f>IF('True_Odds_Calculator_3-way'!B88="","",'True_Odds_Calculator_3-way'!B88)</f>
        <v>4.5999999999999996</v>
      </c>
      <c r="C89" s="4">
        <f>IF('True_Odds_Calculator_3-way'!C88="","",'True_Odds_Calculator_3-way'!C88)</f>
        <v>6.89</v>
      </c>
      <c r="D89" s="9">
        <f t="shared" si="26"/>
        <v>0.65390870419082647</v>
      </c>
      <c r="E89" s="9">
        <f t="shared" si="27"/>
        <v>0.2078694655355029</v>
      </c>
      <c r="F89" s="9">
        <f t="shared" si="28"/>
        <v>0.13822183027367041</v>
      </c>
      <c r="G89" s="9">
        <f t="shared" si="29"/>
        <v>1.0585309343372056</v>
      </c>
      <c r="H89" s="9">
        <f t="shared" si="30"/>
        <v>1.5292654671686028</v>
      </c>
      <c r="I89" s="9">
        <f t="shared" si="31"/>
        <v>4.8107113636139403</v>
      </c>
      <c r="J89" s="9">
        <f t="shared" si="32"/>
        <v>7.2347472032461422</v>
      </c>
      <c r="K89" s="11">
        <f t="shared" si="33"/>
        <v>0.66666666666666663</v>
      </c>
      <c r="L89" s="11">
        <f t="shared" si="34"/>
        <v>0.21739130434782611</v>
      </c>
      <c r="M89" s="11">
        <f t="shared" si="35"/>
        <v>0.14513788098693758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-0.22300750930775526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0.21013441029847924</v>
      </c>
      <c r="Q89" s="11">
        <f>2*'OddsRatio_working_3-way'!K89*'OddsRatio_working_3-way'!L89*'OddsRatio_working_3-way'!M89</f>
        <v>4.2068951010706547E-2</v>
      </c>
      <c r="R89" s="11">
        <f t="shared" si="36"/>
        <v>0</v>
      </c>
      <c r="S89" s="11">
        <f t="shared" si="37"/>
        <v>-0.94227504244482252</v>
      </c>
      <c r="T89" s="11">
        <f t="shared" si="38"/>
        <v>-0.18864365214110557</v>
      </c>
      <c r="U89" s="11">
        <f>'OddsRatio_working_3-way'!S89-'OddsRatio_working_3-way'!R89^2/3</f>
        <v>-0.94227504244482252</v>
      </c>
      <c r="V89" s="11">
        <f>'OddsRatio_working_3-way'!S89*'OddsRatio_working_3-way'!R89/3-2*'OddsRatio_working_3-way'!R89^3/27-'OddsRatio_working_3-way'!T89</f>
        <v>0.18864365214110557</v>
      </c>
      <c r="W89" s="11">
        <f>'OddsRatio_working_3-way'!V89^2+4*'OddsRatio_working_3-way'!U89^3/27</f>
        <v>-8.8358652520947933E-2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0.17602917372844931</v>
      </c>
      <c r="Y89" s="11">
        <f>IF('OddsRatio_working_3-way'!W89&gt;=0,IF('OddsRatio_working_3-way'!V89+SQRT('OddsRatio_working_3-way'!W89)&gt;0,0,PI()),ACOS('OddsRatio_working_3-way'!V89/(2*'OddsRatio_working_3-way'!X89)))</f>
        <v>1.0053050867691034</v>
      </c>
      <c r="Z89" s="11">
        <f>'OddsRatio_working_3-way'!X89^(1/3)*COS('OddsRatio_working_3-way'!Y89/3)</f>
        <v>0.52926546716860279</v>
      </c>
      <c r="AA89" s="11">
        <f>'OddsRatio_working_3-way'!X89^(1/3)*COS(('OddsRatio_working_3-way'!Y89+2*PI())/3)</f>
        <v>-0.4242488654704803</v>
      </c>
      <c r="AB89" s="11">
        <f>'OddsRatio_working_3-way'!X89^(1/3)*COS(('OddsRatio_working_3-way'!Y89+4*PI())/3)</f>
        <v>-0.1050166016981226</v>
      </c>
      <c r="AC89" s="11">
        <f>'OddsRatio_working_3-way'!X89^(1/3)*SIN('OddsRatio_working_3-way'!Y89/3)</f>
        <v>0.18430883342298443</v>
      </c>
      <c r="AD89" s="11">
        <f>'OddsRatio_working_3-way'!X89^(1/3)*SIN(('OddsRatio_working_3-way'!Y89+2*PI())/3)</f>
        <v>0.36620292320235659</v>
      </c>
      <c r="AE89" s="11">
        <f>'OddsRatio_working_3-way'!X89^(1/3)*SIN(('OddsRatio_working_3-way'!Y89+4*PI())/3)</f>
        <v>-0.55051175662534091</v>
      </c>
      <c r="AF89" s="11">
        <f>-'OddsRatio_working_3-way'!U89/(3*'OddsRatio_working_3-way'!X89^(1/3))*COS(('OddsRatio_working_3-way'!Y89)/3)</f>
        <v>0.52926546716860279</v>
      </c>
      <c r="AG89" s="11">
        <f>-'OddsRatio_working_3-way'!U89/(3*'OddsRatio_working_3-way'!X89^(1/3))*COS(('OddsRatio_working_3-way'!Y89+2*PI())/3)</f>
        <v>-0.4242488654704803</v>
      </c>
      <c r="AH89" s="11">
        <f>-'OddsRatio_working_3-way'!U89/(3*'OddsRatio_working_3-way'!X89^(1/3))*COS(('OddsRatio_working_3-way'!Y89+4*PI())/3)</f>
        <v>-0.1050166016981226</v>
      </c>
      <c r="AI89" s="11">
        <f>'OddsRatio_working_3-way'!U89/(3*'OddsRatio_working_3-way'!X89^(1/3))*SIN(('OddsRatio_working_3-way'!Y89)/3)</f>
        <v>-0.18430883342298443</v>
      </c>
      <c r="AJ89" s="11">
        <f>'OddsRatio_working_3-way'!U89/(3*'OddsRatio_working_3-way'!X89^(1/3))*SIN(('OddsRatio_working_3-way'!Y89+2*PI())/3)</f>
        <v>-0.36620292320235659</v>
      </c>
      <c r="AK89" s="11">
        <f>'OddsRatio_working_3-way'!U89/(3*'OddsRatio_working_3-way'!X89^(1/3))*SIN(('OddsRatio_working_3-way'!Y89+4*PI())/3)</f>
        <v>0.55051175662534091</v>
      </c>
      <c r="AL89" s="11">
        <f>'OddsRatio_working_3-way'!Z89+'OddsRatio_working_3-way'!AF89</f>
        <v>1.0585309343372056</v>
      </c>
      <c r="AM89" s="11">
        <f>'OddsRatio_working_3-way'!AA89+'OddsRatio_working_3-way'!AG89</f>
        <v>-0.84849773094096059</v>
      </c>
      <c r="AN89" s="11">
        <f>'OddsRatio_working_3-way'!AB89+'OddsRatio_working_3-way'!AH89</f>
        <v>-0.2100332033962452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1.0585309343372056</v>
      </c>
      <c r="AS89" s="11">
        <f>IF(('OddsRatio_working_3-way'!X89=0),IF(Q89&gt;0,-Q89^(1/3),(-Q89)^(1/3)),'OddsRatio_working_3-way'!AM89-'OddsRatio_working_3-way'!R89/3)</f>
        <v>-0.84849773094096059</v>
      </c>
      <c r="AT89" s="11">
        <f>IF(('OddsRatio_working_3-way'!X89=0),IF(Q89&gt;0,-Q89^(1/3),(-Q89)^(1/3)),'OddsRatio_working_3-way'!AN89-'OddsRatio_working_3-way'!R89/3)</f>
        <v>-0.2100332033962452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2.02</v>
      </c>
      <c r="B90" s="4">
        <f>IF('True_Odds_Calculator_3-way'!B89="","",'True_Odds_Calculator_3-way'!B89)</f>
        <v>3.54</v>
      </c>
      <c r="C90" s="4">
        <f>IF('True_Odds_Calculator_3-way'!C89="","",'True_Odds_Calculator_3-way'!C89)</f>
        <v>3.96</v>
      </c>
      <c r="D90" s="9">
        <f t="shared" si="26"/>
        <v>0.48325796452292119</v>
      </c>
      <c r="E90" s="9">
        <f t="shared" si="27"/>
        <v>0.27301985588835409</v>
      </c>
      <c r="F90" s="9">
        <f t="shared" si="28"/>
        <v>0.24372217958872477</v>
      </c>
      <c r="G90" s="9">
        <f t="shared" si="29"/>
        <v>1.0483217575175416</v>
      </c>
      <c r="H90" s="9">
        <f t="shared" si="30"/>
        <v>2.0692881926678921</v>
      </c>
      <c r="I90" s="9">
        <f t="shared" si="31"/>
        <v>3.6627372640945559</v>
      </c>
      <c r="J90" s="9">
        <f t="shared" si="32"/>
        <v>4.1030324022519231</v>
      </c>
      <c r="K90" s="11">
        <f t="shared" si="33"/>
        <v>0.49504950495049505</v>
      </c>
      <c r="L90" s="11">
        <f t="shared" si="34"/>
        <v>0.2824858757062147</v>
      </c>
      <c r="M90" s="11">
        <f t="shared" si="35"/>
        <v>0.25252525252525254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-0.2708169121996945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0.23024901360192518</v>
      </c>
      <c r="Q90" s="11">
        <f>2*'OddsRatio_working_3-way'!K90*'OddsRatio_working_3-way'!L90*'OddsRatio_working_3-way'!M90</f>
        <v>7.0628531779731649E-2</v>
      </c>
      <c r="R90" s="11">
        <f t="shared" si="36"/>
        <v>0</v>
      </c>
      <c r="S90" s="11">
        <f t="shared" si="37"/>
        <v>-0.85020175339767767</v>
      </c>
      <c r="T90" s="11">
        <f t="shared" si="38"/>
        <v>-0.2607980838643183</v>
      </c>
      <c r="U90" s="11">
        <f>'OddsRatio_working_3-way'!S90-'OddsRatio_working_3-way'!R90^2/3</f>
        <v>-0.85020175339767767</v>
      </c>
      <c r="V90" s="11">
        <f>'OddsRatio_working_3-way'!S90*'OddsRatio_working_3-way'!R90/3-2*'OddsRatio_working_3-way'!R90^3/27-'OddsRatio_working_3-way'!T90</f>
        <v>0.2607980838643183</v>
      </c>
      <c r="W90" s="11">
        <f>'OddsRatio_working_3-way'!V90^2+4*'OddsRatio_working_3-way'!U90^3/27</f>
        <v>-2.3030641570327262E-2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0.15086938234581201</v>
      </c>
      <c r="Y90" s="11">
        <f>IF('OddsRatio_working_3-way'!W90&gt;=0,IF('OddsRatio_working_3-way'!V90+SQRT('OddsRatio_working_3-way'!W90)&gt;0,0,PI()),ACOS('OddsRatio_working_3-way'!V90/(2*'OddsRatio_working_3-way'!X90)))</f>
        <v>0.52700461624473549</v>
      </c>
      <c r="Z90" s="11">
        <f>'OddsRatio_working_3-way'!X90^(1/3)*COS('OddsRatio_working_3-way'!Y90/3)</f>
        <v>0.52416087875877082</v>
      </c>
      <c r="AA90" s="11">
        <f>'OddsRatio_working_3-way'!X90^(1/3)*COS(('OddsRatio_working_3-way'!Y90+2*PI())/3)</f>
        <v>-0.34265319056453614</v>
      </c>
      <c r="AB90" s="11">
        <f>'OddsRatio_working_3-way'!X90^(1/3)*COS(('OddsRatio_working_3-way'!Y90+4*PI())/3)</f>
        <v>-0.18150768819423488</v>
      </c>
      <c r="AC90" s="11">
        <f>'OddsRatio_working_3-way'!X90^(1/3)*SIN('OddsRatio_working_3-way'!Y90/3)</f>
        <v>9.3037399172191143E-2</v>
      </c>
      <c r="AD90" s="11">
        <f>'OddsRatio_working_3-way'!X90^(1/3)*SIN(('OddsRatio_working_3-way'!Y90+2*PI())/3)</f>
        <v>0.40741793708897522</v>
      </c>
      <c r="AE90" s="11">
        <f>'OddsRatio_working_3-way'!X90^(1/3)*SIN(('OddsRatio_working_3-way'!Y90+4*PI())/3)</f>
        <v>-0.50045533626116623</v>
      </c>
      <c r="AF90" s="11">
        <f>-'OddsRatio_working_3-way'!U90/(3*'OddsRatio_working_3-way'!X90^(1/3))*COS(('OddsRatio_working_3-way'!Y90)/3)</f>
        <v>0.52416087875877093</v>
      </c>
      <c r="AG90" s="11">
        <f>-'OddsRatio_working_3-way'!U90/(3*'OddsRatio_working_3-way'!X90^(1/3))*COS(('OddsRatio_working_3-way'!Y90+2*PI())/3)</f>
        <v>-0.34265319056453619</v>
      </c>
      <c r="AH90" s="11">
        <f>-'OddsRatio_working_3-way'!U90/(3*'OddsRatio_working_3-way'!X90^(1/3))*COS(('OddsRatio_working_3-way'!Y90+4*PI())/3)</f>
        <v>-0.18150768819423491</v>
      </c>
      <c r="AI90" s="11">
        <f>'OddsRatio_working_3-way'!U90/(3*'OddsRatio_working_3-way'!X90^(1/3))*SIN(('OddsRatio_working_3-way'!Y90)/3)</f>
        <v>-9.3037399172191157E-2</v>
      </c>
      <c r="AJ90" s="11">
        <f>'OddsRatio_working_3-way'!U90/(3*'OddsRatio_working_3-way'!X90^(1/3))*SIN(('OddsRatio_working_3-way'!Y90+2*PI())/3)</f>
        <v>-0.40741793708897533</v>
      </c>
      <c r="AK90" s="11">
        <f>'OddsRatio_working_3-way'!U90/(3*'OddsRatio_working_3-way'!X90^(1/3))*SIN(('OddsRatio_working_3-way'!Y90+4*PI())/3)</f>
        <v>0.50045533626116634</v>
      </c>
      <c r="AL90" s="11">
        <f>'OddsRatio_working_3-way'!Z90+'OddsRatio_working_3-way'!AF90</f>
        <v>1.0483217575175416</v>
      </c>
      <c r="AM90" s="11">
        <f>'OddsRatio_working_3-way'!AA90+'OddsRatio_working_3-way'!AG90</f>
        <v>-0.68530638112907227</v>
      </c>
      <c r="AN90" s="11">
        <f>'OddsRatio_working_3-way'!AB90+'OddsRatio_working_3-way'!AH90</f>
        <v>-0.36301537638846981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1.0483217575175416</v>
      </c>
      <c r="AS90" s="11">
        <f>IF(('OddsRatio_working_3-way'!X90=0),IF(Q90&gt;0,-Q90^(1/3),(-Q90)^(1/3)),'OddsRatio_working_3-way'!AM90-'OddsRatio_working_3-way'!R90/3)</f>
        <v>-0.68530638112907227</v>
      </c>
      <c r="AT90" s="11">
        <f>IF(('OddsRatio_working_3-way'!X90=0),IF(Q90&gt;0,-Q90^(1/3),(-Q90)^(1/3)),'OddsRatio_working_3-way'!AN90-'OddsRatio_working_3-way'!R90/3)</f>
        <v>-0.36301537638846981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2.15</v>
      </c>
      <c r="B91" s="4">
        <f>IF('True_Odds_Calculator_3-way'!B90="","",'True_Odds_Calculator_3-way'!B90)</f>
        <v>3.51</v>
      </c>
      <c r="C91" s="4">
        <f>IF('True_Odds_Calculator_3-way'!C90="","",'True_Odds_Calculator_3-way'!C90)</f>
        <v>3.59</v>
      </c>
      <c r="D91" s="9">
        <f t="shared" si="26"/>
        <v>0.45418609493802259</v>
      </c>
      <c r="E91" s="9">
        <f t="shared" si="27"/>
        <v>0.27601971232808353</v>
      </c>
      <c r="F91" s="9">
        <f t="shared" si="28"/>
        <v>0.26979419273389399</v>
      </c>
      <c r="G91" s="9">
        <f t="shared" si="29"/>
        <v>1.0449918927508803</v>
      </c>
      <c r="H91" s="9">
        <f t="shared" si="30"/>
        <v>2.2017406766635119</v>
      </c>
      <c r="I91" s="9">
        <f t="shared" si="31"/>
        <v>3.6229296508047093</v>
      </c>
      <c r="J91" s="9">
        <f t="shared" si="32"/>
        <v>3.7065290022247797</v>
      </c>
      <c r="K91" s="11">
        <f t="shared" si="33"/>
        <v>0.46511627906976744</v>
      </c>
      <c r="L91" s="11">
        <f t="shared" si="34"/>
        <v>0.28490028490028491</v>
      </c>
      <c r="M91" s="11">
        <f t="shared" si="35"/>
        <v>0.2785515320334262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-0.27595057348247742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0.23069596173178469</v>
      </c>
      <c r="Q91" s="11">
        <f>2*'OddsRatio_working_3-way'!K91*'OddsRatio_working_3-way'!L91*'OddsRatio_working_3-way'!M91</f>
        <v>7.382270775417113E-2</v>
      </c>
      <c r="R91" s="11">
        <f t="shared" si="36"/>
        <v>0</v>
      </c>
      <c r="S91" s="11">
        <f t="shared" si="37"/>
        <v>-0.83600464684822862</v>
      </c>
      <c r="T91" s="11">
        <f t="shared" si="38"/>
        <v>-0.26752148699143324</v>
      </c>
      <c r="U91" s="11">
        <f>'OddsRatio_working_3-way'!S91-'OddsRatio_working_3-way'!R91^2/3</f>
        <v>-0.83600464684822862</v>
      </c>
      <c r="V91" s="11">
        <f>'OddsRatio_working_3-way'!S91*'OddsRatio_working_3-way'!R91/3-2*'OddsRatio_working_3-way'!R91^3/27-'OddsRatio_working_3-way'!T91</f>
        <v>0.26752148699143324</v>
      </c>
      <c r="W91" s="11">
        <f>'OddsRatio_working_3-way'!V91^2+4*'OddsRatio_working_3-way'!U91^3/27</f>
        <v>-1.4993261263829397E-2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0.14710626028991508</v>
      </c>
      <c r="Y91" s="11">
        <f>IF('OddsRatio_working_3-way'!W91&gt;=0,IF('OddsRatio_working_3-way'!V91+SQRT('OddsRatio_working_3-way'!W91)&gt;0,0,PI()),ACOS('OddsRatio_working_3-way'!V91/(2*'OddsRatio_working_3-way'!X91)))</f>
        <v>0.42924614998430144</v>
      </c>
      <c r="Z91" s="11">
        <f>'OddsRatio_working_3-way'!X91^(1/3)*COS('OddsRatio_working_3-way'!Y91/3)</f>
        <v>0.52249594637544006</v>
      </c>
      <c r="AA91" s="11">
        <f>'OddsRatio_working_3-way'!X91^(1/3)*COS(('OddsRatio_working_3-way'!Y91+2*PI())/3)</f>
        <v>-0.32643732222559646</v>
      </c>
      <c r="AB91" s="11">
        <f>'OddsRatio_working_3-way'!X91^(1/3)*COS(('OddsRatio_working_3-way'!Y91+4*PI())/3)</f>
        <v>-0.19605862414984368</v>
      </c>
      <c r="AC91" s="11">
        <f>'OddsRatio_working_3-way'!X91^(1/3)*SIN('OddsRatio_working_3-way'!Y91/3)</f>
        <v>7.5274176430629017E-2</v>
      </c>
      <c r="AD91" s="11">
        <f>'OddsRatio_working_3-way'!X91^(1/3)*SIN(('OddsRatio_working_3-way'!Y91+2*PI())/3)</f>
        <v>0.4148576747202084</v>
      </c>
      <c r="AE91" s="11">
        <f>'OddsRatio_working_3-way'!X91^(1/3)*SIN(('OddsRatio_working_3-way'!Y91+4*PI())/3)</f>
        <v>-0.49013185115083729</v>
      </c>
      <c r="AF91" s="11">
        <f>-'OddsRatio_working_3-way'!U91/(3*'OddsRatio_working_3-way'!X91^(1/3))*COS(('OddsRatio_working_3-way'!Y91)/3)</f>
        <v>0.52249594637544017</v>
      </c>
      <c r="AG91" s="11">
        <f>-'OddsRatio_working_3-way'!U91/(3*'OddsRatio_working_3-way'!X91^(1/3))*COS(('OddsRatio_working_3-way'!Y91+2*PI())/3)</f>
        <v>-0.32643732222559657</v>
      </c>
      <c r="AH91" s="11">
        <f>-'OddsRatio_working_3-way'!U91/(3*'OddsRatio_working_3-way'!X91^(1/3))*COS(('OddsRatio_working_3-way'!Y91+4*PI())/3)</f>
        <v>-0.19605862414984374</v>
      </c>
      <c r="AI91" s="11">
        <f>'OddsRatio_working_3-way'!U91/(3*'OddsRatio_working_3-way'!X91^(1/3))*SIN(('OddsRatio_working_3-way'!Y91)/3)</f>
        <v>-7.5274176430629031E-2</v>
      </c>
      <c r="AJ91" s="11">
        <f>'OddsRatio_working_3-way'!U91/(3*'OddsRatio_working_3-way'!X91^(1/3))*SIN(('OddsRatio_working_3-way'!Y91+2*PI())/3)</f>
        <v>-0.41485767472020851</v>
      </c>
      <c r="AK91" s="11">
        <f>'OddsRatio_working_3-way'!U91/(3*'OddsRatio_working_3-way'!X91^(1/3))*SIN(('OddsRatio_working_3-way'!Y91+4*PI())/3)</f>
        <v>0.49013185115083741</v>
      </c>
      <c r="AL91" s="11">
        <f>'OddsRatio_working_3-way'!Z91+'OddsRatio_working_3-way'!AF91</f>
        <v>1.0449918927508803</v>
      </c>
      <c r="AM91" s="11">
        <f>'OddsRatio_working_3-way'!AA91+'OddsRatio_working_3-way'!AG91</f>
        <v>-0.65287464445119303</v>
      </c>
      <c r="AN91" s="11">
        <f>'OddsRatio_working_3-way'!AB91+'OddsRatio_working_3-way'!AH91</f>
        <v>-0.39211724829968742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1.0449918927508803</v>
      </c>
      <c r="AS91" s="11">
        <f>IF(('OddsRatio_working_3-way'!X91=0),IF(Q91&gt;0,-Q91^(1/3),(-Q91)^(1/3)),'OddsRatio_working_3-way'!AM91-'OddsRatio_working_3-way'!R91/3)</f>
        <v>-0.65287464445119303</v>
      </c>
      <c r="AT91" s="11">
        <f>IF(('OddsRatio_working_3-way'!X91=0),IF(Q91&gt;0,-Q91^(1/3),(-Q91)^(1/3)),'OddsRatio_working_3-way'!AN91-'OddsRatio_working_3-way'!R91/3)</f>
        <v>-0.39211724829968742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1.82</v>
      </c>
      <c r="B92" s="4">
        <f>IF('True_Odds_Calculator_3-way'!B91="","",'True_Odds_Calculator_3-way'!B91)</f>
        <v>3.76</v>
      </c>
      <c r="C92" s="4">
        <f>IF('True_Odds_Calculator_3-way'!C91="","",'True_Odds_Calculator_3-way'!C91)</f>
        <v>4.68</v>
      </c>
      <c r="D92" s="9">
        <f t="shared" si="26"/>
        <v>0.5375602210581647</v>
      </c>
      <c r="E92" s="9">
        <f t="shared" si="27"/>
        <v>0.25670657854289275</v>
      </c>
      <c r="F92" s="9">
        <f t="shared" si="28"/>
        <v>0.20573320039894255</v>
      </c>
      <c r="G92" s="9">
        <f t="shared" si="29"/>
        <v>1.0490935300587414</v>
      </c>
      <c r="H92" s="9">
        <f t="shared" si="30"/>
        <v>1.860256694648168</v>
      </c>
      <c r="I92" s="9">
        <f t="shared" si="31"/>
        <v>3.8954981429621265</v>
      </c>
      <c r="J92" s="9">
        <f t="shared" si="32"/>
        <v>4.8606641906161681</v>
      </c>
      <c r="K92" s="11">
        <f t="shared" si="33"/>
        <v>0.54945054945054939</v>
      </c>
      <c r="L92" s="11">
        <f t="shared" si="34"/>
        <v>0.26595744680851063</v>
      </c>
      <c r="M92" s="11">
        <f t="shared" si="35"/>
        <v>0.21367521367521369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-0.26005527478522572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0.2266895679334304</v>
      </c>
      <c r="Q92" s="11">
        <f>2*'OddsRatio_working_3-way'!K92*'OddsRatio_working_3-way'!L92*'OddsRatio_working_3-way'!M92</f>
        <v>6.2448916786068995E-2</v>
      </c>
      <c r="R92" s="11">
        <f t="shared" si="36"/>
        <v>0</v>
      </c>
      <c r="S92" s="11">
        <f t="shared" si="37"/>
        <v>-0.87169763474572326</v>
      </c>
      <c r="T92" s="11">
        <f t="shared" si="38"/>
        <v>-0.24013708946163181</v>
      </c>
      <c r="U92" s="11">
        <f>'OddsRatio_working_3-way'!S92-'OddsRatio_working_3-way'!R92^2/3</f>
        <v>-0.87169763474572326</v>
      </c>
      <c r="V92" s="11">
        <f>'OddsRatio_working_3-way'!S92*'OddsRatio_working_3-way'!R92/3-2*'OddsRatio_working_3-way'!R92^3/27-'OddsRatio_working_3-way'!T92</f>
        <v>0.24013708946163181</v>
      </c>
      <c r="W92" s="11">
        <f>'OddsRatio_working_3-way'!V92^2+4*'OddsRatio_working_3-way'!U92^3/27</f>
        <v>-4.0462377677484479E-2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0.15662710446518208</v>
      </c>
      <c r="Y92" s="11">
        <f>IF('OddsRatio_working_3-way'!W92&gt;=0,IF('OddsRatio_working_3-way'!V92+SQRT('OddsRatio_working_3-way'!W92)&gt;0,0,PI()),ACOS('OddsRatio_working_3-way'!V92/(2*'OddsRatio_working_3-way'!X92)))</f>
        <v>0.69728479497192464</v>
      </c>
      <c r="Z92" s="11">
        <f>'OddsRatio_working_3-way'!X92^(1/3)*COS('OddsRatio_working_3-way'!Y92/3)</f>
        <v>0.5245467650293707</v>
      </c>
      <c r="AA92" s="11">
        <f>'OddsRatio_working_3-way'!X92^(1/3)*COS(('OddsRatio_working_3-way'!Y92+2*PI())/3)</f>
        <v>-0.3698021096500303</v>
      </c>
      <c r="AB92" s="11">
        <f>'OddsRatio_working_3-way'!X92^(1/3)*COS(('OddsRatio_working_3-way'!Y92+4*PI())/3)</f>
        <v>-0.1547446553793406</v>
      </c>
      <c r="AC92" s="11">
        <f>'OddsRatio_working_3-way'!X92^(1/3)*SIN('OddsRatio_working_3-way'!Y92/3)</f>
        <v>0.12416347911441852</v>
      </c>
      <c r="AD92" s="11">
        <f>'OddsRatio_working_3-way'!X92^(1/3)*SIN(('OddsRatio_working_3-way'!Y92+2*PI())/3)</f>
        <v>0.39218908443117267</v>
      </c>
      <c r="AE92" s="11">
        <f>'OddsRatio_working_3-way'!X92^(1/3)*SIN(('OddsRatio_working_3-way'!Y92+4*PI())/3)</f>
        <v>-0.516352563545591</v>
      </c>
      <c r="AF92" s="11">
        <f>-'OddsRatio_working_3-way'!U92/(3*'OddsRatio_working_3-way'!X92^(1/3))*COS(('OddsRatio_working_3-way'!Y92)/3)</f>
        <v>0.52454676502937059</v>
      </c>
      <c r="AG92" s="11">
        <f>-'OddsRatio_working_3-way'!U92/(3*'OddsRatio_working_3-way'!X92^(1/3))*COS(('OddsRatio_working_3-way'!Y92+2*PI())/3)</f>
        <v>-0.36980210965003019</v>
      </c>
      <c r="AH92" s="11">
        <f>-'OddsRatio_working_3-way'!U92/(3*'OddsRatio_working_3-way'!X92^(1/3))*COS(('OddsRatio_working_3-way'!Y92+4*PI())/3)</f>
        <v>-0.15474465537934057</v>
      </c>
      <c r="AI92" s="11">
        <f>'OddsRatio_working_3-way'!U92/(3*'OddsRatio_working_3-way'!X92^(1/3))*SIN(('OddsRatio_working_3-way'!Y92)/3)</f>
        <v>-0.1241634791144185</v>
      </c>
      <c r="AJ92" s="11">
        <f>'OddsRatio_working_3-way'!U92/(3*'OddsRatio_working_3-way'!X92^(1/3))*SIN(('OddsRatio_working_3-way'!Y92+2*PI())/3)</f>
        <v>-0.39218908443117262</v>
      </c>
      <c r="AK92" s="11">
        <f>'OddsRatio_working_3-way'!U92/(3*'OddsRatio_working_3-way'!X92^(1/3))*SIN(('OddsRatio_working_3-way'!Y92+4*PI())/3)</f>
        <v>0.51635256354559089</v>
      </c>
      <c r="AL92" s="11">
        <f>'OddsRatio_working_3-way'!Z92+'OddsRatio_working_3-way'!AF92</f>
        <v>1.0490935300587414</v>
      </c>
      <c r="AM92" s="11">
        <f>'OddsRatio_working_3-way'!AA92+'OddsRatio_working_3-way'!AG92</f>
        <v>-0.73960421930006048</v>
      </c>
      <c r="AN92" s="11">
        <f>'OddsRatio_working_3-way'!AB92+'OddsRatio_working_3-way'!AH92</f>
        <v>-0.30948931075868114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1.0490935300587414</v>
      </c>
      <c r="AS92" s="11">
        <f>IF(('OddsRatio_working_3-way'!X92=0),IF(Q92&gt;0,-Q92^(1/3),(-Q92)^(1/3)),'OddsRatio_working_3-way'!AM92-'OddsRatio_working_3-way'!R92/3)</f>
        <v>-0.73960421930006048</v>
      </c>
      <c r="AT92" s="11">
        <f>IF(('OddsRatio_working_3-way'!X92=0),IF(Q92&gt;0,-Q92^(1/3),(-Q92)^(1/3)),'OddsRatio_working_3-way'!AN92-'OddsRatio_working_3-way'!R92/3)</f>
        <v>-0.30948931075868114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1.75</v>
      </c>
      <c r="B93" s="4">
        <f>IF('True_Odds_Calculator_3-way'!B92="","",'True_Odds_Calculator_3-way'!B92)</f>
        <v>3.98</v>
      </c>
      <c r="C93" s="4">
        <f>IF('True_Odds_Calculator_3-way'!C92="","",'True_Odds_Calculator_3-way'!C92)</f>
        <v>4.7</v>
      </c>
      <c r="D93" s="9">
        <f t="shared" si="26"/>
        <v>0.55679982508326176</v>
      </c>
      <c r="E93" s="9">
        <f t="shared" si="27"/>
        <v>0.24022960757152026</v>
      </c>
      <c r="F93" s="9">
        <f t="shared" si="28"/>
        <v>0.20297056734521784</v>
      </c>
      <c r="G93" s="9">
        <f t="shared" si="29"/>
        <v>1.0613034342589547</v>
      </c>
      <c r="H93" s="9">
        <f t="shared" si="30"/>
        <v>1.795977575694216</v>
      </c>
      <c r="I93" s="9">
        <f t="shared" si="31"/>
        <v>4.1626842340916852</v>
      </c>
      <c r="J93" s="9">
        <f t="shared" si="32"/>
        <v>4.9268227067581325</v>
      </c>
      <c r="K93" s="11">
        <f t="shared" si="33"/>
        <v>0.5714285714285714</v>
      </c>
      <c r="L93" s="11">
        <f t="shared" si="34"/>
        <v>0.25125628140703515</v>
      </c>
      <c r="M93" s="11">
        <f t="shared" si="35"/>
        <v>0.21276595744680851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-0.25261566189610662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0.22697071986070172</v>
      </c>
      <c r="Q93" s="11">
        <f>2*'OddsRatio_working_3-way'!K93*'OddsRatio_working_3-way'!L93*'OddsRatio_working_3-way'!M93</f>
        <v>6.1095752317820093E-2</v>
      </c>
      <c r="R93" s="11">
        <f t="shared" si="36"/>
        <v>0</v>
      </c>
      <c r="S93" s="11">
        <f t="shared" si="37"/>
        <v>-0.89848237499244243</v>
      </c>
      <c r="T93" s="11">
        <f t="shared" si="38"/>
        <v>-0.24185259084587943</v>
      </c>
      <c r="U93" s="11">
        <f>'OddsRatio_working_3-way'!S93-'OddsRatio_working_3-way'!R93^2/3</f>
        <v>-0.89848237499244243</v>
      </c>
      <c r="V93" s="11">
        <f>'OddsRatio_working_3-way'!S93*'OddsRatio_working_3-way'!R93/3-2*'OddsRatio_working_3-way'!R93^3/27-'OddsRatio_working_3-way'!T93</f>
        <v>0.24185259084587943</v>
      </c>
      <c r="W93" s="11">
        <f>'OddsRatio_working_3-way'!V93^2+4*'OddsRatio_working_3-way'!U93^3/27</f>
        <v>-4.8961900054847421E-2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0.16390132378485522</v>
      </c>
      <c r="Y93" s="11">
        <f>IF('OddsRatio_working_3-way'!W93&gt;=0,IF('OddsRatio_working_3-way'!V93+SQRT('OddsRatio_working_3-way'!W93)&gt;0,0,PI()),ACOS('OddsRatio_working_3-way'!V93/(2*'OddsRatio_working_3-way'!X93)))</f>
        <v>0.74099188107805325</v>
      </c>
      <c r="Z93" s="11">
        <f>'OddsRatio_working_3-way'!X93^(1/3)*COS('OddsRatio_working_3-way'!Y93/3)</f>
        <v>0.53065171712947734</v>
      </c>
      <c r="AA93" s="11">
        <f>'OddsRatio_working_3-way'!X93^(1/3)*COS(('OddsRatio_working_3-way'!Y93+2*PI())/3)</f>
        <v>-0.38120148188027253</v>
      </c>
      <c r="AB93" s="11">
        <f>'OddsRatio_working_3-way'!X93^(1/3)*COS(('OddsRatio_working_3-way'!Y93+4*PI())/3)</f>
        <v>-0.14945023524920492</v>
      </c>
      <c r="AC93" s="11">
        <f>'OddsRatio_working_3-way'!X93^(1/3)*SIN('OddsRatio_working_3-way'!Y93/3)</f>
        <v>0.13380164462747826</v>
      </c>
      <c r="AD93" s="11">
        <f>'OddsRatio_working_3-way'!X93^(1/3)*SIN(('OddsRatio_working_3-way'!Y93+2*PI())/3)</f>
        <v>0.39265704528222217</v>
      </c>
      <c r="AE93" s="11">
        <f>'OddsRatio_working_3-way'!X93^(1/3)*SIN(('OddsRatio_working_3-way'!Y93+4*PI())/3)</f>
        <v>-0.52645868990970046</v>
      </c>
      <c r="AF93" s="11">
        <f>-'OddsRatio_working_3-way'!U93/(3*'OddsRatio_working_3-way'!X93^(1/3))*COS(('OddsRatio_working_3-way'!Y93)/3)</f>
        <v>0.53065171712947723</v>
      </c>
      <c r="AG93" s="11">
        <f>-'OddsRatio_working_3-way'!U93/(3*'OddsRatio_working_3-way'!X93^(1/3))*COS(('OddsRatio_working_3-way'!Y93+2*PI())/3)</f>
        <v>-0.38120148188027247</v>
      </c>
      <c r="AH93" s="11">
        <f>-'OddsRatio_working_3-way'!U93/(3*'OddsRatio_working_3-way'!X93^(1/3))*COS(('OddsRatio_working_3-way'!Y93+4*PI())/3)</f>
        <v>-0.14945023524920489</v>
      </c>
      <c r="AI93" s="11">
        <f>'OddsRatio_working_3-way'!U93/(3*'OddsRatio_working_3-way'!X93^(1/3))*SIN(('OddsRatio_working_3-way'!Y93)/3)</f>
        <v>-0.13380164462747823</v>
      </c>
      <c r="AJ93" s="11">
        <f>'OddsRatio_working_3-way'!U93/(3*'OddsRatio_working_3-way'!X93^(1/3))*SIN(('OddsRatio_working_3-way'!Y93+2*PI())/3)</f>
        <v>-0.39265704528222206</v>
      </c>
      <c r="AK93" s="11">
        <f>'OddsRatio_working_3-way'!U93/(3*'OddsRatio_working_3-way'!X93^(1/3))*SIN(('OddsRatio_working_3-way'!Y93+4*PI())/3)</f>
        <v>0.52645868990970035</v>
      </c>
      <c r="AL93" s="11">
        <f>'OddsRatio_working_3-way'!Z93+'OddsRatio_working_3-way'!AF93</f>
        <v>1.0613034342589547</v>
      </c>
      <c r="AM93" s="11">
        <f>'OddsRatio_working_3-way'!AA93+'OddsRatio_working_3-way'!AG93</f>
        <v>-0.76240296376054495</v>
      </c>
      <c r="AN93" s="11">
        <f>'OddsRatio_working_3-way'!AB93+'OddsRatio_working_3-way'!AH93</f>
        <v>-0.29890047049840984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1.0613034342589547</v>
      </c>
      <c r="AS93" s="11">
        <f>IF(('OddsRatio_working_3-way'!X93=0),IF(Q93&gt;0,-Q93^(1/3),(-Q93)^(1/3)),'OddsRatio_working_3-way'!AM93-'OddsRatio_working_3-way'!R93/3)</f>
        <v>-0.76240296376054495</v>
      </c>
      <c r="AT93" s="11">
        <f>IF(('OddsRatio_working_3-way'!X93=0),IF(Q93&gt;0,-Q93^(1/3),(-Q93)^(1/3)),'OddsRatio_working_3-way'!AN93-'OddsRatio_working_3-way'!R93/3)</f>
        <v>-0.29890047049840984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2.0299999999999998</v>
      </c>
      <c r="B94" s="4">
        <f>IF('True_Odds_Calculator_3-way'!B93="","",'True_Odds_Calculator_3-way'!B93)</f>
        <v>3.94</v>
      </c>
      <c r="C94" s="4">
        <f>IF('True_Odds_Calculator_3-way'!C93="","",'True_Odds_Calculator_3-way'!C93)</f>
        <v>3.54</v>
      </c>
      <c r="D94" s="9">
        <f t="shared" si="26"/>
        <v>0.48128885850970982</v>
      </c>
      <c r="E94" s="9">
        <f t="shared" si="27"/>
        <v>0.24532000462946682</v>
      </c>
      <c r="F94" s="9">
        <f t="shared" si="28"/>
        <v>0.27339113686082339</v>
      </c>
      <c r="G94" s="9">
        <f t="shared" si="29"/>
        <v>1.0463634075178019</v>
      </c>
      <c r="H94" s="9">
        <f t="shared" si="30"/>
        <v>2.0777543097433355</v>
      </c>
      <c r="I94" s="9">
        <f t="shared" si="31"/>
        <v>4.0763084181023377</v>
      </c>
      <c r="J94" s="9">
        <f t="shared" si="32"/>
        <v>3.6577630550952169</v>
      </c>
      <c r="K94" s="11">
        <f t="shared" si="33"/>
        <v>0.49261083743842371</v>
      </c>
      <c r="L94" s="11">
        <f t="shared" si="34"/>
        <v>0.25380710659898476</v>
      </c>
      <c r="M94" s="11">
        <f t="shared" si="35"/>
        <v>0.2824858757062147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-0.27165815698362639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0.22992461439417092</v>
      </c>
      <c r="Q94" s="11">
        <f>2*'OddsRatio_working_3-way'!K94*'OddsRatio_working_3-way'!L94*'OddsRatio_working_3-way'!M94</f>
        <v>7.0637362333078615E-2</v>
      </c>
      <c r="R94" s="11">
        <f t="shared" si="36"/>
        <v>0</v>
      </c>
      <c r="S94" s="11">
        <f t="shared" si="37"/>
        <v>-0.8463747856760625</v>
      </c>
      <c r="T94" s="11">
        <f t="shared" si="38"/>
        <v>-0.26002297563012672</v>
      </c>
      <c r="U94" s="11">
        <f>'OddsRatio_working_3-way'!S94-'OddsRatio_working_3-way'!R94^2/3</f>
        <v>-0.8463747856760625</v>
      </c>
      <c r="V94" s="11">
        <f>'OddsRatio_working_3-way'!S94*'OddsRatio_working_3-way'!R94/3-2*'OddsRatio_working_3-way'!R94^3/27-'OddsRatio_working_3-way'!T94</f>
        <v>0.26002297563012672</v>
      </c>
      <c r="W94" s="11">
        <f>'OddsRatio_working_3-way'!V94^2+4*'OddsRatio_working_3-way'!U94^3/27</f>
        <v>-2.2210394791244328E-2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0.14985187907296141</v>
      </c>
      <c r="Y94" s="11">
        <f>IF('OddsRatio_working_3-way'!W94&gt;=0,IF('OddsRatio_working_3-way'!V94+SQRT('OddsRatio_working_3-way'!W94)&gt;0,0,PI()),ACOS('OddsRatio_working_3-way'!V94/(2*'OddsRatio_working_3-way'!X94)))</f>
        <v>0.52044097512511978</v>
      </c>
      <c r="Z94" s="11">
        <f>'OddsRatio_working_3-way'!X94^(1/3)*COS('OddsRatio_working_3-way'!Y94/3)</f>
        <v>0.52318170375890094</v>
      </c>
      <c r="AA94" s="11">
        <f>'OddsRatio_working_3-way'!X94^(1/3)*COS(('OddsRatio_working_3-way'!Y94+2*PI())/3)</f>
        <v>-0.34099094670285635</v>
      </c>
      <c r="AB94" s="11">
        <f>'OddsRatio_working_3-way'!X94^(1/3)*COS(('OddsRatio_working_3-way'!Y94+4*PI())/3)</f>
        <v>-0.18219075705604473</v>
      </c>
      <c r="AC94" s="11">
        <f>'OddsRatio_working_3-way'!X94^(1/3)*SIN('OddsRatio_working_3-way'!Y94/3)</f>
        <v>9.1683332239950288E-2</v>
      </c>
      <c r="AD94" s="11">
        <f>'OddsRatio_working_3-way'!X94^(1/3)*SIN(('OddsRatio_working_3-way'!Y94+2*PI())/3)</f>
        <v>0.40724698013045757</v>
      </c>
      <c r="AE94" s="11">
        <f>'OddsRatio_working_3-way'!X94^(1/3)*SIN(('OddsRatio_working_3-way'!Y94+4*PI())/3)</f>
        <v>-0.49893031237040791</v>
      </c>
      <c r="AF94" s="11">
        <f>-'OddsRatio_working_3-way'!U94/(3*'OddsRatio_working_3-way'!X94^(1/3))*COS(('OddsRatio_working_3-way'!Y94)/3)</f>
        <v>0.52318170375890094</v>
      </c>
      <c r="AG94" s="11">
        <f>-'OddsRatio_working_3-way'!U94/(3*'OddsRatio_working_3-way'!X94^(1/3))*COS(('OddsRatio_working_3-way'!Y94+2*PI())/3)</f>
        <v>-0.34099094670285635</v>
      </c>
      <c r="AH94" s="11">
        <f>-'OddsRatio_working_3-way'!U94/(3*'OddsRatio_working_3-way'!X94^(1/3))*COS(('OddsRatio_working_3-way'!Y94+4*PI())/3)</f>
        <v>-0.18219075705604473</v>
      </c>
      <c r="AI94" s="11">
        <f>'OddsRatio_working_3-way'!U94/(3*'OddsRatio_working_3-way'!X94^(1/3))*SIN(('OddsRatio_working_3-way'!Y94)/3)</f>
        <v>-9.1683332239950288E-2</v>
      </c>
      <c r="AJ94" s="11">
        <f>'OddsRatio_working_3-way'!U94/(3*'OddsRatio_working_3-way'!X94^(1/3))*SIN(('OddsRatio_working_3-way'!Y94+2*PI())/3)</f>
        <v>-0.40724698013045757</v>
      </c>
      <c r="AK94" s="11">
        <f>'OddsRatio_working_3-way'!U94/(3*'OddsRatio_working_3-way'!X94^(1/3))*SIN(('OddsRatio_working_3-way'!Y94+4*PI())/3)</f>
        <v>0.49893031237040791</v>
      </c>
      <c r="AL94" s="11">
        <f>'OddsRatio_working_3-way'!Z94+'OddsRatio_working_3-way'!AF94</f>
        <v>1.0463634075178019</v>
      </c>
      <c r="AM94" s="11">
        <f>'OddsRatio_working_3-way'!AA94+'OddsRatio_working_3-way'!AG94</f>
        <v>-0.68198189340571269</v>
      </c>
      <c r="AN94" s="11">
        <f>'OddsRatio_working_3-way'!AB94+'OddsRatio_working_3-way'!AH94</f>
        <v>-0.36438151411208947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1.0463634075178019</v>
      </c>
      <c r="AS94" s="11">
        <f>IF(('OddsRatio_working_3-way'!X94=0),IF(Q94&gt;0,-Q94^(1/3),(-Q94)^(1/3)),'OddsRatio_working_3-way'!AM94-'OddsRatio_working_3-way'!R94/3)</f>
        <v>-0.68198189340571269</v>
      </c>
      <c r="AT94" s="11">
        <f>IF(('OddsRatio_working_3-way'!X94=0),IF(Q94&gt;0,-Q94^(1/3),(-Q94)^(1/3)),'OddsRatio_working_3-way'!AN94-'OddsRatio_working_3-way'!R94/3)</f>
        <v>-0.36438151411208947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4.47</v>
      </c>
      <c r="C95" s="4">
        <f>IF('True_Odds_Calculator_3-way'!C94="","",'True_Odds_Calculator_3-way'!C94)</f>
        <v>5.84</v>
      </c>
      <c r="D95" s="9">
        <f t="shared" si="26"/>
        <v>0.62325805956339708</v>
      </c>
      <c r="E95" s="9">
        <f t="shared" si="27"/>
        <v>0.21368184188981301</v>
      </c>
      <c r="F95" s="9">
        <f t="shared" si="28"/>
        <v>0.16306009854678971</v>
      </c>
      <c r="G95" s="9">
        <f t="shared" si="29"/>
        <v>1.0604768964540974</v>
      </c>
      <c r="H95" s="9">
        <f t="shared" si="30"/>
        <v>1.6044718309788357</v>
      </c>
      <c r="I95" s="9">
        <f t="shared" si="31"/>
        <v>4.6798548306957182</v>
      </c>
      <c r="J95" s="9">
        <f t="shared" si="32"/>
        <v>6.1327081788378308</v>
      </c>
      <c r="K95" s="11">
        <f t="shared" si="33"/>
        <v>0.63694267515923564</v>
      </c>
      <c r="L95" s="11">
        <f t="shared" si="34"/>
        <v>0.2237136465324385</v>
      </c>
      <c r="M95" s="11">
        <f t="shared" si="35"/>
        <v>0.17123287671232876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-0.23357678125232395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0.21666708633714921</v>
      </c>
      <c r="Q95" s="11">
        <f>2*'OddsRatio_working_3-way'!K95*'OddsRatio_working_3-way'!L95*'OddsRatio_working_3-way'!M95</f>
        <v>4.879889331917775E-2</v>
      </c>
      <c r="R95" s="11">
        <f t="shared" si="36"/>
        <v>0</v>
      </c>
      <c r="S95" s="11">
        <f t="shared" si="37"/>
        <v>-0.92760541170011301</v>
      </c>
      <c r="T95" s="11">
        <f t="shared" si="38"/>
        <v>-0.20892013777029572</v>
      </c>
      <c r="U95" s="11">
        <f>'OddsRatio_working_3-way'!S95-'OddsRatio_working_3-way'!R95^2/3</f>
        <v>-0.92760541170011301</v>
      </c>
      <c r="V95" s="11">
        <f>'OddsRatio_working_3-way'!S95*'OddsRatio_working_3-way'!R95/3-2*'OddsRatio_working_3-way'!R95^3/27-'OddsRatio_working_3-way'!T95</f>
        <v>0.20892013777029572</v>
      </c>
      <c r="W95" s="11">
        <f>'OddsRatio_working_3-way'!V95^2+4*'OddsRatio_working_3-way'!U95^3/27</f>
        <v>-7.4598264332678882E-2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0.17193449937304484</v>
      </c>
      <c r="Y95" s="11">
        <f>IF('OddsRatio_working_3-way'!W95&gt;=0,IF('OddsRatio_working_3-way'!V95+SQRT('OddsRatio_working_3-way'!W95)&gt;0,0,PI()),ACOS('OddsRatio_working_3-way'!V95/(2*'OddsRatio_working_3-way'!X95)))</f>
        <v>0.91781468300451829</v>
      </c>
      <c r="Z95" s="11">
        <f>'OddsRatio_working_3-way'!X95^(1/3)*COS('OddsRatio_working_3-way'!Y95/3)</f>
        <v>0.53023844822704869</v>
      </c>
      <c r="AA95" s="11">
        <f>'OddsRatio_working_3-way'!X95^(1/3)*COS(('OddsRatio_working_3-way'!Y95+2*PI())/3)</f>
        <v>-0.41015971480959451</v>
      </c>
      <c r="AB95" s="11">
        <f>'OddsRatio_working_3-way'!X95^(1/3)*COS(('OddsRatio_working_3-way'!Y95+4*PI())/3)</f>
        <v>-0.12007873341745405</v>
      </c>
      <c r="AC95" s="11">
        <f>'OddsRatio_working_3-way'!X95^(1/3)*SIN('OddsRatio_working_3-way'!Y95/3)</f>
        <v>0.16747833269354301</v>
      </c>
      <c r="AD95" s="11">
        <f>'OddsRatio_working_3-way'!X95^(1/3)*SIN(('OddsRatio_working_3-way'!Y95+2*PI())/3)</f>
        <v>0.37546079988109249</v>
      </c>
      <c r="AE95" s="11">
        <f>'OddsRatio_working_3-way'!X95^(1/3)*SIN(('OddsRatio_working_3-way'!Y95+4*PI())/3)</f>
        <v>-0.54293913257463555</v>
      </c>
      <c r="AF95" s="11">
        <f>-'OddsRatio_working_3-way'!U95/(3*'OddsRatio_working_3-way'!X95^(1/3))*COS(('OddsRatio_working_3-way'!Y95)/3)</f>
        <v>0.53023844822704869</v>
      </c>
      <c r="AG95" s="11">
        <f>-'OddsRatio_working_3-way'!U95/(3*'OddsRatio_working_3-way'!X95^(1/3))*COS(('OddsRatio_working_3-way'!Y95+2*PI())/3)</f>
        <v>-0.41015971480959451</v>
      </c>
      <c r="AH95" s="11">
        <f>-'OddsRatio_working_3-way'!U95/(3*'OddsRatio_working_3-way'!X95^(1/3))*COS(('OddsRatio_working_3-way'!Y95+4*PI())/3)</f>
        <v>-0.12007873341745405</v>
      </c>
      <c r="AI95" s="11">
        <f>'OddsRatio_working_3-way'!U95/(3*'OddsRatio_working_3-way'!X95^(1/3))*SIN(('OddsRatio_working_3-way'!Y95)/3)</f>
        <v>-0.16747833269354301</v>
      </c>
      <c r="AJ95" s="11">
        <f>'OddsRatio_working_3-way'!U95/(3*'OddsRatio_working_3-way'!X95^(1/3))*SIN(('OddsRatio_working_3-way'!Y95+2*PI())/3)</f>
        <v>-0.37546079988109249</v>
      </c>
      <c r="AK95" s="11">
        <f>'OddsRatio_working_3-way'!U95/(3*'OddsRatio_working_3-way'!X95^(1/3))*SIN(('OddsRatio_working_3-way'!Y95+4*PI())/3)</f>
        <v>0.54293913257463555</v>
      </c>
      <c r="AL95" s="11">
        <f>'OddsRatio_working_3-way'!Z95+'OddsRatio_working_3-way'!AF95</f>
        <v>1.0604768964540974</v>
      </c>
      <c r="AM95" s="11">
        <f>'OddsRatio_working_3-way'!AA95+'OddsRatio_working_3-way'!AG95</f>
        <v>-0.82031942961918902</v>
      </c>
      <c r="AN95" s="11">
        <f>'OddsRatio_working_3-way'!AB95+'OddsRatio_working_3-way'!AH95</f>
        <v>-0.2401574668349081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1.0604768964540974</v>
      </c>
      <c r="AS95" s="11">
        <f>IF(('OddsRatio_working_3-way'!X95=0),IF(Q95&gt;0,-Q95^(1/3),(-Q95)^(1/3)),'OddsRatio_working_3-way'!AM95-'OddsRatio_working_3-way'!R95/3)</f>
        <v>-0.82031942961918902</v>
      </c>
      <c r="AT95" s="11">
        <f>IF(('OddsRatio_working_3-way'!X95=0),IF(Q95&gt;0,-Q95^(1/3),(-Q95)^(1/3)),'OddsRatio_working_3-way'!AN95-'OddsRatio_working_3-way'!R95/3)</f>
        <v>-0.2401574668349081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2.97</v>
      </c>
      <c r="B96" s="4">
        <f>IF('True_Odds_Calculator_3-way'!B95="","",'True_Odds_Calculator_3-way'!B95)</f>
        <v>3.53</v>
      </c>
      <c r="C96" s="4">
        <f>IF('True_Odds_Calculator_3-way'!C95="","",'True_Odds_Calculator_3-way'!C95)</f>
        <v>2.46</v>
      </c>
      <c r="D96" s="9">
        <f t="shared" si="26"/>
        <v>0.32784197165325402</v>
      </c>
      <c r="E96" s="9">
        <f t="shared" si="27"/>
        <v>0.27524989160776669</v>
      </c>
      <c r="F96" s="9">
        <f t="shared" si="28"/>
        <v>0.39690813673897946</v>
      </c>
      <c r="G96" s="9">
        <f t="shared" si="29"/>
        <v>1.0407360808115289</v>
      </c>
      <c r="H96" s="9">
        <f t="shared" si="30"/>
        <v>3.0502500791987122</v>
      </c>
      <c r="I96" s="9">
        <f t="shared" si="31"/>
        <v>3.6330622844531688</v>
      </c>
      <c r="J96" s="9">
        <f t="shared" si="32"/>
        <v>2.519474677984832</v>
      </c>
      <c r="K96" s="11">
        <f t="shared" si="33"/>
        <v>0.33670033670033667</v>
      </c>
      <c r="L96" s="11">
        <f t="shared" si="34"/>
        <v>0.28328611898016998</v>
      </c>
      <c r="M96" s="11">
        <f t="shared" si="35"/>
        <v>0.4065040650406504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-0.28214563857945807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0.23108938560699305</v>
      </c>
      <c r="Q96" s="11">
        <f>2*'OddsRatio_working_3-way'!K96*'OddsRatio_working_3-way'!L96*'OddsRatio_working_3-way'!M96</f>
        <v>7.754677369362184E-2</v>
      </c>
      <c r="R96" s="11">
        <f t="shared" si="36"/>
        <v>0</v>
      </c>
      <c r="S96" s="11">
        <f t="shared" si="37"/>
        <v>-0.81904291262653517</v>
      </c>
      <c r="T96" s="11">
        <f t="shared" si="38"/>
        <v>-0.2748466149753474</v>
      </c>
      <c r="U96" s="11">
        <f>'OddsRatio_working_3-way'!S96-'OddsRatio_working_3-way'!R96^2/3</f>
        <v>-0.81904291262653517</v>
      </c>
      <c r="V96" s="11">
        <f>'OddsRatio_working_3-way'!S96*'OddsRatio_working_3-way'!R96/3-2*'OddsRatio_working_3-way'!R96^3/27-'OddsRatio_working_3-way'!T96</f>
        <v>0.2748466149753474</v>
      </c>
      <c r="W96" s="11">
        <f>'OddsRatio_working_3-way'!V96^2+4*'OddsRatio_working_3-way'!U96^3/27</f>
        <v>-5.8577998474806381E-3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0.1426520781577397</v>
      </c>
      <c r="Y96" s="11">
        <f>IF('OddsRatio_working_3-way'!W96&gt;=0,IF('OddsRatio_working_3-way'!V96+SQRT('OddsRatio_working_3-way'!W96)&gt;0,0,PI()),ACOS('OddsRatio_working_3-way'!V96/(2*'OddsRatio_working_3-way'!X96)))</f>
        <v>0.27158845338523996</v>
      </c>
      <c r="Z96" s="11">
        <f>'OddsRatio_working_3-way'!X96^(1/3)*COS('OddsRatio_working_3-way'!Y96/3)</f>
        <v>0.52036804040576445</v>
      </c>
      <c r="AA96" s="11">
        <f>'OddsRatio_working_3-way'!X96^(1/3)*COS(('OddsRatio_working_3-way'!Y96+2*PI())/3)</f>
        <v>-0.30109312737759736</v>
      </c>
      <c r="AB96" s="11">
        <f>'OddsRatio_working_3-way'!X96^(1/3)*COS(('OddsRatio_working_3-way'!Y96+4*PI())/3)</f>
        <v>-0.21927491302816701</v>
      </c>
      <c r="AC96" s="11">
        <f>'OddsRatio_working_3-way'!X96^(1/3)*SIN('OddsRatio_working_3-way'!Y96/3)</f>
        <v>4.7237768079258079E-2</v>
      </c>
      <c r="AD96" s="11">
        <f>'OddsRatio_working_3-way'!X96^(1/3)*SIN(('OddsRatio_working_3-way'!Y96+2*PI())/3)</f>
        <v>0.42703305826929022</v>
      </c>
      <c r="AE96" s="11">
        <f>'OddsRatio_working_3-way'!X96^(1/3)*SIN(('OddsRatio_working_3-way'!Y96+4*PI())/3)</f>
        <v>-0.47427082634854834</v>
      </c>
      <c r="AF96" s="11">
        <f>-'OddsRatio_working_3-way'!U96/(3*'OddsRatio_working_3-way'!X96^(1/3))*COS(('OddsRatio_working_3-way'!Y96)/3)</f>
        <v>0.52036804040576434</v>
      </c>
      <c r="AG96" s="11">
        <f>-'OddsRatio_working_3-way'!U96/(3*'OddsRatio_working_3-way'!X96^(1/3))*COS(('OddsRatio_working_3-way'!Y96+2*PI())/3)</f>
        <v>-0.3010931273775973</v>
      </c>
      <c r="AH96" s="11">
        <f>-'OddsRatio_working_3-way'!U96/(3*'OddsRatio_working_3-way'!X96^(1/3))*COS(('OddsRatio_working_3-way'!Y96+4*PI())/3)</f>
        <v>-0.21927491302816698</v>
      </c>
      <c r="AI96" s="11">
        <f>'OddsRatio_working_3-way'!U96/(3*'OddsRatio_working_3-way'!X96^(1/3))*SIN(('OddsRatio_working_3-way'!Y96)/3)</f>
        <v>-4.7237768079258072E-2</v>
      </c>
      <c r="AJ96" s="11">
        <f>'OddsRatio_working_3-way'!U96/(3*'OddsRatio_working_3-way'!X96^(1/3))*SIN(('OddsRatio_working_3-way'!Y96+2*PI())/3)</f>
        <v>-0.42703305826929011</v>
      </c>
      <c r="AK96" s="11">
        <f>'OddsRatio_working_3-way'!U96/(3*'OddsRatio_working_3-way'!X96^(1/3))*SIN(('OddsRatio_working_3-way'!Y96+4*PI())/3)</f>
        <v>0.47427082634854822</v>
      </c>
      <c r="AL96" s="11">
        <f>'OddsRatio_working_3-way'!Z96+'OddsRatio_working_3-way'!AF96</f>
        <v>1.0407360808115289</v>
      </c>
      <c r="AM96" s="11">
        <f>'OddsRatio_working_3-way'!AA96+'OddsRatio_working_3-way'!AG96</f>
        <v>-0.60218625475519461</v>
      </c>
      <c r="AN96" s="11">
        <f>'OddsRatio_working_3-way'!AB96+'OddsRatio_working_3-way'!AH96</f>
        <v>-0.43854982605633397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1.0407360808115289</v>
      </c>
      <c r="AS96" s="11">
        <f>IF(('OddsRatio_working_3-way'!X96=0),IF(Q96&gt;0,-Q96^(1/3),(-Q96)^(1/3)),'OddsRatio_working_3-way'!AM96-'OddsRatio_working_3-way'!R96/3)</f>
        <v>-0.60218625475519461</v>
      </c>
      <c r="AT96" s="11">
        <f>IF(('OddsRatio_working_3-way'!X96=0),IF(Q96&gt;0,-Q96^(1/3),(-Q96)^(1/3)),'OddsRatio_working_3-way'!AN96-'OddsRatio_working_3-way'!R96/3)</f>
        <v>-0.43854982605633397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2.2999999999999998</v>
      </c>
      <c r="B97" s="4">
        <f>IF('True_Odds_Calculator_3-way'!B96="","",'True_Odds_Calculator_3-way'!B96)</f>
        <v>3.51</v>
      </c>
      <c r="C97" s="4">
        <f>IF('True_Odds_Calculator_3-way'!C96="","",'True_Odds_Calculator_3-way'!C96)</f>
        <v>3.25</v>
      </c>
      <c r="D97" s="9">
        <f t="shared" si="26"/>
        <v>0.42459150340252899</v>
      </c>
      <c r="E97" s="9">
        <f t="shared" si="27"/>
        <v>0.27650371235085097</v>
      </c>
      <c r="F97" s="9">
        <f t="shared" si="28"/>
        <v>0.29890478424661987</v>
      </c>
      <c r="G97" s="9">
        <f t="shared" si="29"/>
        <v>1.04246532705571</v>
      </c>
      <c r="H97" s="9">
        <f t="shared" si="30"/>
        <v>2.3552049251724232</v>
      </c>
      <c r="I97" s="9">
        <f t="shared" si="31"/>
        <v>3.6165879709098321</v>
      </c>
      <c r="J97" s="9">
        <f t="shared" si="32"/>
        <v>3.3455469858753468</v>
      </c>
      <c r="K97" s="11">
        <f t="shared" si="33"/>
        <v>0.43478260869565222</v>
      </c>
      <c r="L97" s="11">
        <f t="shared" si="34"/>
        <v>0.28490028490028491</v>
      </c>
      <c r="M97" s="11">
        <f t="shared" si="35"/>
        <v>0.30769230769230771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-0.27982162764771457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0.23096932795929453</v>
      </c>
      <c r="Q97" s="11">
        <f>2*'OddsRatio_working_3-way'!K97*'OddsRatio_working_3-way'!L97*'OddsRatio_working_3-way'!M97</f>
        <v>7.6227500976664864E-2</v>
      </c>
      <c r="R97" s="11">
        <f t="shared" si="36"/>
        <v>0</v>
      </c>
      <c r="S97" s="11">
        <f t="shared" si="37"/>
        <v>-0.82541628358361441</v>
      </c>
      <c r="T97" s="11">
        <f t="shared" si="38"/>
        <v>-0.2724146150440972</v>
      </c>
      <c r="U97" s="11">
        <f>'OddsRatio_working_3-way'!S97-'OddsRatio_working_3-way'!R97^2/3</f>
        <v>-0.82541628358361441</v>
      </c>
      <c r="V97" s="11">
        <f>'OddsRatio_working_3-way'!S97*'OddsRatio_working_3-way'!R97/3-2*'OddsRatio_working_3-way'!R97^3/27-'OddsRatio_working_3-way'!T97</f>
        <v>0.2724146150440972</v>
      </c>
      <c r="W97" s="11">
        <f>'OddsRatio_working_3-way'!V97^2+4*'OddsRatio_working_3-way'!U97^3/27</f>
        <v>-9.1037668455149628E-3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0.14432038086765381</v>
      </c>
      <c r="Y97" s="11">
        <f>IF('OddsRatio_working_3-way'!W97&gt;=0,IF('OddsRatio_working_3-way'!V97+SQRT('OddsRatio_working_3-way'!W97)&gt;0,0,PI()),ACOS('OddsRatio_working_3-way'!V97/(2*'OddsRatio_working_3-way'!X97)))</f>
        <v>0.33689896706923306</v>
      </c>
      <c r="Z97" s="11">
        <f>'OddsRatio_working_3-way'!X97^(1/3)*COS('OddsRatio_working_3-way'!Y97/3)</f>
        <v>0.52123266352785502</v>
      </c>
      <c r="AA97" s="11">
        <f>'OddsRatio_working_3-way'!X97^(1/3)*COS(('OddsRatio_working_3-way'!Y97+2*PI())/3)</f>
        <v>-0.31152265504156246</v>
      </c>
      <c r="AB97" s="11">
        <f>'OddsRatio_working_3-way'!X97^(1/3)*COS(('OddsRatio_working_3-way'!Y97+4*PI())/3)</f>
        <v>-0.20971000848629265</v>
      </c>
      <c r="AC97" s="11">
        <f>'OddsRatio_working_3-way'!X97^(1/3)*SIN('OddsRatio_working_3-way'!Y97/3)</f>
        <v>5.8781558895593403E-2</v>
      </c>
      <c r="AD97" s="11">
        <f>'OddsRatio_working_3-way'!X97^(1/3)*SIN(('OddsRatio_working_3-way'!Y97+2*PI())/3)</f>
        <v>0.42200994844955242</v>
      </c>
      <c r="AE97" s="11">
        <f>'OddsRatio_working_3-way'!X97^(1/3)*SIN(('OddsRatio_working_3-way'!Y97+4*PI())/3)</f>
        <v>-0.4807915073451457</v>
      </c>
      <c r="AF97" s="11">
        <f>-'OddsRatio_working_3-way'!U97/(3*'OddsRatio_working_3-way'!X97^(1/3))*COS(('OddsRatio_working_3-way'!Y97)/3)</f>
        <v>0.52123266352785491</v>
      </c>
      <c r="AG97" s="11">
        <f>-'OddsRatio_working_3-way'!U97/(3*'OddsRatio_working_3-way'!X97^(1/3))*COS(('OddsRatio_working_3-way'!Y97+2*PI())/3)</f>
        <v>-0.31152265504156235</v>
      </c>
      <c r="AH97" s="11">
        <f>-'OddsRatio_working_3-way'!U97/(3*'OddsRatio_working_3-way'!X97^(1/3))*COS(('OddsRatio_working_3-way'!Y97+4*PI())/3)</f>
        <v>-0.20971000848629259</v>
      </c>
      <c r="AI97" s="11">
        <f>'OddsRatio_working_3-way'!U97/(3*'OddsRatio_working_3-way'!X97^(1/3))*SIN(('OddsRatio_working_3-way'!Y97)/3)</f>
        <v>-5.8781558895593396E-2</v>
      </c>
      <c r="AJ97" s="11">
        <f>'OddsRatio_working_3-way'!U97/(3*'OddsRatio_working_3-way'!X97^(1/3))*SIN(('OddsRatio_working_3-way'!Y97+2*PI())/3)</f>
        <v>-0.42200994844955231</v>
      </c>
      <c r="AK97" s="11">
        <f>'OddsRatio_working_3-way'!U97/(3*'OddsRatio_working_3-way'!X97^(1/3))*SIN(('OddsRatio_working_3-way'!Y97+4*PI())/3)</f>
        <v>0.48079150734514559</v>
      </c>
      <c r="AL97" s="11">
        <f>'OddsRatio_working_3-way'!Z97+'OddsRatio_working_3-way'!AF97</f>
        <v>1.04246532705571</v>
      </c>
      <c r="AM97" s="11">
        <f>'OddsRatio_working_3-way'!AA97+'OddsRatio_working_3-way'!AG97</f>
        <v>-0.6230453100831248</v>
      </c>
      <c r="AN97" s="11">
        <f>'OddsRatio_working_3-way'!AB97+'OddsRatio_working_3-way'!AH97</f>
        <v>-0.41942001697258524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1.04246532705571</v>
      </c>
      <c r="AS97" s="11">
        <f>IF(('OddsRatio_working_3-way'!X97=0),IF(Q97&gt;0,-Q97^(1/3),(-Q97)^(1/3)),'OddsRatio_working_3-way'!AM97-'OddsRatio_working_3-way'!R97/3)</f>
        <v>-0.6230453100831248</v>
      </c>
      <c r="AT97" s="11">
        <f>IF(('OddsRatio_working_3-way'!X97=0),IF(Q97&gt;0,-Q97^(1/3),(-Q97)^(1/3)),'OddsRatio_working_3-way'!AN97-'OddsRatio_working_3-way'!R97/3)</f>
        <v>-0.41942001697258524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2.29</v>
      </c>
      <c r="B98" s="4">
        <f>IF('True_Odds_Calculator_3-way'!B97="","",'True_Odds_Calculator_3-way'!B97)</f>
        <v>3.51</v>
      </c>
      <c r="C98" s="4">
        <f>IF('True_Odds_Calculator_3-way'!C97="","",'True_Odds_Calculator_3-way'!C97)</f>
        <v>3.27</v>
      </c>
      <c r="D98" s="9">
        <f t="shared" si="26"/>
        <v>0.42646554446743778</v>
      </c>
      <c r="E98" s="9">
        <f t="shared" si="27"/>
        <v>0.2764925489108282</v>
      </c>
      <c r="F98" s="9">
        <f t="shared" si="28"/>
        <v>0.29704190662173419</v>
      </c>
      <c r="G98" s="9">
        <f t="shared" si="29"/>
        <v>1.0425235025287354</v>
      </c>
      <c r="H98" s="9">
        <f t="shared" si="30"/>
        <v>2.3448553182620682</v>
      </c>
      <c r="I98" s="9">
        <f t="shared" si="31"/>
        <v>3.6167339913471257</v>
      </c>
      <c r="J98" s="9">
        <f t="shared" si="32"/>
        <v>3.3665283507402295</v>
      </c>
      <c r="K98" s="11">
        <f t="shared" si="33"/>
        <v>0.4366812227074236</v>
      </c>
      <c r="L98" s="11">
        <f t="shared" si="34"/>
        <v>0.28490028490028491</v>
      </c>
      <c r="M98" s="11">
        <f t="shared" si="35"/>
        <v>0.3058103975535168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-0.27963977080599023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0.23093956296418805</v>
      </c>
      <c r="Q98" s="11">
        <f>2*'OddsRatio_working_3-way'!K98*'OddsRatio_working_3-way'!L98*'OddsRatio_working_3-way'!M98</f>
        <v>7.6092113003027359E-2</v>
      </c>
      <c r="R98" s="11">
        <f t="shared" si="36"/>
        <v>0</v>
      </c>
      <c r="S98" s="11">
        <f t="shared" si="37"/>
        <v>-0.82584663225321542</v>
      </c>
      <c r="T98" s="11">
        <f t="shared" si="38"/>
        <v>-0.27210762182972498</v>
      </c>
      <c r="U98" s="11">
        <f>'OddsRatio_working_3-way'!S98-'OddsRatio_working_3-way'!R98^2/3</f>
        <v>-0.82584663225321542</v>
      </c>
      <c r="V98" s="11">
        <f>'OddsRatio_working_3-way'!S98*'OddsRatio_working_3-way'!R98/3-2*'OddsRatio_working_3-way'!R98^3/27-'OddsRatio_working_3-way'!T98</f>
        <v>0.27210762182972498</v>
      </c>
      <c r="W98" s="11">
        <f>'OddsRatio_working_3-way'!V98^2+4*'OddsRatio_working_3-way'!U98^3/27</f>
        <v>-9.401311310269847E-3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0.14443326241563822</v>
      </c>
      <c r="Y98" s="11">
        <f>IF('OddsRatio_working_3-way'!W98&gt;=0,IF('OddsRatio_working_3-way'!V98+SQRT('OddsRatio_working_3-way'!W98)&gt;0,0,PI()),ACOS('OddsRatio_working_3-way'!V98/(2*'OddsRatio_working_3-way'!X98)))</f>
        <v>0.34230366708507276</v>
      </c>
      <c r="Z98" s="11">
        <f>'OddsRatio_working_3-way'!X98^(1/3)*COS('OddsRatio_working_3-way'!Y98/3)</f>
        <v>0.52126175126436769</v>
      </c>
      <c r="AA98" s="11">
        <f>'OddsRatio_working_3-way'!X98^(1/3)*COS(('OddsRatio_working_3-way'!Y98+2*PI())/3)</f>
        <v>-0.31236382514124655</v>
      </c>
      <c r="AB98" s="11">
        <f>'OddsRatio_working_3-way'!X98^(1/3)*COS(('OddsRatio_working_3-way'!Y98+4*PI())/3)</f>
        <v>-0.20889792612312102</v>
      </c>
      <c r="AC98" s="11">
        <f>'OddsRatio_working_3-way'!X98^(1/3)*SIN('OddsRatio_working_3-way'!Y98/3)</f>
        <v>5.9736064650061406E-2</v>
      </c>
      <c r="AD98" s="11">
        <f>'OddsRatio_working_3-way'!X98^(1/3)*SIN(('OddsRatio_working_3-way'!Y98+2*PI())/3)</f>
        <v>0.42155788629107693</v>
      </c>
      <c r="AE98" s="11">
        <f>'OddsRatio_working_3-way'!X98^(1/3)*SIN(('OddsRatio_working_3-way'!Y98+4*PI())/3)</f>
        <v>-0.48129395094113842</v>
      </c>
      <c r="AF98" s="11">
        <f>-'OddsRatio_working_3-way'!U98/(3*'OddsRatio_working_3-way'!X98^(1/3))*COS(('OddsRatio_working_3-way'!Y98)/3)</f>
        <v>0.52126175126436769</v>
      </c>
      <c r="AG98" s="11">
        <f>-'OddsRatio_working_3-way'!U98/(3*'OddsRatio_working_3-way'!X98^(1/3))*COS(('OddsRatio_working_3-way'!Y98+2*PI())/3)</f>
        <v>-0.31236382514124655</v>
      </c>
      <c r="AH98" s="11">
        <f>-'OddsRatio_working_3-way'!U98/(3*'OddsRatio_working_3-way'!X98^(1/3))*COS(('OddsRatio_working_3-way'!Y98+4*PI())/3)</f>
        <v>-0.20889792612312102</v>
      </c>
      <c r="AI98" s="11">
        <f>'OddsRatio_working_3-way'!U98/(3*'OddsRatio_working_3-way'!X98^(1/3))*SIN(('OddsRatio_working_3-way'!Y98)/3)</f>
        <v>-5.9736064650061406E-2</v>
      </c>
      <c r="AJ98" s="11">
        <f>'OddsRatio_working_3-way'!U98/(3*'OddsRatio_working_3-way'!X98^(1/3))*SIN(('OddsRatio_working_3-way'!Y98+2*PI())/3)</f>
        <v>-0.42155788629107693</v>
      </c>
      <c r="AK98" s="11">
        <f>'OddsRatio_working_3-way'!U98/(3*'OddsRatio_working_3-way'!X98^(1/3))*SIN(('OddsRatio_working_3-way'!Y98+4*PI())/3)</f>
        <v>0.48129395094113842</v>
      </c>
      <c r="AL98" s="11">
        <f>'OddsRatio_working_3-way'!Z98+'OddsRatio_working_3-way'!AF98</f>
        <v>1.0425235025287354</v>
      </c>
      <c r="AM98" s="11">
        <f>'OddsRatio_working_3-way'!AA98+'OddsRatio_working_3-way'!AG98</f>
        <v>-0.62472765028249311</v>
      </c>
      <c r="AN98" s="11">
        <f>'OddsRatio_working_3-way'!AB98+'OddsRatio_working_3-way'!AH98</f>
        <v>-0.41779585224624205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1.0425235025287354</v>
      </c>
      <c r="AS98" s="11">
        <f>IF(('OddsRatio_working_3-way'!X98=0),IF(Q98&gt;0,-Q98^(1/3),(-Q98)^(1/3)),'OddsRatio_working_3-way'!AM98-'OddsRatio_working_3-way'!R98/3)</f>
        <v>-0.62472765028249311</v>
      </c>
      <c r="AT98" s="11">
        <f>IF(('OddsRatio_working_3-way'!X98=0),IF(Q98&gt;0,-Q98^(1/3),(-Q98)^(1/3)),'OddsRatio_working_3-way'!AN98-'OddsRatio_working_3-way'!R98/3)</f>
        <v>-0.41779585224624205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1.58</v>
      </c>
      <c r="B99" s="4">
        <f>IF('True_Odds_Calculator_3-way'!B98="","",'True_Odds_Calculator_3-way'!B98)</f>
        <v>4.21</v>
      </c>
      <c r="C99" s="4">
        <f>IF('True_Odds_Calculator_3-way'!C98="","",'True_Odds_Calculator_3-way'!C98)</f>
        <v>6.16</v>
      </c>
      <c r="D99" s="9">
        <f t="shared" si="26"/>
        <v>0.61884554489184662</v>
      </c>
      <c r="E99" s="9">
        <f t="shared" si="27"/>
        <v>0.22682141131261835</v>
      </c>
      <c r="F99" s="9">
        <f t="shared" si="28"/>
        <v>0.15433304379553522</v>
      </c>
      <c r="G99" s="9">
        <f t="shared" si="29"/>
        <v>1.0619174025880675</v>
      </c>
      <c r="H99" s="9">
        <f t="shared" si="30"/>
        <v>1.6159120935010793</v>
      </c>
      <c r="I99" s="9">
        <f t="shared" si="31"/>
        <v>4.4087548623076964</v>
      </c>
      <c r="J99" s="9">
        <f t="shared" si="32"/>
        <v>6.4794937973544293</v>
      </c>
      <c r="K99" s="11">
        <f t="shared" si="33"/>
        <v>0.63291139240506322</v>
      </c>
      <c r="L99" s="11">
        <f t="shared" si="34"/>
        <v>0.23752969121140144</v>
      </c>
      <c r="M99" s="11">
        <f t="shared" si="35"/>
        <v>0.16233766233766234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-0.23445679970229738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0.21842540033104996</v>
      </c>
      <c r="Q99" s="11">
        <f>2*'OddsRatio_working_3-way'!K99*'OddsRatio_working_3-way'!L99*'OddsRatio_working_3-way'!M99</f>
        <v>4.8810145325374289E-2</v>
      </c>
      <c r="R99" s="11">
        <f t="shared" si="36"/>
        <v>0</v>
      </c>
      <c r="S99" s="11">
        <f t="shared" si="37"/>
        <v>-0.93162322700129252</v>
      </c>
      <c r="T99" s="11">
        <f t="shared" si="38"/>
        <v>-0.20818396134107092</v>
      </c>
      <c r="U99" s="11">
        <f>'OddsRatio_working_3-way'!S99-'OddsRatio_working_3-way'!R99^2/3</f>
        <v>-0.93162322700129252</v>
      </c>
      <c r="V99" s="11">
        <f>'OddsRatio_working_3-way'!S99*'OddsRatio_working_3-way'!R99/3-2*'OddsRatio_working_3-way'!R99^3/27-'OddsRatio_working_3-way'!T99</f>
        <v>0.20818396134107092</v>
      </c>
      <c r="W99" s="11">
        <f>'OddsRatio_working_3-way'!V99^2+4*'OddsRatio_working_3-way'!U99^3/27</f>
        <v>-7.6448496411168201E-2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0.17305277964455579</v>
      </c>
      <c r="Y99" s="11">
        <f>IF('OddsRatio_working_3-way'!W99&gt;=0,IF('OddsRatio_working_3-way'!V99+SQRT('OddsRatio_working_3-way'!W99)&gt;0,0,PI()),ACOS('OddsRatio_working_3-way'!V99/(2*'OddsRatio_working_3-way'!X99)))</f>
        <v>0.92541358940709328</v>
      </c>
      <c r="Z99" s="11">
        <f>'OddsRatio_working_3-way'!X99^(1/3)*COS('OddsRatio_working_3-way'!Y99/3)</f>
        <v>0.53095870129403377</v>
      </c>
      <c r="AA99" s="11">
        <f>'OddsRatio_working_3-way'!X99^(1/3)*COS(('OddsRatio_working_3-way'!Y99+2*PI())/3)</f>
        <v>-0.4119988029065646</v>
      </c>
      <c r="AB99" s="11">
        <f>'OddsRatio_working_3-way'!X99^(1/3)*COS(('OddsRatio_working_3-way'!Y99+4*PI())/3)</f>
        <v>-0.11895989838746938</v>
      </c>
      <c r="AC99" s="11">
        <f>'OddsRatio_working_3-way'!X99^(1/3)*SIN('OddsRatio_working_3-way'!Y99/3)</f>
        <v>0.16918609040713281</v>
      </c>
      <c r="AD99" s="11">
        <f>'OddsRatio_working_3-way'!X99^(1/3)*SIN(('OddsRatio_working_3-way'!Y99+2*PI())/3)</f>
        <v>0.37523067847746044</v>
      </c>
      <c r="AE99" s="11">
        <f>'OddsRatio_working_3-way'!X99^(1/3)*SIN(('OddsRatio_working_3-way'!Y99+4*PI())/3)</f>
        <v>-0.54441676888459323</v>
      </c>
      <c r="AF99" s="11">
        <f>-'OddsRatio_working_3-way'!U99/(3*'OddsRatio_working_3-way'!X99^(1/3))*COS(('OddsRatio_working_3-way'!Y99)/3)</f>
        <v>0.53095870129403377</v>
      </c>
      <c r="AG99" s="11">
        <f>-'OddsRatio_working_3-way'!U99/(3*'OddsRatio_working_3-way'!X99^(1/3))*COS(('OddsRatio_working_3-way'!Y99+2*PI())/3)</f>
        <v>-0.41199880290656454</v>
      </c>
      <c r="AH99" s="11">
        <f>-'OddsRatio_working_3-way'!U99/(3*'OddsRatio_working_3-way'!X99^(1/3))*COS(('OddsRatio_working_3-way'!Y99+4*PI())/3)</f>
        <v>-0.11895989838746936</v>
      </c>
      <c r="AI99" s="11">
        <f>'OddsRatio_working_3-way'!U99/(3*'OddsRatio_working_3-way'!X99^(1/3))*SIN(('OddsRatio_working_3-way'!Y99)/3)</f>
        <v>-0.16918609040713276</v>
      </c>
      <c r="AJ99" s="11">
        <f>'OddsRatio_working_3-way'!U99/(3*'OddsRatio_working_3-way'!X99^(1/3))*SIN(('OddsRatio_working_3-way'!Y99+2*PI())/3)</f>
        <v>-0.37523067847746033</v>
      </c>
      <c r="AK99" s="11">
        <f>'OddsRatio_working_3-way'!U99/(3*'OddsRatio_working_3-way'!X99^(1/3))*SIN(('OddsRatio_working_3-way'!Y99+4*PI())/3)</f>
        <v>0.54441676888459312</v>
      </c>
      <c r="AL99" s="11">
        <f>'OddsRatio_working_3-way'!Z99+'OddsRatio_working_3-way'!AF99</f>
        <v>1.0619174025880675</v>
      </c>
      <c r="AM99" s="11">
        <f>'OddsRatio_working_3-way'!AA99+'OddsRatio_working_3-way'!AG99</f>
        <v>-0.82399760581312909</v>
      </c>
      <c r="AN99" s="11">
        <f>'OddsRatio_working_3-way'!AB99+'OddsRatio_working_3-way'!AH99</f>
        <v>-0.23791979677493874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1.0619174025880675</v>
      </c>
      <c r="AS99" s="11">
        <f>IF(('OddsRatio_working_3-way'!X99=0),IF(Q99&gt;0,-Q99^(1/3),(-Q99)^(1/3)),'OddsRatio_working_3-way'!AM99-'OddsRatio_working_3-way'!R99/3)</f>
        <v>-0.82399760581312909</v>
      </c>
      <c r="AT99" s="11">
        <f>IF(('OddsRatio_working_3-way'!X99=0),IF(Q99&gt;0,-Q99^(1/3),(-Q99)^(1/3)),'OddsRatio_working_3-way'!AN99-'OddsRatio_working_3-way'!R99/3)</f>
        <v>-0.23791979677493874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1.53</v>
      </c>
      <c r="B100" s="4">
        <f>IF('True_Odds_Calculator_3-way'!B99="","",'True_Odds_Calculator_3-way'!B99)</f>
        <v>4.1399999999999997</v>
      </c>
      <c r="C100" s="4">
        <f>IF('True_Odds_Calculator_3-way'!C99="","",'True_Odds_Calculator_3-way'!C99)</f>
        <v>7.31</v>
      </c>
      <c r="D100" s="9">
        <f t="shared" si="26"/>
        <v>0.63967573527360644</v>
      </c>
      <c r="E100" s="9">
        <f t="shared" si="27"/>
        <v>0.23056138300486756</v>
      </c>
      <c r="F100" s="9">
        <f t="shared" si="28"/>
        <v>0.12976288172152622</v>
      </c>
      <c r="G100" s="9">
        <f t="shared" si="29"/>
        <v>1.0628152136590794</v>
      </c>
      <c r="H100" s="9">
        <f t="shared" si="30"/>
        <v>1.5632920632393117</v>
      </c>
      <c r="I100" s="9">
        <f t="shared" si="31"/>
        <v>4.337239770889509</v>
      </c>
      <c r="J100" s="9">
        <f t="shared" si="32"/>
        <v>7.7063639981887908</v>
      </c>
      <c r="K100" s="11">
        <f t="shared" si="33"/>
        <v>0.65359477124183007</v>
      </c>
      <c r="L100" s="11">
        <f t="shared" si="34"/>
        <v>0.24154589371980678</v>
      </c>
      <c r="M100" s="11">
        <f t="shared" si="35"/>
        <v>0.13679890560875513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-0.22679095407248118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0.21553678096292764</v>
      </c>
      <c r="Q100" s="11">
        <f>2*'OddsRatio_working_3-way'!K100*'OddsRatio_working_3-way'!L100*'OddsRatio_working_3-way'!M100</f>
        <v>4.3193743679945419E-2</v>
      </c>
      <c r="R100" s="11">
        <f t="shared" si="36"/>
        <v>0</v>
      </c>
      <c r="S100" s="11">
        <f t="shared" si="37"/>
        <v>-0.95037644620535977</v>
      </c>
      <c r="T100" s="11">
        <f t="shared" si="38"/>
        <v>-0.1904562016443607</v>
      </c>
      <c r="U100" s="11">
        <f>'OddsRatio_working_3-way'!S100-'OddsRatio_working_3-way'!R100^2/3</f>
        <v>-0.95037644620535977</v>
      </c>
      <c r="V100" s="11">
        <f>'OddsRatio_working_3-way'!S100*'OddsRatio_working_3-way'!R100/3-2*'OddsRatio_working_3-way'!R100^3/27-'OddsRatio_working_3-way'!T100</f>
        <v>0.1904562016443607</v>
      </c>
      <c r="W100" s="11">
        <f>'OddsRatio_working_3-way'!V100^2+4*'OddsRatio_working_3-way'!U100^3/27</f>
        <v>-9.0896010371177907E-2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0.17830421694114199</v>
      </c>
      <c r="Y100" s="11">
        <f>IF('OddsRatio_working_3-way'!W100&gt;=0,IF('OddsRatio_working_3-way'!V100+SQRT('OddsRatio_working_3-way'!W100)&gt;0,0,PI()),ACOS('OddsRatio_working_3-way'!V100/(2*'OddsRatio_working_3-way'!X100)))</f>
        <v>1.0073812348751718</v>
      </c>
      <c r="Z100" s="11">
        <f>'OddsRatio_working_3-way'!X100^(1/3)*COS('OddsRatio_working_3-way'!Y100/3)</f>
        <v>0.53140760682953969</v>
      </c>
      <c r="AA100" s="11">
        <f>'OddsRatio_working_3-way'!X100^(1/3)*COS(('OddsRatio_working_3-way'!Y100+2*PI())/3)</f>
        <v>-0.42632316122731989</v>
      </c>
      <c r="AB100" s="11">
        <f>'OddsRatio_working_3-way'!X100^(1/3)*COS(('OddsRatio_working_3-way'!Y100+4*PI())/3)</f>
        <v>-0.10508444560221991</v>
      </c>
      <c r="AC100" s="11">
        <f>'OddsRatio_working_3-way'!X100^(1/3)*SIN('OddsRatio_working_3-way'!Y100/3)</f>
        <v>0.18546725894028121</v>
      </c>
      <c r="AD100" s="11">
        <f>'OddsRatio_working_3-way'!X100^(1/3)*SIN(('OddsRatio_working_3-way'!Y100+2*PI())/3)</f>
        <v>0.36747885780853373</v>
      </c>
      <c r="AE100" s="11">
        <f>'OddsRatio_working_3-way'!X100^(1/3)*SIN(('OddsRatio_working_3-way'!Y100+4*PI())/3)</f>
        <v>-0.55294611674881489</v>
      </c>
      <c r="AF100" s="11">
        <f>-'OddsRatio_working_3-way'!U100/(3*'OddsRatio_working_3-way'!X100^(1/3))*COS(('OddsRatio_working_3-way'!Y100)/3)</f>
        <v>0.53140760682953969</v>
      </c>
      <c r="AG100" s="11">
        <f>-'OddsRatio_working_3-way'!U100/(3*'OddsRatio_working_3-way'!X100^(1/3))*COS(('OddsRatio_working_3-way'!Y100+2*PI())/3)</f>
        <v>-0.42632316122731989</v>
      </c>
      <c r="AH100" s="11">
        <f>-'OddsRatio_working_3-way'!U100/(3*'OddsRatio_working_3-way'!X100^(1/3))*COS(('OddsRatio_working_3-way'!Y100+4*PI())/3)</f>
        <v>-0.10508444560221991</v>
      </c>
      <c r="AI100" s="11">
        <f>'OddsRatio_working_3-way'!U100/(3*'OddsRatio_working_3-way'!X100^(1/3))*SIN(('OddsRatio_working_3-way'!Y100)/3)</f>
        <v>-0.18546725894028121</v>
      </c>
      <c r="AJ100" s="11">
        <f>'OddsRatio_working_3-way'!U100/(3*'OddsRatio_working_3-way'!X100^(1/3))*SIN(('OddsRatio_working_3-way'!Y100+2*PI())/3)</f>
        <v>-0.36747885780853373</v>
      </c>
      <c r="AK100" s="11">
        <f>'OddsRatio_working_3-way'!U100/(3*'OddsRatio_working_3-way'!X100^(1/3))*SIN(('OddsRatio_working_3-way'!Y100+4*PI())/3)</f>
        <v>0.55294611674881489</v>
      </c>
      <c r="AL100" s="11">
        <f>'OddsRatio_working_3-way'!Z100+'OddsRatio_working_3-way'!AF100</f>
        <v>1.0628152136590794</v>
      </c>
      <c r="AM100" s="11">
        <f>'OddsRatio_working_3-way'!AA100+'OddsRatio_working_3-way'!AG100</f>
        <v>-0.85264632245463978</v>
      </c>
      <c r="AN100" s="11">
        <f>'OddsRatio_working_3-way'!AB100+'OddsRatio_working_3-way'!AH100</f>
        <v>-0.21016889120443982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1.0628152136590794</v>
      </c>
      <c r="AS100" s="11">
        <f>IF(('OddsRatio_working_3-way'!X100=0),IF(Q100&gt;0,-Q100^(1/3),(-Q100)^(1/3)),'OddsRatio_working_3-way'!AM100-'OddsRatio_working_3-way'!R100/3)</f>
        <v>-0.85264632245463978</v>
      </c>
      <c r="AT100" s="11">
        <f>IF(('OddsRatio_working_3-way'!X100=0),IF(Q100&gt;0,-Q100^(1/3),(-Q100)^(1/3)),'OddsRatio_working_3-way'!AN100-'OddsRatio_working_3-way'!R100/3)</f>
        <v>-0.21016889120443982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1.57</v>
      </c>
      <c r="B101" s="4">
        <f>IF('True_Odds_Calculator_3-way'!B100="","",'True_Odds_Calculator_3-way'!B100)</f>
        <v>4.26</v>
      </c>
      <c r="C101" s="4">
        <f>IF('True_Odds_Calculator_3-way'!C100="","",'True_Odds_Calculator_3-way'!C100)</f>
        <v>6.19</v>
      </c>
      <c r="D101" s="9">
        <f t="shared" si="26"/>
        <v>0.62266040352688401</v>
      </c>
      <c r="E101" s="9">
        <f t="shared" si="27"/>
        <v>0.22391589048546856</v>
      </c>
      <c r="F101" s="9">
        <f t="shared" si="28"/>
        <v>0.15342370598764757</v>
      </c>
      <c r="G101" s="9">
        <f t="shared" si="29"/>
        <v>1.0631787219941884</v>
      </c>
      <c r="H101" s="9">
        <f t="shared" si="30"/>
        <v>1.6060118715366873</v>
      </c>
      <c r="I101" s="9">
        <f t="shared" si="31"/>
        <v>4.4659626337010545</v>
      </c>
      <c r="J101" s="9">
        <f t="shared" si="32"/>
        <v>6.5178975671498369</v>
      </c>
      <c r="K101" s="11">
        <f t="shared" si="33"/>
        <v>0.63694267515923564</v>
      </c>
      <c r="L101" s="11">
        <f t="shared" si="34"/>
        <v>0.23474178403755869</v>
      </c>
      <c r="M101" s="11">
        <f t="shared" si="35"/>
        <v>0.16155088852988692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-0.23294849719412769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0.21787461716748596</v>
      </c>
      <c r="Q101" s="11">
        <f>2*'OddsRatio_working_3-way'!K101*'OddsRatio_working_3-way'!L101*'OddsRatio_working_3-way'!M101</f>
        <v>4.8309227753322838E-2</v>
      </c>
      <c r="R101" s="11">
        <f t="shared" si="36"/>
        <v>0</v>
      </c>
      <c r="S101" s="11">
        <f t="shared" si="37"/>
        <v>-0.93529093250994488</v>
      </c>
      <c r="T101" s="11">
        <f t="shared" si="38"/>
        <v>-0.20738158148779268</v>
      </c>
      <c r="U101" s="11">
        <f>'OddsRatio_working_3-way'!S101-'OddsRatio_working_3-way'!R101^2/3</f>
        <v>-0.93529093250994488</v>
      </c>
      <c r="V101" s="11">
        <f>'OddsRatio_working_3-way'!S101*'OddsRatio_working_3-way'!R101/3-2*'OddsRatio_working_3-way'!R101^3/27-'OddsRatio_working_3-way'!T101</f>
        <v>0.20738158148779268</v>
      </c>
      <c r="W101" s="11">
        <f>'OddsRatio_working_3-way'!V101^2+4*'OddsRatio_working_3-way'!U101^3/27</f>
        <v>-7.8202306898908586E-2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0.17407572148298464</v>
      </c>
      <c r="Y101" s="11">
        <f>IF('OddsRatio_working_3-way'!W101&gt;=0,IF('OddsRatio_working_3-way'!V101+SQRT('OddsRatio_working_3-way'!W101)&gt;0,0,PI()),ACOS('OddsRatio_working_3-way'!V101/(2*'OddsRatio_working_3-way'!X101)))</f>
        <v>0.93270319861581985</v>
      </c>
      <c r="Z101" s="11">
        <f>'OddsRatio_working_3-way'!X101^(1/3)*COS('OddsRatio_working_3-way'!Y101/3)</f>
        <v>0.5315893609970942</v>
      </c>
      <c r="AA101" s="11">
        <f>'OddsRatio_working_3-way'!X101^(1/3)*COS(('OddsRatio_working_3-way'!Y101+2*PI())/3)</f>
        <v>-0.4137213399738156</v>
      </c>
      <c r="AB101" s="11">
        <f>'OddsRatio_working_3-way'!X101^(1/3)*COS(('OddsRatio_working_3-way'!Y101+4*PI())/3)</f>
        <v>-0.11786802102327876</v>
      </c>
      <c r="AC101" s="11">
        <f>'OddsRatio_working_3-way'!X101^(1/3)*SIN('OddsRatio_working_3-way'!Y101/3)</f>
        <v>0.17081099333673672</v>
      </c>
      <c r="AD101" s="11">
        <f>'OddsRatio_working_3-way'!X101^(1/3)*SIN(('OddsRatio_working_3-way'!Y101+2*PI())/3)</f>
        <v>0.37496439433665191</v>
      </c>
      <c r="AE101" s="11">
        <f>'OddsRatio_working_3-way'!X101^(1/3)*SIN(('OddsRatio_working_3-way'!Y101+4*PI())/3)</f>
        <v>-0.54577538767338862</v>
      </c>
      <c r="AF101" s="11">
        <f>-'OddsRatio_working_3-way'!U101/(3*'OddsRatio_working_3-way'!X101^(1/3))*COS(('OddsRatio_working_3-way'!Y101)/3)</f>
        <v>0.5315893609970942</v>
      </c>
      <c r="AG101" s="11">
        <f>-'OddsRatio_working_3-way'!U101/(3*'OddsRatio_working_3-way'!X101^(1/3))*COS(('OddsRatio_working_3-way'!Y101+2*PI())/3)</f>
        <v>-0.41372133997381549</v>
      </c>
      <c r="AH101" s="11">
        <f>-'OddsRatio_working_3-way'!U101/(3*'OddsRatio_working_3-way'!X101^(1/3))*COS(('OddsRatio_working_3-way'!Y101+4*PI())/3)</f>
        <v>-0.11786802102327873</v>
      </c>
      <c r="AI101" s="11">
        <f>'OddsRatio_working_3-way'!U101/(3*'OddsRatio_working_3-way'!X101^(1/3))*SIN(('OddsRatio_working_3-way'!Y101)/3)</f>
        <v>-0.17081099333673666</v>
      </c>
      <c r="AJ101" s="11">
        <f>'OddsRatio_working_3-way'!U101/(3*'OddsRatio_working_3-way'!X101^(1/3))*SIN(('OddsRatio_working_3-way'!Y101+2*PI())/3)</f>
        <v>-0.37496439433665185</v>
      </c>
      <c r="AK101" s="11">
        <f>'OddsRatio_working_3-way'!U101/(3*'OddsRatio_working_3-way'!X101^(1/3))*SIN(('OddsRatio_working_3-way'!Y101+4*PI())/3)</f>
        <v>0.54577538767338851</v>
      </c>
      <c r="AL101" s="11">
        <f>'OddsRatio_working_3-way'!Z101+'OddsRatio_working_3-way'!AF101</f>
        <v>1.0631787219941884</v>
      </c>
      <c r="AM101" s="11">
        <f>'OddsRatio_working_3-way'!AA101+'OddsRatio_working_3-way'!AG101</f>
        <v>-0.8274426799476311</v>
      </c>
      <c r="AN101" s="11">
        <f>'OddsRatio_working_3-way'!AB101+'OddsRatio_working_3-way'!AH101</f>
        <v>-0.23573604204655749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1.0631787219941884</v>
      </c>
      <c r="AS101" s="11">
        <f>IF(('OddsRatio_working_3-way'!X101=0),IF(Q101&gt;0,-Q101^(1/3),(-Q101)^(1/3)),'OddsRatio_working_3-way'!AM101-'OddsRatio_working_3-way'!R101/3)</f>
        <v>-0.8274426799476311</v>
      </c>
      <c r="AT101" s="11">
        <f>IF(('OddsRatio_working_3-way'!X101=0),IF(Q101&gt;0,-Q101^(1/3),(-Q101)^(1/3)),'OddsRatio_working_3-way'!AN101-'OddsRatio_working_3-way'!R101/3)</f>
        <v>-0.23573604204655749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4.29</v>
      </c>
      <c r="B102" s="4">
        <f>IF('True_Odds_Calculator_3-way'!B101="","",'True_Odds_Calculator_3-way'!B101)</f>
        <v>3.59</v>
      </c>
      <c r="C102" s="4">
        <f>IF('True_Odds_Calculator_3-way'!C101="","",'True_Odds_Calculator_3-way'!C101)</f>
        <v>1.87</v>
      </c>
      <c r="D102" s="9">
        <f t="shared" si="26"/>
        <v>0.2200304599240987</v>
      </c>
      <c r="E102" s="9">
        <f t="shared" si="27"/>
        <v>0.26380998112532206</v>
      </c>
      <c r="F102" s="9">
        <f t="shared" si="28"/>
        <v>0.51615955895057941</v>
      </c>
      <c r="G102" s="9">
        <f t="shared" si="29"/>
        <v>1.0774544970523117</v>
      </c>
      <c r="H102" s="9">
        <f t="shared" si="30"/>
        <v>4.5448252953021058</v>
      </c>
      <c r="I102" s="9">
        <f t="shared" si="31"/>
        <v>3.790607147365487</v>
      </c>
      <c r="J102" s="9">
        <f t="shared" si="32"/>
        <v>1.9373854124355114</v>
      </c>
      <c r="K102" s="11">
        <f t="shared" si="33"/>
        <v>0.23310023310023309</v>
      </c>
      <c r="L102" s="11">
        <f t="shared" si="34"/>
        <v>0.2785515320334262</v>
      </c>
      <c r="M102" s="11">
        <f t="shared" si="35"/>
        <v>0.53475935828876997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-0.25740771971388832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0.2343745361337306</v>
      </c>
      <c r="Q102" s="11">
        <f>2*'OddsRatio_working_3-way'!K102*'OddsRatio_working_3-way'!L102*'OddsRatio_working_3-way'!M102</f>
        <v>6.944430700258683E-2</v>
      </c>
      <c r="R102" s="11">
        <f t="shared" si="36"/>
        <v>0</v>
      </c>
      <c r="S102" s="11">
        <f t="shared" si="37"/>
        <v>-0.91051867595206792</v>
      </c>
      <c r="T102" s="11">
        <f t="shared" si="38"/>
        <v>-0.26978331139320527</v>
      </c>
      <c r="U102" s="11">
        <f>'OddsRatio_working_3-way'!S102-'OddsRatio_working_3-way'!R102^2/3</f>
        <v>-0.91051867595206792</v>
      </c>
      <c r="V102" s="11">
        <f>'OddsRatio_working_3-way'!S102*'OddsRatio_working_3-way'!R102/3-2*'OddsRatio_working_3-way'!R102^3/27-'OddsRatio_working_3-way'!T102</f>
        <v>0.26978331139320527</v>
      </c>
      <c r="W102" s="11">
        <f>'OddsRatio_working_3-way'!V102^2+4*'OddsRatio_working_3-way'!U102^3/27</f>
        <v>-3.9048117670725441E-2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0.16720582583825286</v>
      </c>
      <c r="Y102" s="11">
        <f>IF('OddsRatio_working_3-way'!W102&gt;=0,IF('OddsRatio_working_3-way'!V102+SQRT('OddsRatio_working_3-way'!W102)&gt;0,0,PI()),ACOS('OddsRatio_working_3-way'!V102/(2*'OddsRatio_working_3-way'!X102)))</f>
        <v>0.63218184073544792</v>
      </c>
      <c r="Z102" s="11">
        <f>'OddsRatio_working_3-way'!X102^(1/3)*COS('OddsRatio_working_3-way'!Y102/3)</f>
        <v>0.53872724852615583</v>
      </c>
      <c r="AA102" s="11">
        <f>'OddsRatio_working_3-way'!X102^(1/3)*COS(('OddsRatio_working_3-way'!Y102+2*PI())/3)</f>
        <v>-0.36916033142115545</v>
      </c>
      <c r="AB102" s="11">
        <f>'OddsRatio_working_3-way'!X102^(1/3)*COS(('OddsRatio_working_3-way'!Y102+4*PI())/3)</f>
        <v>-0.1695669171050001</v>
      </c>
      <c r="AC102" s="11">
        <f>'OddsRatio_working_3-way'!X102^(1/3)*SIN('OddsRatio_working_3-way'!Y102/3)</f>
        <v>0.11523531148390878</v>
      </c>
      <c r="AD102" s="11">
        <f>'OddsRatio_working_3-way'!X102^(1/3)*SIN(('OddsRatio_working_3-way'!Y102+2*PI())/3)</f>
        <v>0.40893382719258947</v>
      </c>
      <c r="AE102" s="11">
        <f>'OddsRatio_working_3-way'!X102^(1/3)*SIN(('OddsRatio_working_3-way'!Y102+4*PI())/3)</f>
        <v>-0.52416913867649817</v>
      </c>
      <c r="AF102" s="11">
        <f>-'OddsRatio_working_3-way'!U102/(3*'OddsRatio_working_3-way'!X102^(1/3))*COS(('OddsRatio_working_3-way'!Y102)/3)</f>
        <v>0.53872724852615583</v>
      </c>
      <c r="AG102" s="11">
        <f>-'OddsRatio_working_3-way'!U102/(3*'OddsRatio_working_3-way'!X102^(1/3))*COS(('OddsRatio_working_3-way'!Y102+2*PI())/3)</f>
        <v>-0.36916033142115545</v>
      </c>
      <c r="AH102" s="11">
        <f>-'OddsRatio_working_3-way'!U102/(3*'OddsRatio_working_3-way'!X102^(1/3))*COS(('OddsRatio_working_3-way'!Y102+4*PI())/3)</f>
        <v>-0.1695669171050001</v>
      </c>
      <c r="AI102" s="11">
        <f>'OddsRatio_working_3-way'!U102/(3*'OddsRatio_working_3-way'!X102^(1/3))*SIN(('OddsRatio_working_3-way'!Y102)/3)</f>
        <v>-0.11523531148390878</v>
      </c>
      <c r="AJ102" s="11">
        <f>'OddsRatio_working_3-way'!U102/(3*'OddsRatio_working_3-way'!X102^(1/3))*SIN(('OddsRatio_working_3-way'!Y102+2*PI())/3)</f>
        <v>-0.40893382719258947</v>
      </c>
      <c r="AK102" s="11">
        <f>'OddsRatio_working_3-way'!U102/(3*'OddsRatio_working_3-way'!X102^(1/3))*SIN(('OddsRatio_working_3-way'!Y102+4*PI())/3)</f>
        <v>0.52416913867649817</v>
      </c>
      <c r="AL102" s="11">
        <f>'OddsRatio_working_3-way'!Z102+'OddsRatio_working_3-way'!AF102</f>
        <v>1.0774544970523117</v>
      </c>
      <c r="AM102" s="11">
        <f>'OddsRatio_working_3-way'!AA102+'OddsRatio_working_3-way'!AG102</f>
        <v>-0.7383206628423109</v>
      </c>
      <c r="AN102" s="11">
        <f>'OddsRatio_working_3-way'!AB102+'OddsRatio_working_3-way'!AH102</f>
        <v>-0.33913383421000021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1.0774544970523117</v>
      </c>
      <c r="AS102" s="11">
        <f>IF(('OddsRatio_working_3-way'!X102=0),IF(Q102&gt;0,-Q102^(1/3),(-Q102)^(1/3)),'OddsRatio_working_3-way'!AM102-'OddsRatio_working_3-way'!R102/3)</f>
        <v>-0.7383206628423109</v>
      </c>
      <c r="AT102" s="11">
        <f>IF(('OddsRatio_working_3-way'!X102=0),IF(Q102&gt;0,-Q102^(1/3),(-Q102)^(1/3)),'OddsRatio_working_3-way'!AN102-'OddsRatio_working_3-way'!R102/3)</f>
        <v>-0.33913383421000021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2.88</v>
      </c>
      <c r="B103" s="4">
        <f>IF('True_Odds_Calculator_3-way'!B102="","",'True_Odds_Calculator_3-way'!B102)</f>
        <v>3.43</v>
      </c>
      <c r="C103" s="4">
        <f>IF('True_Odds_Calculator_3-way'!C102="","",'True_Odds_Calculator_3-way'!C102)</f>
        <v>2.5</v>
      </c>
      <c r="D103" s="9">
        <f t="shared" si="26"/>
        <v>0.33417116000055241</v>
      </c>
      <c r="E103" s="9">
        <f t="shared" si="27"/>
        <v>0.27969020624037683</v>
      </c>
      <c r="F103" s="9">
        <f t="shared" si="28"/>
        <v>0.38613863375907059</v>
      </c>
      <c r="G103" s="9">
        <f t="shared" si="29"/>
        <v>1.0598289708629114</v>
      </c>
      <c r="H103" s="9">
        <f t="shared" si="30"/>
        <v>2.9924784652222738</v>
      </c>
      <c r="I103" s="9">
        <f t="shared" si="31"/>
        <v>3.5753843991968757</v>
      </c>
      <c r="J103" s="9">
        <f t="shared" si="32"/>
        <v>2.5897434562943666</v>
      </c>
      <c r="K103" s="11">
        <f t="shared" si="33"/>
        <v>0.34722222222222221</v>
      </c>
      <c r="L103" s="11">
        <f t="shared" si="34"/>
        <v>0.29154518950437314</v>
      </c>
      <c r="M103" s="11">
        <f t="shared" si="35"/>
        <v>0.4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-0.27747813411078703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0.23526077097505671</v>
      </c>
      <c r="Q103" s="11">
        <f>2*'OddsRatio_working_3-way'!K103*'OddsRatio_working_3-way'!L103*'OddsRatio_working_3-way'!M103</f>
        <v>8.0984774862325873E-2</v>
      </c>
      <c r="R103" s="11">
        <f t="shared" si="36"/>
        <v>0</v>
      </c>
      <c r="S103" s="11">
        <f t="shared" si="37"/>
        <v>-0.84785336952397683</v>
      </c>
      <c r="T103" s="11">
        <f t="shared" si="38"/>
        <v>-0.29186002393252208</v>
      </c>
      <c r="U103" s="11">
        <f>'OddsRatio_working_3-way'!S103-'OddsRatio_working_3-way'!R103^2/3</f>
        <v>-0.84785336952397683</v>
      </c>
      <c r="V103" s="11">
        <f>'OddsRatio_working_3-way'!S103*'OddsRatio_working_3-way'!R103/3-2*'OddsRatio_working_3-way'!R103^3/27-'OddsRatio_working_3-way'!T103</f>
        <v>0.29186002393252208</v>
      </c>
      <c r="W103" s="11">
        <f>'OddsRatio_working_3-way'!V103^2+4*'OddsRatio_working_3-way'!U103^3/27</f>
        <v>-5.1116403573105984E-3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0.15024472863232419</v>
      </c>
      <c r="Y103" s="11">
        <f>IF('OddsRatio_working_3-way'!W103&gt;=0,IF('OddsRatio_working_3-way'!V103+SQRT('OddsRatio_working_3-way'!W103)&gt;0,0,PI()),ACOS('OddsRatio_working_3-way'!V103/(2*'OddsRatio_working_3-way'!X103)))</f>
        <v>0.24023504917369931</v>
      </c>
      <c r="Z103" s="11">
        <f>'OddsRatio_working_3-way'!X103^(1/3)*COS('OddsRatio_working_3-way'!Y103/3)</f>
        <v>0.5299144854314557</v>
      </c>
      <c r="AA103" s="11">
        <f>'OddsRatio_working_3-way'!X103^(1/3)*COS(('OddsRatio_working_3-way'!Y103+2*PI())/3)</f>
        <v>-0.30178550602572951</v>
      </c>
      <c r="AB103" s="11">
        <f>'OddsRatio_working_3-way'!X103^(1/3)*COS(('OddsRatio_working_3-way'!Y103+4*PI())/3)</f>
        <v>-0.22812897940572605</v>
      </c>
      <c r="AC103" s="11">
        <f>'OddsRatio_working_3-way'!X103^(1/3)*SIN('OddsRatio_working_3-way'!Y103/3)</f>
        <v>4.2525615471631875E-2</v>
      </c>
      <c r="AD103" s="11">
        <f>'OddsRatio_working_3-way'!X103^(1/3)*SIN(('OddsRatio_working_3-way'!Y103+2*PI())/3)</f>
        <v>0.43765659848118355</v>
      </c>
      <c r="AE103" s="11">
        <f>'OddsRatio_working_3-way'!X103^(1/3)*SIN(('OddsRatio_working_3-way'!Y103+4*PI())/3)</f>
        <v>-0.48018221395281535</v>
      </c>
      <c r="AF103" s="11">
        <f>-'OddsRatio_working_3-way'!U103/(3*'OddsRatio_working_3-way'!X103^(1/3))*COS(('OddsRatio_working_3-way'!Y103)/3)</f>
        <v>0.52991448543145581</v>
      </c>
      <c r="AG103" s="11">
        <f>-'OddsRatio_working_3-way'!U103/(3*'OddsRatio_working_3-way'!X103^(1/3))*COS(('OddsRatio_working_3-way'!Y103+2*PI())/3)</f>
        <v>-0.30178550602572957</v>
      </c>
      <c r="AH103" s="11">
        <f>-'OddsRatio_working_3-way'!U103/(3*'OddsRatio_working_3-way'!X103^(1/3))*COS(('OddsRatio_working_3-way'!Y103+4*PI())/3)</f>
        <v>-0.2281289794057261</v>
      </c>
      <c r="AI103" s="11">
        <f>'OddsRatio_working_3-way'!U103/(3*'OddsRatio_working_3-way'!X103^(1/3))*SIN(('OddsRatio_working_3-way'!Y103)/3)</f>
        <v>-4.2525615471631882E-2</v>
      </c>
      <c r="AJ103" s="11">
        <f>'OddsRatio_working_3-way'!U103/(3*'OddsRatio_working_3-way'!X103^(1/3))*SIN(('OddsRatio_working_3-way'!Y103+2*PI())/3)</f>
        <v>-0.43765659848118366</v>
      </c>
      <c r="AK103" s="11">
        <f>'OddsRatio_working_3-way'!U103/(3*'OddsRatio_working_3-way'!X103^(1/3))*SIN(('OddsRatio_working_3-way'!Y103+4*PI())/3)</f>
        <v>0.48018221395281546</v>
      </c>
      <c r="AL103" s="11">
        <f>'OddsRatio_working_3-way'!Z103+'OddsRatio_working_3-way'!AF103</f>
        <v>1.0598289708629114</v>
      </c>
      <c r="AM103" s="11">
        <f>'OddsRatio_working_3-way'!AA103+'OddsRatio_working_3-way'!AG103</f>
        <v>-0.60357101205145902</v>
      </c>
      <c r="AN103" s="11">
        <f>'OddsRatio_working_3-way'!AB103+'OddsRatio_working_3-way'!AH103</f>
        <v>-0.45625795881145215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1.0598289708629114</v>
      </c>
      <c r="AS103" s="11">
        <f>IF(('OddsRatio_working_3-way'!X103=0),IF(Q103&gt;0,-Q103^(1/3),(-Q103)^(1/3)),'OddsRatio_working_3-way'!AM103-'OddsRatio_working_3-way'!R103/3)</f>
        <v>-0.60357101205145902</v>
      </c>
      <c r="AT103" s="11">
        <f>IF(('OddsRatio_working_3-way'!X103=0),IF(Q103&gt;0,-Q103^(1/3),(-Q103)^(1/3)),'OddsRatio_working_3-way'!AN103-'OddsRatio_working_3-way'!R103/3)</f>
        <v>-0.45625795881145215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2.56</v>
      </c>
      <c r="B104" s="4">
        <f>IF('True_Odds_Calculator_3-way'!B103="","",'True_Odds_Calculator_3-way'!B103)</f>
        <v>3.38</v>
      </c>
      <c r="C104" s="4">
        <f>IF('True_Odds_Calculator_3-way'!C103="","",'True_Odds_Calculator_3-way'!C103)</f>
        <v>2.84</v>
      </c>
      <c r="D104" s="9">
        <f t="shared" si="26"/>
        <v>0.37697111235002423</v>
      </c>
      <c r="E104" s="9">
        <f t="shared" si="27"/>
        <v>0.2839729429082779</v>
      </c>
      <c r="F104" s="9">
        <f t="shared" si="28"/>
        <v>0.33905594474169809</v>
      </c>
      <c r="G104" s="9">
        <f t="shared" si="29"/>
        <v>1.059437922427565</v>
      </c>
      <c r="H104" s="9">
        <f t="shared" si="30"/>
        <v>2.6527231589870013</v>
      </c>
      <c r="I104" s="9">
        <f t="shared" si="31"/>
        <v>3.5214622553776045</v>
      </c>
      <c r="J104" s="9">
        <f t="shared" si="32"/>
        <v>2.9493657772667188</v>
      </c>
      <c r="K104" s="11">
        <f t="shared" si="33"/>
        <v>0.390625</v>
      </c>
      <c r="L104" s="11">
        <f t="shared" si="34"/>
        <v>0.29585798816568049</v>
      </c>
      <c r="M104" s="11">
        <f t="shared" si="35"/>
        <v>0.35211267605633806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-0.27799972914409543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0.23520840278356528</v>
      </c>
      <c r="Q104" s="11">
        <f>2*'OddsRatio_working_3-way'!K104*'OddsRatio_working_3-way'!L104*'OddsRatio_working_3-way'!M104</f>
        <v>8.1386990582548557E-2</v>
      </c>
      <c r="R104" s="11">
        <f t="shared" si="36"/>
        <v>0</v>
      </c>
      <c r="S104" s="11">
        <f t="shared" si="37"/>
        <v>-0.84607421563943275</v>
      </c>
      <c r="T104" s="11">
        <f t="shared" si="38"/>
        <v>-0.29275924416589372</v>
      </c>
      <c r="U104" s="11">
        <f>'OddsRatio_working_3-way'!S104-'OddsRatio_working_3-way'!R104^2/3</f>
        <v>-0.84607421563943275</v>
      </c>
      <c r="V104" s="11">
        <f>'OddsRatio_working_3-way'!S104*'OddsRatio_working_3-way'!R104/3-2*'OddsRatio_working_3-way'!R104^3/27-'OddsRatio_working_3-way'!T104</f>
        <v>0.29275924416589372</v>
      </c>
      <c r="W104" s="11">
        <f>'OddsRatio_working_3-way'!V104^2+4*'OddsRatio_working_3-way'!U104^3/27</f>
        <v>-4.0187067245095881E-3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0.14977206162123075</v>
      </c>
      <c r="Y104" s="11">
        <f>IF('OddsRatio_working_3-way'!W104&gt;=0,IF('OddsRatio_working_3-way'!V104+SQRT('OddsRatio_working_3-way'!W104)&gt;0,0,PI()),ACOS('OddsRatio_working_3-way'!V104/(2*'OddsRatio_working_3-way'!X104)))</f>
        <v>0.21324498827199601</v>
      </c>
      <c r="Z104" s="11">
        <f>'OddsRatio_working_3-way'!X104^(1/3)*COS('OddsRatio_working_3-way'!Y104/3)</f>
        <v>0.52971896121378248</v>
      </c>
      <c r="AA104" s="11">
        <f>'OddsRatio_working_3-way'!X104^(1/3)*COS(('OddsRatio_working_3-way'!Y104+2*PI())/3)</f>
        <v>-0.29752322974567808</v>
      </c>
      <c r="AB104" s="11">
        <f>'OddsRatio_working_3-way'!X104^(1/3)*COS(('OddsRatio_working_3-way'!Y104+4*PI())/3)</f>
        <v>-0.23219573146810449</v>
      </c>
      <c r="AC104" s="11">
        <f>'OddsRatio_working_3-way'!X104^(1/3)*SIN('OddsRatio_working_3-way'!Y104/3)</f>
        <v>3.7716848716042056E-2</v>
      </c>
      <c r="AD104" s="11">
        <f>'OddsRatio_working_3-way'!X104^(1/3)*SIN(('OddsRatio_working_3-way'!Y104+2*PI())/3)</f>
        <v>0.43989165291941834</v>
      </c>
      <c r="AE104" s="11">
        <f>'OddsRatio_working_3-way'!X104^(1/3)*SIN(('OddsRatio_working_3-way'!Y104+4*PI())/3)</f>
        <v>-0.47760850163546031</v>
      </c>
      <c r="AF104" s="11">
        <f>-'OddsRatio_working_3-way'!U104/(3*'OddsRatio_working_3-way'!X104^(1/3))*COS(('OddsRatio_working_3-way'!Y104)/3)</f>
        <v>0.52971896121378248</v>
      </c>
      <c r="AG104" s="11">
        <f>-'OddsRatio_working_3-way'!U104/(3*'OddsRatio_working_3-way'!X104^(1/3))*COS(('OddsRatio_working_3-way'!Y104+2*PI())/3)</f>
        <v>-0.29752322974567808</v>
      </c>
      <c r="AH104" s="11">
        <f>-'OddsRatio_working_3-way'!U104/(3*'OddsRatio_working_3-way'!X104^(1/3))*COS(('OddsRatio_working_3-way'!Y104+4*PI())/3)</f>
        <v>-0.23219573146810449</v>
      </c>
      <c r="AI104" s="11">
        <f>'OddsRatio_working_3-way'!U104/(3*'OddsRatio_working_3-way'!X104^(1/3))*SIN(('OddsRatio_working_3-way'!Y104)/3)</f>
        <v>-3.7716848716042056E-2</v>
      </c>
      <c r="AJ104" s="11">
        <f>'OddsRatio_working_3-way'!U104/(3*'OddsRatio_working_3-way'!X104^(1/3))*SIN(('OddsRatio_working_3-way'!Y104+2*PI())/3)</f>
        <v>-0.43989165291941834</v>
      </c>
      <c r="AK104" s="11">
        <f>'OddsRatio_working_3-way'!U104/(3*'OddsRatio_working_3-way'!X104^(1/3))*SIN(('OddsRatio_working_3-way'!Y104+4*PI())/3)</f>
        <v>0.47760850163546031</v>
      </c>
      <c r="AL104" s="11">
        <f>'OddsRatio_working_3-way'!Z104+'OddsRatio_working_3-way'!AF104</f>
        <v>1.059437922427565</v>
      </c>
      <c r="AM104" s="11">
        <f>'OddsRatio_working_3-way'!AA104+'OddsRatio_working_3-way'!AG104</f>
        <v>-0.59504645949135615</v>
      </c>
      <c r="AN104" s="11">
        <f>'OddsRatio_working_3-way'!AB104+'OddsRatio_working_3-way'!AH104</f>
        <v>-0.46439146293620898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1.059437922427565</v>
      </c>
      <c r="AS104" s="11">
        <f>IF(('OddsRatio_working_3-way'!X104=0),IF(Q104&gt;0,-Q104^(1/3),(-Q104)^(1/3)),'OddsRatio_working_3-way'!AM104-'OddsRatio_working_3-way'!R104/3)</f>
        <v>-0.59504645949135615</v>
      </c>
      <c r="AT104" s="11">
        <f>IF(('OddsRatio_working_3-way'!X104=0),IF(Q104&gt;0,-Q104^(1/3),(-Q104)^(1/3)),'OddsRatio_working_3-way'!AN104-'OddsRatio_working_3-way'!R104/3)</f>
        <v>-0.46439146293620898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1.64</v>
      </c>
      <c r="B105" s="4">
        <f>IF('True_Odds_Calculator_3-way'!B104="","",'True_Odds_Calculator_3-way'!B104)</f>
        <v>4.04</v>
      </c>
      <c r="C105" s="4">
        <f>IF('True_Odds_Calculator_3-way'!C104="","",'True_Odds_Calculator_3-way'!C104)</f>
        <v>5.43</v>
      </c>
      <c r="D105" s="9">
        <f t="shared" si="26"/>
        <v>0.59230487075388183</v>
      </c>
      <c r="E105" s="9">
        <f t="shared" si="27"/>
        <v>0.23421843658948308</v>
      </c>
      <c r="F105" s="9">
        <f t="shared" si="28"/>
        <v>0.17347669265663498</v>
      </c>
      <c r="G105" s="9">
        <f t="shared" si="29"/>
        <v>1.0754995795260975</v>
      </c>
      <c r="H105" s="9">
        <f t="shared" si="30"/>
        <v>1.6883197308967026</v>
      </c>
      <c r="I105" s="9">
        <f t="shared" si="31"/>
        <v>4.2695187217593364</v>
      </c>
      <c r="J105" s="9">
        <f t="shared" si="32"/>
        <v>5.764463137300611</v>
      </c>
      <c r="K105" s="11">
        <f t="shared" si="33"/>
        <v>0.6097560975609756</v>
      </c>
      <c r="L105" s="11">
        <f t="shared" si="34"/>
        <v>0.24752475247524752</v>
      </c>
      <c r="M105" s="11">
        <f t="shared" si="35"/>
        <v>0.18416206261510129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-0.23956989419464769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0.22542174713361374</v>
      </c>
      <c r="Q105" s="11">
        <f>2*'OddsRatio_working_3-way'!K105*'OddsRatio_working_3-way'!L105*'OddsRatio_working_3-way'!M105</f>
        <v>5.5591059712358511E-2</v>
      </c>
      <c r="R105" s="11">
        <f t="shared" si="36"/>
        <v>0</v>
      </c>
      <c r="S105" s="11">
        <f t="shared" si="37"/>
        <v>-0.94094355174052569</v>
      </c>
      <c r="T105" s="11">
        <f t="shared" si="38"/>
        <v>-0.2320452655340384</v>
      </c>
      <c r="U105" s="11">
        <f>'OddsRatio_working_3-way'!S105-'OddsRatio_working_3-way'!R105^2/3</f>
        <v>-0.94094355174052569</v>
      </c>
      <c r="V105" s="11">
        <f>'OddsRatio_working_3-way'!S105*'OddsRatio_working_3-way'!R105/3-2*'OddsRatio_working_3-way'!R105^3/27-'OddsRatio_working_3-way'!T105</f>
        <v>0.2320452655340384</v>
      </c>
      <c r="W105" s="11">
        <f>'OddsRatio_working_3-way'!V105^2+4*'OddsRatio_working_3-way'!U105^3/27</f>
        <v>-6.9575391544911908E-2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0.17565619602057472</v>
      </c>
      <c r="Y105" s="11">
        <f>IF('OddsRatio_working_3-way'!W105&gt;=0,IF('OddsRatio_working_3-way'!V105+SQRT('OddsRatio_working_3-way'!W105)&gt;0,0,PI()),ACOS('OddsRatio_working_3-way'!V105/(2*'OddsRatio_working_3-way'!X105)))</f>
        <v>0.84929882176162985</v>
      </c>
      <c r="Z105" s="11">
        <f>'OddsRatio_working_3-way'!X105^(1/3)*COS('OddsRatio_working_3-way'!Y105/3)</f>
        <v>0.53774978976304877</v>
      </c>
      <c r="AA105" s="11">
        <f>'OddsRatio_working_3-way'!X105^(1/3)*COS(('OddsRatio_working_3-way'!Y105+2*PI())/3)</f>
        <v>-0.40435463743545369</v>
      </c>
      <c r="AB105" s="11">
        <f>'OddsRatio_working_3-way'!X105^(1/3)*COS(('OddsRatio_working_3-way'!Y105+4*PI())/3)</f>
        <v>-0.13339515232759486</v>
      </c>
      <c r="AC105" s="11">
        <f>'OddsRatio_working_3-way'!X105^(1/3)*SIN('OddsRatio_working_3-way'!Y105/3)</f>
        <v>0.15643853166650468</v>
      </c>
      <c r="AD105" s="11">
        <f>'OddsRatio_working_3-way'!X105^(1/3)*SIN(('OddsRatio_working_3-way'!Y105+2*PI())/3)</f>
        <v>0.3874857129812892</v>
      </c>
      <c r="AE105" s="11">
        <f>'OddsRatio_working_3-way'!X105^(1/3)*SIN(('OddsRatio_working_3-way'!Y105+4*PI())/3)</f>
        <v>-0.54392424464779376</v>
      </c>
      <c r="AF105" s="11">
        <f>-'OddsRatio_working_3-way'!U105/(3*'OddsRatio_working_3-way'!X105^(1/3))*COS(('OddsRatio_working_3-way'!Y105)/3)</f>
        <v>0.53774978976304877</v>
      </c>
      <c r="AG105" s="11">
        <f>-'OddsRatio_working_3-way'!U105/(3*'OddsRatio_working_3-way'!X105^(1/3))*COS(('OddsRatio_working_3-way'!Y105+2*PI())/3)</f>
        <v>-0.40435463743545369</v>
      </c>
      <c r="AH105" s="11">
        <f>-'OddsRatio_working_3-way'!U105/(3*'OddsRatio_working_3-way'!X105^(1/3))*COS(('OddsRatio_working_3-way'!Y105+4*PI())/3)</f>
        <v>-0.13339515232759486</v>
      </c>
      <c r="AI105" s="11">
        <f>'OddsRatio_working_3-way'!U105/(3*'OddsRatio_working_3-way'!X105^(1/3))*SIN(('OddsRatio_working_3-way'!Y105)/3)</f>
        <v>-0.15643853166650468</v>
      </c>
      <c r="AJ105" s="11">
        <f>'OddsRatio_working_3-way'!U105/(3*'OddsRatio_working_3-way'!X105^(1/3))*SIN(('OddsRatio_working_3-way'!Y105+2*PI())/3)</f>
        <v>-0.3874857129812892</v>
      </c>
      <c r="AK105" s="11">
        <f>'OddsRatio_working_3-way'!U105/(3*'OddsRatio_working_3-way'!X105^(1/3))*SIN(('OddsRatio_working_3-way'!Y105+4*PI())/3)</f>
        <v>0.54392424464779376</v>
      </c>
      <c r="AL105" s="11">
        <f>'OddsRatio_working_3-way'!Z105+'OddsRatio_working_3-way'!AF105</f>
        <v>1.0754995795260975</v>
      </c>
      <c r="AM105" s="11">
        <f>'OddsRatio_working_3-way'!AA105+'OddsRatio_working_3-way'!AG105</f>
        <v>-0.80870927487090738</v>
      </c>
      <c r="AN105" s="11">
        <f>'OddsRatio_working_3-way'!AB105+'OddsRatio_working_3-way'!AH105</f>
        <v>-0.26679030465518971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1.0754995795260975</v>
      </c>
      <c r="AS105" s="11">
        <f>IF(('OddsRatio_working_3-way'!X105=0),IF(Q105&gt;0,-Q105^(1/3),(-Q105)^(1/3)),'OddsRatio_working_3-way'!AM105-'OddsRatio_working_3-way'!R105/3)</f>
        <v>-0.80870927487090738</v>
      </c>
      <c r="AT105" s="11">
        <f>IF(('OddsRatio_working_3-way'!X105=0),IF(Q105&gt;0,-Q105^(1/3),(-Q105)^(1/3)),'OddsRatio_working_3-way'!AN105-'OddsRatio_working_3-way'!R105/3)</f>
        <v>-0.26679030465518971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1.83</v>
      </c>
      <c r="B106" s="4">
        <f>IF('True_Odds_Calculator_3-way'!B105="","",'True_Odds_Calculator_3-way'!B105)</f>
        <v>3.65</v>
      </c>
      <c r="C106" s="4">
        <f>IF('True_Odds_Calculator_3-way'!C105="","",'True_Odds_Calculator_3-way'!C105)</f>
        <v>4.49</v>
      </c>
      <c r="D106" s="9">
        <f t="shared" si="26"/>
        <v>0.52898594322699521</v>
      </c>
      <c r="E106" s="9">
        <f t="shared" si="27"/>
        <v>0.26022194825526329</v>
      </c>
      <c r="F106" s="9">
        <f t="shared" si="28"/>
        <v>0.21079210851774152</v>
      </c>
      <c r="G106" s="9">
        <f t="shared" si="29"/>
        <v>1.072782410676735</v>
      </c>
      <c r="H106" s="9">
        <f t="shared" si="30"/>
        <v>1.8904094008616901</v>
      </c>
      <c r="I106" s="9">
        <f t="shared" si="31"/>
        <v>3.8428733882933481</v>
      </c>
      <c r="J106" s="9">
        <f t="shared" si="32"/>
        <v>4.7440106132618052</v>
      </c>
      <c r="K106" s="11">
        <f t="shared" si="33"/>
        <v>0.54644808743169393</v>
      </c>
      <c r="L106" s="11">
        <f t="shared" si="34"/>
        <v>0.27397260273972601</v>
      </c>
      <c r="M106" s="11">
        <f t="shared" si="35"/>
        <v>0.22271714922048996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-0.25595233629605985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0.23240340295932552</v>
      </c>
      <c r="Q106" s="11">
        <f>2*'OddsRatio_working_3-way'!K106*'OddsRatio_working_3-way'!L106*'OddsRatio_working_3-way'!M106</f>
        <v>6.6686772728644331E-2</v>
      </c>
      <c r="R106" s="11">
        <f t="shared" si="36"/>
        <v>0</v>
      </c>
      <c r="S106" s="11">
        <f t="shared" si="37"/>
        <v>-0.90799484905074168</v>
      </c>
      <c r="T106" s="11">
        <f t="shared" si="38"/>
        <v>-0.26054371565301049</v>
      </c>
      <c r="U106" s="11">
        <f>'OddsRatio_working_3-way'!S106-'OddsRatio_working_3-way'!R106^2/3</f>
        <v>-0.90799484905074168</v>
      </c>
      <c r="V106" s="11">
        <f>'OddsRatio_working_3-way'!S106*'OddsRatio_working_3-way'!R106/3-2*'OddsRatio_working_3-way'!R106^3/27-'OddsRatio_working_3-way'!T106</f>
        <v>0.26054371565301049</v>
      </c>
      <c r="W106" s="11">
        <f>'OddsRatio_working_3-way'!V106^2+4*'OddsRatio_working_3-way'!U106^3/27</f>
        <v>-4.3020760641958158E-2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0.16651110203844888</v>
      </c>
      <c r="Y106" s="11">
        <f>IF('OddsRatio_working_3-way'!W106&gt;=0,IF('OddsRatio_working_3-way'!V106+SQRT('OddsRatio_working_3-way'!W106)&gt;0,0,PI()),ACOS('OddsRatio_working_3-way'!V106/(2*'OddsRatio_working_3-way'!X106)))</f>
        <v>0.67234806095444755</v>
      </c>
      <c r="Z106" s="11">
        <f>'OddsRatio_working_3-way'!X106^(1/3)*COS('OddsRatio_working_3-way'!Y106/3)</f>
        <v>0.53639120533836759</v>
      </c>
      <c r="AA106" s="11">
        <f>'OddsRatio_working_3-way'!X106^(1/3)*COS(('OddsRatio_working_3-way'!Y106+2*PI())/3)</f>
        <v>-0.37408265754099185</v>
      </c>
      <c r="AB106" s="11">
        <f>'OddsRatio_working_3-way'!X106^(1/3)*COS(('OddsRatio_working_3-way'!Y106+4*PI())/3)</f>
        <v>-0.16230854779737586</v>
      </c>
      <c r="AC106" s="11">
        <f>'OddsRatio_working_3-way'!X106^(1/3)*SIN('OddsRatio_working_3-way'!Y106/3)</f>
        <v>0.12226783926787013</v>
      </c>
      <c r="AD106" s="11">
        <f>'OddsRatio_working_3-way'!X106^(1/3)*SIN(('OddsRatio_working_3-way'!Y106+2*PI())/3)</f>
        <v>0.40339449055564647</v>
      </c>
      <c r="AE106" s="11">
        <f>'OddsRatio_working_3-way'!X106^(1/3)*SIN(('OddsRatio_working_3-way'!Y106+4*PI())/3)</f>
        <v>-0.52566232982351657</v>
      </c>
      <c r="AF106" s="11">
        <f>-'OddsRatio_working_3-way'!U106/(3*'OddsRatio_working_3-way'!X106^(1/3))*COS(('OddsRatio_working_3-way'!Y106)/3)</f>
        <v>0.53639120533836748</v>
      </c>
      <c r="AG106" s="11">
        <f>-'OddsRatio_working_3-way'!U106/(3*'OddsRatio_working_3-way'!X106^(1/3))*COS(('OddsRatio_working_3-way'!Y106+2*PI())/3)</f>
        <v>-0.37408265754099179</v>
      </c>
      <c r="AH106" s="11">
        <f>-'OddsRatio_working_3-way'!U106/(3*'OddsRatio_working_3-way'!X106^(1/3))*COS(('OddsRatio_working_3-way'!Y106+4*PI())/3)</f>
        <v>-0.16230854779737583</v>
      </c>
      <c r="AI106" s="11">
        <f>'OddsRatio_working_3-way'!U106/(3*'OddsRatio_working_3-way'!X106^(1/3))*SIN(('OddsRatio_working_3-way'!Y106)/3)</f>
        <v>-0.1222678392678701</v>
      </c>
      <c r="AJ106" s="11">
        <f>'OddsRatio_working_3-way'!U106/(3*'OddsRatio_working_3-way'!X106^(1/3))*SIN(('OddsRatio_working_3-way'!Y106+2*PI())/3)</f>
        <v>-0.40339449055564641</v>
      </c>
      <c r="AK106" s="11">
        <f>'OddsRatio_working_3-way'!U106/(3*'OddsRatio_working_3-way'!X106^(1/3))*SIN(('OddsRatio_working_3-way'!Y106+4*PI())/3)</f>
        <v>0.52566232982351646</v>
      </c>
      <c r="AL106" s="11">
        <f>'OddsRatio_working_3-way'!Z106+'OddsRatio_working_3-way'!AF106</f>
        <v>1.072782410676735</v>
      </c>
      <c r="AM106" s="11">
        <f>'OddsRatio_working_3-way'!AA106+'OddsRatio_working_3-way'!AG106</f>
        <v>-0.74816531508198358</v>
      </c>
      <c r="AN106" s="11">
        <f>'OddsRatio_working_3-way'!AB106+'OddsRatio_working_3-way'!AH106</f>
        <v>-0.32461709559475171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1.072782410676735</v>
      </c>
      <c r="AS106" s="11">
        <f>IF(('OddsRatio_working_3-way'!X106=0),IF(Q106&gt;0,-Q106^(1/3),(-Q106)^(1/3)),'OddsRatio_working_3-way'!AM106-'OddsRatio_working_3-way'!R106/3)</f>
        <v>-0.74816531508198358</v>
      </c>
      <c r="AT106" s="11">
        <f>IF(('OddsRatio_working_3-way'!X106=0),IF(Q106&gt;0,-Q106^(1/3),(-Q106)^(1/3)),'OddsRatio_working_3-way'!AN106-'OddsRatio_working_3-way'!R106/3)</f>
        <v>-0.32461709559475171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2.33</v>
      </c>
      <c r="B107" s="4">
        <f>IF('True_Odds_Calculator_3-way'!B106="","",'True_Odds_Calculator_3-way'!B106)</f>
        <v>3.33</v>
      </c>
      <c r="C107" s="4">
        <f>IF('True_Odds_Calculator_3-way'!C106="","",'True_Odds_Calculator_3-way'!C106)</f>
        <v>3.28</v>
      </c>
      <c r="D107" s="9">
        <f t="shared" si="26"/>
        <v>0.41651171246865271</v>
      </c>
      <c r="E107" s="9">
        <f t="shared" si="27"/>
        <v>0.28950298843897837</v>
      </c>
      <c r="F107" s="9">
        <f t="shared" si="28"/>
        <v>0.29398529909236887</v>
      </c>
      <c r="G107" s="9">
        <f t="shared" si="29"/>
        <v>1.0533029084431531</v>
      </c>
      <c r="H107" s="9">
        <f t="shared" si="30"/>
        <v>2.4008928682293935</v>
      </c>
      <c r="I107" s="9">
        <f t="shared" si="31"/>
        <v>3.4541957766725462</v>
      </c>
      <c r="J107" s="9">
        <f t="shared" si="32"/>
        <v>3.4015306312503895</v>
      </c>
      <c r="K107" s="11">
        <f t="shared" si="33"/>
        <v>0.42918454935622319</v>
      </c>
      <c r="L107" s="11">
        <f t="shared" si="34"/>
        <v>0.3003003003003003</v>
      </c>
      <c r="M107" s="11">
        <f t="shared" si="35"/>
        <v>0.3048780487804878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-0.27763128982641172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0.23340623152200668</v>
      </c>
      <c r="Q107" s="11">
        <f>2*'OddsRatio_working_3-way'!K107*'OddsRatio_working_3-way'!L107*'OddsRatio_working_3-way'!M107</f>
        <v>7.8587956741416387E-2</v>
      </c>
      <c r="R107" s="11">
        <f t="shared" si="36"/>
        <v>0</v>
      </c>
      <c r="S107" s="11">
        <f t="shared" si="37"/>
        <v>-0.84070578524467954</v>
      </c>
      <c r="T107" s="11">
        <f t="shared" si="38"/>
        <v>-0.28306592095780453</v>
      </c>
      <c r="U107" s="11">
        <f>'OddsRatio_working_3-way'!S107-'OddsRatio_working_3-way'!R107^2/3</f>
        <v>-0.84070578524467954</v>
      </c>
      <c r="V107" s="11">
        <f>'OddsRatio_working_3-way'!S107*'OddsRatio_working_3-way'!R107/3-2*'OddsRatio_working_3-way'!R107^3/27-'OddsRatio_working_3-way'!T107</f>
        <v>0.28306592095780453</v>
      </c>
      <c r="W107" s="11">
        <f>'OddsRatio_working_3-way'!V107^2+4*'OddsRatio_working_3-way'!U107^3/27</f>
        <v>-7.903204666709629E-3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0.14834884586204208</v>
      </c>
      <c r="Y107" s="11">
        <f>IF('OddsRatio_working_3-way'!W107&gt;=0,IF('OddsRatio_working_3-way'!V107+SQRT('OddsRatio_working_3-way'!W107)&gt;0,0,PI()),ACOS('OddsRatio_working_3-way'!V107/(2*'OddsRatio_working_3-way'!X107)))</f>
        <v>0.30430636891175311</v>
      </c>
      <c r="Z107" s="11">
        <f>'OddsRatio_working_3-way'!X107^(1/3)*COS('OddsRatio_working_3-way'!Y107/3)</f>
        <v>0.52665145422157666</v>
      </c>
      <c r="AA107" s="11">
        <f>'OddsRatio_working_3-way'!X107^(1/3)*COS(('OddsRatio_working_3-way'!Y107+2*PI())/3)</f>
        <v>-0.30974911169112584</v>
      </c>
      <c r="AB107" s="11">
        <f>'OddsRatio_working_3-way'!X107^(1/3)*COS(('OddsRatio_working_3-way'!Y107+4*PI())/3)</f>
        <v>-0.21690234253045096</v>
      </c>
      <c r="AC107" s="11">
        <f>'OddsRatio_working_3-way'!X107^(1/3)*SIN('OddsRatio_working_3-way'!Y107/3)</f>
        <v>5.3605107168302864E-2</v>
      </c>
      <c r="AD107" s="11">
        <f>'OddsRatio_working_3-way'!X107^(1/3)*SIN(('OddsRatio_working_3-way'!Y107+2*PI())/3)</f>
        <v>0.42929098471175137</v>
      </c>
      <c r="AE107" s="11">
        <f>'OddsRatio_working_3-way'!X107^(1/3)*SIN(('OddsRatio_working_3-way'!Y107+4*PI())/3)</f>
        <v>-0.482896091880054</v>
      </c>
      <c r="AF107" s="11">
        <f>-'OddsRatio_working_3-way'!U107/(3*'OddsRatio_working_3-way'!X107^(1/3))*COS(('OddsRatio_working_3-way'!Y107)/3)</f>
        <v>0.52665145422157644</v>
      </c>
      <c r="AG107" s="11">
        <f>-'OddsRatio_working_3-way'!U107/(3*'OddsRatio_working_3-way'!X107^(1/3))*COS(('OddsRatio_working_3-way'!Y107+2*PI())/3)</f>
        <v>-0.30974911169112573</v>
      </c>
      <c r="AH107" s="11">
        <f>-'OddsRatio_working_3-way'!U107/(3*'OddsRatio_working_3-way'!X107^(1/3))*COS(('OddsRatio_working_3-way'!Y107+4*PI())/3)</f>
        <v>-0.21690234253045085</v>
      </c>
      <c r="AI107" s="11">
        <f>'OddsRatio_working_3-way'!U107/(3*'OddsRatio_working_3-way'!X107^(1/3))*SIN(('OddsRatio_working_3-way'!Y107)/3)</f>
        <v>-5.3605107168302843E-2</v>
      </c>
      <c r="AJ107" s="11">
        <f>'OddsRatio_working_3-way'!U107/(3*'OddsRatio_working_3-way'!X107^(1/3))*SIN(('OddsRatio_working_3-way'!Y107+2*PI())/3)</f>
        <v>-0.42929098471175114</v>
      </c>
      <c r="AK107" s="11">
        <f>'OddsRatio_working_3-way'!U107/(3*'OddsRatio_working_3-way'!X107^(1/3))*SIN(('OddsRatio_working_3-way'!Y107+4*PI())/3)</f>
        <v>0.48289609188005383</v>
      </c>
      <c r="AL107" s="11">
        <f>'OddsRatio_working_3-way'!Z107+'OddsRatio_working_3-way'!AF107</f>
        <v>1.0533029084431531</v>
      </c>
      <c r="AM107" s="11">
        <f>'OddsRatio_working_3-way'!AA107+'OddsRatio_working_3-way'!AG107</f>
        <v>-0.61949822338225158</v>
      </c>
      <c r="AN107" s="11">
        <f>'OddsRatio_working_3-way'!AB107+'OddsRatio_working_3-way'!AH107</f>
        <v>-0.43380468506090181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1.0533029084431531</v>
      </c>
      <c r="AS107" s="11">
        <f>IF(('OddsRatio_working_3-way'!X107=0),IF(Q107&gt;0,-Q107^(1/3),(-Q107)^(1/3)),'OddsRatio_working_3-way'!AM107-'OddsRatio_working_3-way'!R107/3)</f>
        <v>-0.61949822338225158</v>
      </c>
      <c r="AT107" s="11">
        <f>IF(('OddsRatio_working_3-way'!X107=0),IF(Q107&gt;0,-Q107^(1/3),(-Q107)^(1/3)),'OddsRatio_working_3-way'!AN107-'OddsRatio_working_3-way'!R107/3)</f>
        <v>-0.43380468506090181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3.52</v>
      </c>
      <c r="B108" s="4">
        <f>IF('True_Odds_Calculator_3-way'!B107="","",'True_Odds_Calculator_3-way'!B107)</f>
        <v>3.34</v>
      </c>
      <c r="C108" s="4">
        <f>IF('True_Odds_Calculator_3-way'!C107="","",'True_Odds_Calculator_3-way'!C107)</f>
        <v>2.2200000000000002</v>
      </c>
      <c r="D108" s="9">
        <f t="shared" si="26"/>
        <v>0.27367829354676976</v>
      </c>
      <c r="E108" s="9">
        <f t="shared" si="27"/>
        <v>0.28865368173926031</v>
      </c>
      <c r="F108" s="9">
        <f t="shared" si="28"/>
        <v>0.43766802471397009</v>
      </c>
      <c r="G108" s="9">
        <f t="shared" si="29"/>
        <v>1.0531449010841891</v>
      </c>
      <c r="H108" s="9">
        <f t="shared" si="30"/>
        <v>3.6539251507321562</v>
      </c>
      <c r="I108" s="9">
        <f t="shared" si="31"/>
        <v>3.4643590685370018</v>
      </c>
      <c r="J108" s="9">
        <f t="shared" si="32"/>
        <v>2.2848367793227107</v>
      </c>
      <c r="K108" s="11">
        <f t="shared" si="33"/>
        <v>0.28409090909090912</v>
      </c>
      <c r="L108" s="11">
        <f t="shared" si="34"/>
        <v>0.29940119760479045</v>
      </c>
      <c r="M108" s="11">
        <f t="shared" si="35"/>
        <v>0.4504504504504504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-0.2756348482396388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0.23294933474574192</v>
      </c>
      <c r="Q108" s="11">
        <f>2*'OddsRatio_working_3-way'!K108*'OddsRatio_working_3-way'!L108*'OddsRatio_working_3-way'!M108</f>
        <v>7.6628070640046689E-2</v>
      </c>
      <c r="R108" s="11">
        <f t="shared" si="36"/>
        <v>0</v>
      </c>
      <c r="S108" s="11">
        <f t="shared" si="37"/>
        <v>-0.84513745715931465</v>
      </c>
      <c r="T108" s="11">
        <f t="shared" si="38"/>
        <v>-0.27800574248661669</v>
      </c>
      <c r="U108" s="11">
        <f>'OddsRatio_working_3-way'!S108-'OddsRatio_working_3-way'!R108^2/3</f>
        <v>-0.84513745715931465</v>
      </c>
      <c r="V108" s="11">
        <f>'OddsRatio_working_3-way'!S108*'OddsRatio_working_3-way'!R108/3-2*'OddsRatio_working_3-way'!R108^3/27-'OddsRatio_working_3-way'!T108</f>
        <v>0.27800574248661669</v>
      </c>
      <c r="W108" s="11">
        <f>'OddsRatio_working_3-way'!V108^2+4*'OddsRatio_working_3-way'!U108^3/27</f>
        <v>-1.2141787358482634E-2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0.14952339299756548</v>
      </c>
      <c r="Y108" s="11">
        <f>IF('OddsRatio_working_3-way'!W108&gt;=0,IF('OddsRatio_working_3-way'!V108+SQRT('OddsRatio_working_3-way'!W108)&gt;0,0,PI()),ACOS('OddsRatio_working_3-way'!V108/(2*'OddsRatio_working_3-way'!X108)))</f>
        <v>0.37736271830060097</v>
      </c>
      <c r="Z108" s="11">
        <f>'OddsRatio_working_3-way'!X108^(1/3)*COS('OddsRatio_working_3-way'!Y108/3)</f>
        <v>0.52657245054209456</v>
      </c>
      <c r="AA108" s="11">
        <f>'OddsRatio_working_3-way'!X108^(1/3)*COS(('OddsRatio_working_3-way'!Y108+2*PI())/3)</f>
        <v>-0.32095298378406528</v>
      </c>
      <c r="AB108" s="11">
        <f>'OddsRatio_working_3-way'!X108^(1/3)*COS(('OddsRatio_working_3-way'!Y108+4*PI())/3)</f>
        <v>-0.20561946675802917</v>
      </c>
      <c r="AC108" s="11">
        <f>'OddsRatio_working_3-way'!X108^(1/3)*SIN('OddsRatio_working_3-way'!Y108/3)</f>
        <v>6.6587837101568223E-2</v>
      </c>
      <c r="AD108" s="11">
        <f>'OddsRatio_working_3-way'!X108^(1/3)*SIN(('OddsRatio_working_3-way'!Y108+2*PI())/3)</f>
        <v>0.42273120055169466</v>
      </c>
      <c r="AE108" s="11">
        <f>'OddsRatio_working_3-way'!X108^(1/3)*SIN(('OddsRatio_working_3-way'!Y108+4*PI())/3)</f>
        <v>-0.48931903765326296</v>
      </c>
      <c r="AF108" s="11">
        <f>-'OddsRatio_working_3-way'!U108/(3*'OddsRatio_working_3-way'!X108^(1/3))*COS(('OddsRatio_working_3-way'!Y108)/3)</f>
        <v>0.52657245054209445</v>
      </c>
      <c r="AG108" s="11">
        <f>-'OddsRatio_working_3-way'!U108/(3*'OddsRatio_working_3-way'!X108^(1/3))*COS(('OddsRatio_working_3-way'!Y108+2*PI())/3)</f>
        <v>-0.32095298378406523</v>
      </c>
      <c r="AH108" s="11">
        <f>-'OddsRatio_working_3-way'!U108/(3*'OddsRatio_working_3-way'!X108^(1/3))*COS(('OddsRatio_working_3-way'!Y108+4*PI())/3)</f>
        <v>-0.20561946675802911</v>
      </c>
      <c r="AI108" s="11">
        <f>'OddsRatio_working_3-way'!U108/(3*'OddsRatio_working_3-way'!X108^(1/3))*SIN(('OddsRatio_working_3-way'!Y108)/3)</f>
        <v>-6.6587837101568209E-2</v>
      </c>
      <c r="AJ108" s="11">
        <f>'OddsRatio_working_3-way'!U108/(3*'OddsRatio_working_3-way'!X108^(1/3))*SIN(('OddsRatio_working_3-way'!Y108+2*PI())/3)</f>
        <v>-0.42273120055169461</v>
      </c>
      <c r="AK108" s="11">
        <f>'OddsRatio_working_3-way'!U108/(3*'OddsRatio_working_3-way'!X108^(1/3))*SIN(('OddsRatio_working_3-way'!Y108+4*PI())/3)</f>
        <v>0.48931903765326284</v>
      </c>
      <c r="AL108" s="11">
        <f>'OddsRatio_working_3-way'!Z108+'OddsRatio_working_3-way'!AF108</f>
        <v>1.0531449010841891</v>
      </c>
      <c r="AM108" s="11">
        <f>'OddsRatio_working_3-way'!AA108+'OddsRatio_working_3-way'!AG108</f>
        <v>-0.64190596756813045</v>
      </c>
      <c r="AN108" s="11">
        <f>'OddsRatio_working_3-way'!AB108+'OddsRatio_working_3-way'!AH108</f>
        <v>-0.41123893351605828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1.0531449010841891</v>
      </c>
      <c r="AS108" s="11">
        <f>IF(('OddsRatio_working_3-way'!X108=0),IF(Q108&gt;0,-Q108^(1/3),(-Q108)^(1/3)),'OddsRatio_working_3-way'!AM108-'OddsRatio_working_3-way'!R108/3)</f>
        <v>-0.64190596756813045</v>
      </c>
      <c r="AT108" s="11">
        <f>IF(('OddsRatio_working_3-way'!X108=0),IF(Q108&gt;0,-Q108^(1/3),(-Q108)^(1/3)),'OddsRatio_working_3-way'!AN108-'OddsRatio_working_3-way'!R108/3)</f>
        <v>-0.41123893351605828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8.9700000000000006</v>
      </c>
      <c r="B109" s="4">
        <f>IF('True_Odds_Calculator_3-way'!B108="","",'True_Odds_Calculator_3-way'!B108)</f>
        <v>4.21</v>
      </c>
      <c r="C109" s="4">
        <f>IF('True_Odds_Calculator_3-way'!C108="","",'True_Odds_Calculator_3-way'!C108)</f>
        <v>1.45</v>
      </c>
      <c r="D109" s="9">
        <f t="shared" si="26"/>
        <v>0.10391097516631349</v>
      </c>
      <c r="E109" s="9">
        <f t="shared" si="27"/>
        <v>0.22355094779668541</v>
      </c>
      <c r="F109" s="9">
        <f t="shared" si="28"/>
        <v>0.67253807703700097</v>
      </c>
      <c r="G109" s="9">
        <f t="shared" si="29"/>
        <v>1.0820103529988867</v>
      </c>
      <c r="H109" s="9">
        <f t="shared" si="30"/>
        <v>9.6236225134011271</v>
      </c>
      <c r="I109" s="9">
        <f t="shared" si="31"/>
        <v>4.4732532331264263</v>
      </c>
      <c r="J109" s="9">
        <f t="shared" si="32"/>
        <v>1.486904658849499</v>
      </c>
      <c r="K109" s="11">
        <f t="shared" si="33"/>
        <v>0.11148272017837234</v>
      </c>
      <c r="L109" s="11">
        <f t="shared" si="34"/>
        <v>0.23752969121140144</v>
      </c>
      <c r="M109" s="11">
        <f t="shared" si="35"/>
        <v>0.68965517241379315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-0.21024870353056602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0.21239152030051117</v>
      </c>
      <c r="Q109" s="11">
        <f>2*'OddsRatio_working_3-way'!K109*'OddsRatio_working_3-way'!L109*'OddsRatio_working_3-way'!M109</f>
        <v>3.6524767033621869E-2</v>
      </c>
      <c r="R109" s="11">
        <f t="shared" si="36"/>
        <v>0</v>
      </c>
      <c r="S109" s="11">
        <f t="shared" si="37"/>
        <v>-1.0101918191834824</v>
      </c>
      <c r="T109" s="11">
        <f t="shared" si="38"/>
        <v>-0.1737217229894209</v>
      </c>
      <c r="U109" s="11">
        <f>'OddsRatio_working_3-way'!S109-'OddsRatio_working_3-way'!R109^2/3</f>
        <v>-1.0101918191834824</v>
      </c>
      <c r="V109" s="11">
        <f>'OddsRatio_working_3-way'!S109*'OddsRatio_working_3-way'!R109/3-2*'OddsRatio_working_3-way'!R109^3/27-'OddsRatio_working_3-way'!T109</f>
        <v>0.1737217229894209</v>
      </c>
      <c r="W109" s="11">
        <f>'OddsRatio_working_3-way'!V109^2+4*'OddsRatio_working_3-way'!U109^3/27</f>
        <v>-0.12254493121964687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0.19539969822012263</v>
      </c>
      <c r="Y109" s="11">
        <f>IF('OddsRatio_working_3-way'!W109&gt;=0,IF('OddsRatio_working_3-way'!V109+SQRT('OddsRatio_working_3-way'!W109)&gt;0,0,PI()),ACOS('OddsRatio_working_3-way'!V109/(2*'OddsRatio_working_3-way'!X109)))</f>
        <v>1.1101477765313126</v>
      </c>
      <c r="Z109" s="11">
        <f>'OddsRatio_working_3-way'!X109^(1/3)*COS('OddsRatio_working_3-way'!Y109/3)</f>
        <v>0.54100517649944335</v>
      </c>
      <c r="AA109" s="11">
        <f>'OddsRatio_working_3-way'!X109^(1/3)*COS(('OddsRatio_working_3-way'!Y109+2*PI())/3)</f>
        <v>-0.4522524274421546</v>
      </c>
      <c r="AB109" s="11">
        <f>'OddsRatio_working_3-way'!X109^(1/3)*COS(('OddsRatio_working_3-way'!Y109+4*PI())/3)</f>
        <v>-8.8752749057288916E-2</v>
      </c>
      <c r="AC109" s="11">
        <f>'OddsRatio_working_3-way'!X109^(1/3)*SIN('OddsRatio_working_3-way'!Y109/3)</f>
        <v>0.20986663716584464</v>
      </c>
      <c r="AD109" s="11">
        <f>'OddsRatio_working_3-way'!X109^(1/3)*SIN(('OddsRatio_working_3-way'!Y109+2*PI())/3)</f>
        <v>0.36359090784447962</v>
      </c>
      <c r="AE109" s="11">
        <f>'OddsRatio_working_3-way'!X109^(1/3)*SIN(('OddsRatio_working_3-way'!Y109+4*PI())/3)</f>
        <v>-0.5734575450103242</v>
      </c>
      <c r="AF109" s="11">
        <f>-'OddsRatio_working_3-way'!U109/(3*'OddsRatio_working_3-way'!X109^(1/3))*COS(('OddsRatio_working_3-way'!Y109)/3)</f>
        <v>0.54100517649944335</v>
      </c>
      <c r="AG109" s="11">
        <f>-'OddsRatio_working_3-way'!U109/(3*'OddsRatio_working_3-way'!X109^(1/3))*COS(('OddsRatio_working_3-way'!Y109+2*PI())/3)</f>
        <v>-0.4522524274421546</v>
      </c>
      <c r="AH109" s="11">
        <f>-'OddsRatio_working_3-way'!U109/(3*'OddsRatio_working_3-way'!X109^(1/3))*COS(('OddsRatio_working_3-way'!Y109+4*PI())/3)</f>
        <v>-8.8752749057288916E-2</v>
      </c>
      <c r="AI109" s="11">
        <f>'OddsRatio_working_3-way'!U109/(3*'OddsRatio_working_3-way'!X109^(1/3))*SIN(('OddsRatio_working_3-way'!Y109)/3)</f>
        <v>-0.20986663716584464</v>
      </c>
      <c r="AJ109" s="11">
        <f>'OddsRatio_working_3-way'!U109/(3*'OddsRatio_working_3-way'!X109^(1/3))*SIN(('OddsRatio_working_3-way'!Y109+2*PI())/3)</f>
        <v>-0.36359090784447962</v>
      </c>
      <c r="AK109" s="11">
        <f>'OddsRatio_working_3-way'!U109/(3*'OddsRatio_working_3-way'!X109^(1/3))*SIN(('OddsRatio_working_3-way'!Y109+4*PI())/3)</f>
        <v>0.5734575450103242</v>
      </c>
      <c r="AL109" s="11">
        <f>'OddsRatio_working_3-way'!Z109+'OddsRatio_working_3-way'!AF109</f>
        <v>1.0820103529988867</v>
      </c>
      <c r="AM109" s="11">
        <f>'OddsRatio_working_3-way'!AA109+'OddsRatio_working_3-way'!AG109</f>
        <v>-0.90450485488430921</v>
      </c>
      <c r="AN109" s="11">
        <f>'OddsRatio_working_3-way'!AB109+'OddsRatio_working_3-way'!AH109</f>
        <v>-0.17750549811457783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1.0820103529988867</v>
      </c>
      <c r="AS109" s="11">
        <f>IF(('OddsRatio_working_3-way'!X109=0),IF(Q109&gt;0,-Q109^(1/3),(-Q109)^(1/3)),'OddsRatio_working_3-way'!AM109-'OddsRatio_working_3-way'!R109/3)</f>
        <v>-0.90450485488430921</v>
      </c>
      <c r="AT109" s="11">
        <f>IF(('OddsRatio_working_3-way'!X109=0),IF(Q109&gt;0,-Q109^(1/3),(-Q109)^(1/3)),'OddsRatio_working_3-way'!AN109-'OddsRatio_working_3-way'!R109/3)</f>
        <v>-0.17750549811457783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8.9700000000000006</v>
      </c>
      <c r="B110" s="4">
        <f>IF('True_Odds_Calculator_3-way'!B109="","",'True_Odds_Calculator_3-way'!B109)</f>
        <v>4.21</v>
      </c>
      <c r="C110" s="4">
        <f>IF('True_Odds_Calculator_3-way'!C109="","",'True_Odds_Calculator_3-way'!C109)</f>
        <v>1.45</v>
      </c>
      <c r="D110" s="9">
        <f t="shared" si="26"/>
        <v>0.10391097516631349</v>
      </c>
      <c r="E110" s="9">
        <f t="shared" si="27"/>
        <v>0.22355094779668541</v>
      </c>
      <c r="F110" s="9">
        <f t="shared" si="28"/>
        <v>0.67253807703700097</v>
      </c>
      <c r="G110" s="9">
        <f t="shared" si="29"/>
        <v>1.0820103529988867</v>
      </c>
      <c r="H110" s="9">
        <f t="shared" si="30"/>
        <v>9.6236225134011271</v>
      </c>
      <c r="I110" s="9">
        <f t="shared" si="31"/>
        <v>4.4732532331264263</v>
      </c>
      <c r="J110" s="9">
        <f t="shared" si="32"/>
        <v>1.486904658849499</v>
      </c>
      <c r="K110" s="11">
        <f t="shared" si="33"/>
        <v>0.11148272017837234</v>
      </c>
      <c r="L110" s="11">
        <f t="shared" si="34"/>
        <v>0.23752969121140144</v>
      </c>
      <c r="M110" s="11">
        <f t="shared" si="35"/>
        <v>0.68965517241379315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-0.21024870353056602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0.21239152030051117</v>
      </c>
      <c r="Q110" s="11">
        <f>2*'OddsRatio_working_3-way'!K110*'OddsRatio_working_3-way'!L110*'OddsRatio_working_3-way'!M110</f>
        <v>3.6524767033621869E-2</v>
      </c>
      <c r="R110" s="11">
        <f t="shared" si="36"/>
        <v>0</v>
      </c>
      <c r="S110" s="11">
        <f t="shared" si="37"/>
        <v>-1.0101918191834824</v>
      </c>
      <c r="T110" s="11">
        <f t="shared" si="38"/>
        <v>-0.1737217229894209</v>
      </c>
      <c r="U110" s="11">
        <f>'OddsRatio_working_3-way'!S110-'OddsRatio_working_3-way'!R110^2/3</f>
        <v>-1.0101918191834824</v>
      </c>
      <c r="V110" s="11">
        <f>'OddsRatio_working_3-way'!S110*'OddsRatio_working_3-way'!R110/3-2*'OddsRatio_working_3-way'!R110^3/27-'OddsRatio_working_3-way'!T110</f>
        <v>0.1737217229894209</v>
      </c>
      <c r="W110" s="11">
        <f>'OddsRatio_working_3-way'!V110^2+4*'OddsRatio_working_3-way'!U110^3/27</f>
        <v>-0.12254493121964687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0.19539969822012263</v>
      </c>
      <c r="Y110" s="11">
        <f>IF('OddsRatio_working_3-way'!W110&gt;=0,IF('OddsRatio_working_3-way'!V110+SQRT('OddsRatio_working_3-way'!W110)&gt;0,0,PI()),ACOS('OddsRatio_working_3-way'!V110/(2*'OddsRatio_working_3-way'!X110)))</f>
        <v>1.1101477765313126</v>
      </c>
      <c r="Z110" s="11">
        <f>'OddsRatio_working_3-way'!X110^(1/3)*COS('OddsRatio_working_3-way'!Y110/3)</f>
        <v>0.54100517649944335</v>
      </c>
      <c r="AA110" s="11">
        <f>'OddsRatio_working_3-way'!X110^(1/3)*COS(('OddsRatio_working_3-way'!Y110+2*PI())/3)</f>
        <v>-0.4522524274421546</v>
      </c>
      <c r="AB110" s="11">
        <f>'OddsRatio_working_3-way'!X110^(1/3)*COS(('OddsRatio_working_3-way'!Y110+4*PI())/3)</f>
        <v>-8.8752749057288916E-2</v>
      </c>
      <c r="AC110" s="11">
        <f>'OddsRatio_working_3-way'!X110^(1/3)*SIN('OddsRatio_working_3-way'!Y110/3)</f>
        <v>0.20986663716584464</v>
      </c>
      <c r="AD110" s="11">
        <f>'OddsRatio_working_3-way'!X110^(1/3)*SIN(('OddsRatio_working_3-way'!Y110+2*PI())/3)</f>
        <v>0.36359090784447962</v>
      </c>
      <c r="AE110" s="11">
        <f>'OddsRatio_working_3-way'!X110^(1/3)*SIN(('OddsRatio_working_3-way'!Y110+4*PI())/3)</f>
        <v>-0.5734575450103242</v>
      </c>
      <c r="AF110" s="11">
        <f>-'OddsRatio_working_3-way'!U110/(3*'OddsRatio_working_3-way'!X110^(1/3))*COS(('OddsRatio_working_3-way'!Y110)/3)</f>
        <v>0.54100517649944335</v>
      </c>
      <c r="AG110" s="11">
        <f>-'OddsRatio_working_3-way'!U110/(3*'OddsRatio_working_3-way'!X110^(1/3))*COS(('OddsRatio_working_3-way'!Y110+2*PI())/3)</f>
        <v>-0.4522524274421546</v>
      </c>
      <c r="AH110" s="11">
        <f>-'OddsRatio_working_3-way'!U110/(3*'OddsRatio_working_3-way'!X110^(1/3))*COS(('OddsRatio_working_3-way'!Y110+4*PI())/3)</f>
        <v>-8.8752749057288916E-2</v>
      </c>
      <c r="AI110" s="11">
        <f>'OddsRatio_working_3-way'!U110/(3*'OddsRatio_working_3-way'!X110^(1/3))*SIN(('OddsRatio_working_3-way'!Y110)/3)</f>
        <v>-0.20986663716584464</v>
      </c>
      <c r="AJ110" s="11">
        <f>'OddsRatio_working_3-way'!U110/(3*'OddsRatio_working_3-way'!X110^(1/3))*SIN(('OddsRatio_working_3-way'!Y110+2*PI())/3)</f>
        <v>-0.36359090784447962</v>
      </c>
      <c r="AK110" s="11">
        <f>'OddsRatio_working_3-way'!U110/(3*'OddsRatio_working_3-way'!X110^(1/3))*SIN(('OddsRatio_working_3-way'!Y110+4*PI())/3)</f>
        <v>0.5734575450103242</v>
      </c>
      <c r="AL110" s="11">
        <f>'OddsRatio_working_3-way'!Z110+'OddsRatio_working_3-way'!AF110</f>
        <v>1.0820103529988867</v>
      </c>
      <c r="AM110" s="11">
        <f>'OddsRatio_working_3-way'!AA110+'OddsRatio_working_3-way'!AG110</f>
        <v>-0.90450485488430921</v>
      </c>
      <c r="AN110" s="11">
        <f>'OddsRatio_working_3-way'!AB110+'OddsRatio_working_3-way'!AH110</f>
        <v>-0.17750549811457783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1.0820103529988867</v>
      </c>
      <c r="AS110" s="11">
        <f>IF(('OddsRatio_working_3-way'!X110=0),IF(Q110&gt;0,-Q110^(1/3),(-Q110)^(1/3)),'OddsRatio_working_3-way'!AM110-'OddsRatio_working_3-way'!R110/3)</f>
        <v>-0.90450485488430921</v>
      </c>
      <c r="AT110" s="11">
        <f>IF(('OddsRatio_working_3-way'!X110=0),IF(Q110&gt;0,-Q110^(1/3),(-Q110)^(1/3)),'OddsRatio_working_3-way'!AN110-'OddsRatio_working_3-way'!R110/3)</f>
        <v>-0.17750549811457783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3.1</v>
      </c>
      <c r="B111" s="4">
        <f>IF('True_Odds_Calculator_3-way'!B110="","",'True_Odds_Calculator_3-way'!B110)</f>
        <v>3.1</v>
      </c>
      <c r="C111" s="4">
        <f>IF('True_Odds_Calculator_3-way'!C110="","",'True_Odds_Calculator_3-way'!C110)</f>
        <v>2.5</v>
      </c>
      <c r="D111" s="9">
        <f t="shared" si="26"/>
        <v>0.30803114957162253</v>
      </c>
      <c r="E111" s="9">
        <f t="shared" si="27"/>
        <v>0.30803114957162253</v>
      </c>
      <c r="F111" s="9">
        <f t="shared" si="28"/>
        <v>0.38393770085675488</v>
      </c>
      <c r="G111" s="9">
        <f t="shared" si="29"/>
        <v>1.0697261522177612</v>
      </c>
      <c r="H111" s="9">
        <f t="shared" si="30"/>
        <v>3.2464249196572985</v>
      </c>
      <c r="I111" s="9">
        <f t="shared" si="31"/>
        <v>3.2464249196572985</v>
      </c>
      <c r="J111" s="9">
        <f t="shared" si="32"/>
        <v>2.604589228326641</v>
      </c>
      <c r="K111" s="11">
        <f t="shared" si="33"/>
        <v>0.32258064516129031</v>
      </c>
      <c r="L111" s="11">
        <f t="shared" si="34"/>
        <v>0.32258064516129031</v>
      </c>
      <c r="M111" s="11">
        <f t="shared" si="35"/>
        <v>0.4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-0.27533818938605614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0.23725286160249742</v>
      </c>
      <c r="Q111" s="11">
        <f>2*'OddsRatio_working_3-way'!K111*'OddsRatio_working_3-way'!L111*'OddsRatio_working_3-way'!M111</f>
        <v>8.3246618106139439E-2</v>
      </c>
      <c r="R111" s="11">
        <f t="shared" si="36"/>
        <v>0</v>
      </c>
      <c r="S111" s="11">
        <f t="shared" si="37"/>
        <v>-0.86167800453514765</v>
      </c>
      <c r="T111" s="11">
        <f t="shared" si="38"/>
        <v>-0.3023431594860167</v>
      </c>
      <c r="U111" s="11">
        <f>'OddsRatio_working_3-way'!S111-'OddsRatio_working_3-way'!R111^2/3</f>
        <v>-0.86167800453514765</v>
      </c>
      <c r="V111" s="11">
        <f>'OddsRatio_working_3-way'!S111*'OddsRatio_working_3-way'!R111/3-2*'OddsRatio_working_3-way'!R111^3/27-'OddsRatio_working_3-way'!T111</f>
        <v>0.3023431594860167</v>
      </c>
      <c r="W111" s="11">
        <f>'OddsRatio_working_3-way'!V111^2+4*'OddsRatio_working_3-way'!U111^3/27</f>
        <v>-3.3717880885062862E-3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0.15393438064358236</v>
      </c>
      <c r="Y111" s="11">
        <f>IF('OddsRatio_working_3-way'!W111&gt;=0,IF('OddsRatio_working_3-way'!V111+SQRT('OddsRatio_working_3-way'!W111)&gt;0,0,PI()),ACOS('OddsRatio_working_3-way'!V111/(2*'OddsRatio_working_3-way'!X111)))</f>
        <v>0.18974646014317442</v>
      </c>
      <c r="Z111" s="11">
        <f>'OddsRatio_working_3-way'!X111^(1/3)*COS('OddsRatio_working_3-way'!Y111/3)</f>
        <v>0.53486307610888062</v>
      </c>
      <c r="AA111" s="11">
        <f>'OddsRatio_working_3-way'!X111^(1/3)*COS(('OddsRatio_working_3-way'!Y111+2*PI())/3)</f>
        <v>-0.29676783801364259</v>
      </c>
      <c r="AB111" s="11">
        <f>'OddsRatio_working_3-way'!X111^(1/3)*COS(('OddsRatio_working_3-way'!Y111+4*PI())/3)</f>
        <v>-0.23809523809523783</v>
      </c>
      <c r="AC111" s="11">
        <f>'OddsRatio_working_3-way'!X111^(1/3)*SIN('OddsRatio_working_3-way'!Y111/3)</f>
        <v>3.3874641356946171E-2</v>
      </c>
      <c r="AD111" s="11">
        <f>'OddsRatio_working_3-way'!X111^(1/3)*SIN(('OddsRatio_working_3-way'!Y111+2*PI())/3)</f>
        <v>0.44626769077810718</v>
      </c>
      <c r="AE111" s="11">
        <f>'OddsRatio_working_3-way'!X111^(1/3)*SIN(('OddsRatio_working_3-way'!Y111+4*PI())/3)</f>
        <v>-0.48014233213505342</v>
      </c>
      <c r="AF111" s="11">
        <f>-'OddsRatio_working_3-way'!U111/(3*'OddsRatio_working_3-way'!X111^(1/3))*COS(('OddsRatio_working_3-way'!Y111)/3)</f>
        <v>0.53486307610888051</v>
      </c>
      <c r="AG111" s="11">
        <f>-'OddsRatio_working_3-way'!U111/(3*'OddsRatio_working_3-way'!X111^(1/3))*COS(('OddsRatio_working_3-way'!Y111+2*PI())/3)</f>
        <v>-0.29676783801364254</v>
      </c>
      <c r="AH111" s="11">
        <f>-'OddsRatio_working_3-way'!U111/(3*'OddsRatio_working_3-way'!X111^(1/3))*COS(('OddsRatio_working_3-way'!Y111+4*PI())/3)</f>
        <v>-0.23809523809523778</v>
      </c>
      <c r="AI111" s="11">
        <f>'OddsRatio_working_3-way'!U111/(3*'OddsRatio_working_3-way'!X111^(1/3))*SIN(('OddsRatio_working_3-way'!Y111)/3)</f>
        <v>-3.3874641356946164E-2</v>
      </c>
      <c r="AJ111" s="11">
        <f>'OddsRatio_working_3-way'!U111/(3*'OddsRatio_working_3-way'!X111^(1/3))*SIN(('OddsRatio_working_3-way'!Y111+2*PI())/3)</f>
        <v>-0.44626769077810707</v>
      </c>
      <c r="AK111" s="11">
        <f>'OddsRatio_working_3-way'!U111/(3*'OddsRatio_working_3-way'!X111^(1/3))*SIN(('OddsRatio_working_3-way'!Y111+4*PI())/3)</f>
        <v>0.48014233213505331</v>
      </c>
      <c r="AL111" s="11">
        <f>'OddsRatio_working_3-way'!Z111+'OddsRatio_working_3-way'!AF111</f>
        <v>1.0697261522177612</v>
      </c>
      <c r="AM111" s="11">
        <f>'OddsRatio_working_3-way'!AA111+'OddsRatio_working_3-way'!AG111</f>
        <v>-0.59353567602728519</v>
      </c>
      <c r="AN111" s="11">
        <f>'OddsRatio_working_3-way'!AB111+'OddsRatio_working_3-way'!AH111</f>
        <v>-0.47619047619047561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1.0697261522177612</v>
      </c>
      <c r="AS111" s="11">
        <f>IF(('OddsRatio_working_3-way'!X111=0),IF(Q111&gt;0,-Q111^(1/3),(-Q111)^(1/3)),'OddsRatio_working_3-way'!AM111-'OddsRatio_working_3-way'!R111/3)</f>
        <v>-0.59353567602728519</v>
      </c>
      <c r="AT111" s="11">
        <f>IF(('OddsRatio_working_3-way'!X111=0),IF(Q111&gt;0,-Q111^(1/3),(-Q111)^(1/3)),'OddsRatio_working_3-way'!AN111-'OddsRatio_working_3-way'!R111/3)</f>
        <v>-0.47619047619047561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6</v>
      </c>
      <c r="B112" s="4">
        <f>IF('True_Odds_Calculator_3-way'!B111="","",'True_Odds_Calculator_3-way'!B111)</f>
        <v>4.0999999999999996</v>
      </c>
      <c r="C112" s="4">
        <f>IF('True_Odds_Calculator_3-way'!C111="","",'True_Odds_Calculator_3-way'!C111)</f>
        <v>1.6</v>
      </c>
      <c r="D112" s="9">
        <f t="shared" si="26"/>
        <v>0.15793130251584553</v>
      </c>
      <c r="E112" s="9">
        <f t="shared" si="27"/>
        <v>0.23224716978181673</v>
      </c>
      <c r="F112" s="9">
        <f t="shared" si="28"/>
        <v>0.60982152770233766</v>
      </c>
      <c r="G112" s="9">
        <f t="shared" si="29"/>
        <v>1.0663733966224562</v>
      </c>
      <c r="H112" s="9">
        <f t="shared" si="30"/>
        <v>6.331866983112282</v>
      </c>
      <c r="I112" s="9">
        <f t="shared" si="31"/>
        <v>4.3057575295296138</v>
      </c>
      <c r="J112" s="9">
        <f t="shared" si="32"/>
        <v>1.6398240379734739</v>
      </c>
      <c r="K112" s="11">
        <f t="shared" si="33"/>
        <v>0.16666666666666666</v>
      </c>
      <c r="L112" s="11">
        <f t="shared" si="34"/>
        <v>0.24390243902439027</v>
      </c>
      <c r="M112" s="11">
        <f t="shared" si="35"/>
        <v>0.625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-0.23628048780487798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0.22103658536585363</v>
      </c>
      <c r="Q112" s="11">
        <f>2*'OddsRatio_working_3-way'!K112*'OddsRatio_working_3-way'!L112*'OddsRatio_working_3-way'!M112</f>
        <v>5.08130081300813E-2</v>
      </c>
      <c r="R112" s="11">
        <f t="shared" si="36"/>
        <v>0</v>
      </c>
      <c r="S112" s="11">
        <f t="shared" si="37"/>
        <v>-0.9354838709677421</v>
      </c>
      <c r="T112" s="11">
        <f t="shared" si="38"/>
        <v>-0.21505376344086027</v>
      </c>
      <c r="U112" s="11">
        <f>'OddsRatio_working_3-way'!S112-'OddsRatio_working_3-way'!R112^2/3</f>
        <v>-0.9354838709677421</v>
      </c>
      <c r="V112" s="11">
        <f>'OddsRatio_working_3-way'!S112*'OddsRatio_working_3-way'!R112/3-2*'OddsRatio_working_3-way'!R112^3/27-'OddsRatio_working_3-way'!T112</f>
        <v>0.21505376344086027</v>
      </c>
      <c r="W112" s="11">
        <f>'OddsRatio_working_3-way'!V112^2+4*'OddsRatio_working_3-way'!U112^3/27</f>
        <v>-7.5036333369387032E-2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0.17412958862544334</v>
      </c>
      <c r="Y112" s="11">
        <f>IF('OddsRatio_working_3-way'!W112&gt;=0,IF('OddsRatio_working_3-way'!V112+SQRT('OddsRatio_working_3-way'!W112)&gt;0,0,PI()),ACOS('OddsRatio_working_3-way'!V112/(2*'OddsRatio_working_3-way'!X112)))</f>
        <v>0.9052223716878075</v>
      </c>
      <c r="Z112" s="11">
        <f>'OddsRatio_working_3-way'!X112^(1/3)*COS('OddsRatio_working_3-way'!Y112/3)</f>
        <v>0.53318669831122811</v>
      </c>
      <c r="AA112" s="11">
        <f>'OddsRatio_working_3-way'!X112^(1/3)*COS(('OddsRatio_working_3-way'!Y112+2*PI())/3)</f>
        <v>-0.4103115675550712</v>
      </c>
      <c r="AB112" s="11">
        <f>'OddsRatio_working_3-way'!X112^(1/3)*COS(('OddsRatio_working_3-way'!Y112+4*PI())/3)</f>
        <v>-0.12287513075615711</v>
      </c>
      <c r="AC112" s="11">
        <f>'OddsRatio_working_3-way'!X112^(1/3)*SIN('OddsRatio_working_3-way'!Y112/3)</f>
        <v>0.16595150416076002</v>
      </c>
      <c r="AD112" s="11">
        <f>'OddsRatio_working_3-way'!X112^(1/3)*SIN(('OddsRatio_working_3-way'!Y112+2*PI())/3)</f>
        <v>0.37877747361709307</v>
      </c>
      <c r="AE112" s="11">
        <f>'OddsRatio_working_3-way'!X112^(1/3)*SIN(('OddsRatio_working_3-way'!Y112+4*PI())/3)</f>
        <v>-0.54472897777785301</v>
      </c>
      <c r="AF112" s="11">
        <f>-'OddsRatio_working_3-way'!U112/(3*'OddsRatio_working_3-way'!X112^(1/3))*COS(('OddsRatio_working_3-way'!Y112)/3)</f>
        <v>0.53318669831122811</v>
      </c>
      <c r="AG112" s="11">
        <f>-'OddsRatio_working_3-way'!U112/(3*'OddsRatio_working_3-way'!X112^(1/3))*COS(('OddsRatio_working_3-way'!Y112+2*PI())/3)</f>
        <v>-0.4103115675550712</v>
      </c>
      <c r="AH112" s="11">
        <f>-'OddsRatio_working_3-way'!U112/(3*'OddsRatio_working_3-way'!X112^(1/3))*COS(('OddsRatio_working_3-way'!Y112+4*PI())/3)</f>
        <v>-0.12287513075615711</v>
      </c>
      <c r="AI112" s="11">
        <f>'OddsRatio_working_3-way'!U112/(3*'OddsRatio_working_3-way'!X112^(1/3))*SIN(('OddsRatio_working_3-way'!Y112)/3)</f>
        <v>-0.16595150416076002</v>
      </c>
      <c r="AJ112" s="11">
        <f>'OddsRatio_working_3-way'!U112/(3*'OddsRatio_working_3-way'!X112^(1/3))*SIN(('OddsRatio_working_3-way'!Y112+2*PI())/3)</f>
        <v>-0.37877747361709307</v>
      </c>
      <c r="AK112" s="11">
        <f>'OddsRatio_working_3-way'!U112/(3*'OddsRatio_working_3-way'!X112^(1/3))*SIN(('OddsRatio_working_3-way'!Y112+4*PI())/3)</f>
        <v>0.54472897777785301</v>
      </c>
      <c r="AL112" s="11">
        <f>'OddsRatio_working_3-way'!Z112+'OddsRatio_working_3-way'!AF112</f>
        <v>1.0663733966224562</v>
      </c>
      <c r="AM112" s="11">
        <f>'OddsRatio_working_3-way'!AA112+'OddsRatio_working_3-way'!AG112</f>
        <v>-0.8206231351101424</v>
      </c>
      <c r="AN112" s="11">
        <f>'OddsRatio_working_3-way'!AB112+'OddsRatio_working_3-way'!AH112</f>
        <v>-0.24575026151231422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1.0663733966224562</v>
      </c>
      <c r="AS112" s="11">
        <f>IF(('OddsRatio_working_3-way'!X112=0),IF(Q112&gt;0,-Q112^(1/3),(-Q112)^(1/3)),'OddsRatio_working_3-way'!AM112-'OddsRatio_working_3-way'!R112/3)</f>
        <v>-0.8206231351101424</v>
      </c>
      <c r="AT112" s="11">
        <f>IF(('OddsRatio_working_3-way'!X112=0),IF(Q112&gt;0,-Q112^(1/3),(-Q112)^(1/3)),'OddsRatio_working_3-way'!AN112-'OddsRatio_working_3-way'!R112/3)</f>
        <v>-0.24575026151231422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3.28</v>
      </c>
      <c r="B113" s="4">
        <f>IF('True_Odds_Calculator_3-way'!B112="","",'True_Odds_Calculator_3-way'!B112)</f>
        <v>3.18</v>
      </c>
      <c r="C113" s="4">
        <f>IF('True_Odds_Calculator_3-way'!C112="","",'True_Odds_Calculator_3-way'!C112)</f>
        <v>2.38</v>
      </c>
      <c r="D113" s="9">
        <f t="shared" si="26"/>
        <v>0.29243427903394831</v>
      </c>
      <c r="E113" s="9">
        <f t="shared" si="27"/>
        <v>0.30180022163974846</v>
      </c>
      <c r="F113" s="9">
        <f t="shared" si="28"/>
        <v>0.40576549932630324</v>
      </c>
      <c r="G113" s="9">
        <f t="shared" si="29"/>
        <v>1.0612156808502724</v>
      </c>
      <c r="H113" s="9">
        <f t="shared" si="30"/>
        <v>3.4195717523386215</v>
      </c>
      <c r="I113" s="9">
        <f t="shared" si="31"/>
        <v>3.3134501842535937</v>
      </c>
      <c r="J113" s="9">
        <f t="shared" si="32"/>
        <v>2.4644776395733756</v>
      </c>
      <c r="K113" s="11">
        <f t="shared" si="33"/>
        <v>0.3048780487804878</v>
      </c>
      <c r="L113" s="11">
        <f t="shared" si="34"/>
        <v>0.31446540880503143</v>
      </c>
      <c r="M113" s="11">
        <f t="shared" si="35"/>
        <v>0.42016806722689076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-0.27630739364314527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0.2352528678291381</v>
      </c>
      <c r="Q113" s="11">
        <f>2*'OddsRatio_working_3-way'!K113*'OddsRatio_working_3-way'!L113*'OddsRatio_working_3-way'!M113</f>
        <v>8.0566050626417154E-2</v>
      </c>
      <c r="R113" s="11">
        <f t="shared" si="36"/>
        <v>0</v>
      </c>
      <c r="S113" s="11">
        <f t="shared" si="37"/>
        <v>-0.85141720142664856</v>
      </c>
      <c r="T113" s="11">
        <f t="shared" si="38"/>
        <v>-0.29158123336529063</v>
      </c>
      <c r="U113" s="11">
        <f>'OddsRatio_working_3-way'!S113-'OddsRatio_working_3-way'!R113^2/3</f>
        <v>-0.85141720142664856</v>
      </c>
      <c r="V113" s="11">
        <f>'OddsRatio_working_3-way'!S113*'OddsRatio_working_3-way'!R113/3-2*'OddsRatio_working_3-way'!R113^3/27-'OddsRatio_working_3-way'!T113</f>
        <v>0.29158123336529063</v>
      </c>
      <c r="W113" s="11">
        <f>'OddsRatio_working_3-way'!V113^2+4*'OddsRatio_working_3-way'!U113^3/27</f>
        <v>-6.4177041286361397E-3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0.15119302214343441</v>
      </c>
      <c r="Y113" s="11">
        <f>IF('OddsRatio_working_3-way'!W113&gt;=0,IF('OddsRatio_working_3-way'!V113+SQRT('OddsRatio_working_3-way'!W113)&gt;0,0,PI()),ACOS('OddsRatio_working_3-way'!V113/(2*'OddsRatio_working_3-way'!X113)))</f>
        <v>0.26812940596262624</v>
      </c>
      <c r="Z113" s="11">
        <f>'OddsRatio_working_3-way'!X113^(1/3)*COS('OddsRatio_working_3-way'!Y113/3)</f>
        <v>0.5306078404251362</v>
      </c>
      <c r="AA113" s="11">
        <f>'OddsRatio_working_3-way'!X113^(1/3)*COS(('OddsRatio_working_3-way'!Y113+2*PI())/3)</f>
        <v>-0.30648389248298175</v>
      </c>
      <c r="AB113" s="11">
        <f>'OddsRatio_working_3-way'!X113^(1/3)*COS(('OddsRatio_working_3-way'!Y113+4*PI())/3)</f>
        <v>-0.22412394794215476</v>
      </c>
      <c r="AC113" s="11">
        <f>'OddsRatio_working_3-way'!X113^(1/3)*SIN('OddsRatio_working_3-way'!Y113/3)</f>
        <v>4.7550536151089347E-2</v>
      </c>
      <c r="AD113" s="11">
        <f>'OddsRatio_working_3-way'!X113^(1/3)*SIN(('OddsRatio_working_3-way'!Y113+2*PI())/3)</f>
        <v>0.43574460117982289</v>
      </c>
      <c r="AE113" s="11">
        <f>'OddsRatio_working_3-way'!X113^(1/3)*SIN(('OddsRatio_working_3-way'!Y113+4*PI())/3)</f>
        <v>-0.48329513733091206</v>
      </c>
      <c r="AF113" s="11">
        <f>-'OddsRatio_working_3-way'!U113/(3*'OddsRatio_working_3-way'!X113^(1/3))*COS(('OddsRatio_working_3-way'!Y113)/3)</f>
        <v>0.5306078404251362</v>
      </c>
      <c r="AG113" s="11">
        <f>-'OddsRatio_working_3-way'!U113/(3*'OddsRatio_working_3-way'!X113^(1/3))*COS(('OddsRatio_working_3-way'!Y113+2*PI())/3)</f>
        <v>-0.30648389248298175</v>
      </c>
      <c r="AH113" s="11">
        <f>-'OddsRatio_working_3-way'!U113/(3*'OddsRatio_working_3-way'!X113^(1/3))*COS(('OddsRatio_working_3-way'!Y113+4*PI())/3)</f>
        <v>-0.22412394794215476</v>
      </c>
      <c r="AI113" s="11">
        <f>'OddsRatio_working_3-way'!U113/(3*'OddsRatio_working_3-way'!X113^(1/3))*SIN(('OddsRatio_working_3-way'!Y113)/3)</f>
        <v>-4.7550536151089347E-2</v>
      </c>
      <c r="AJ113" s="11">
        <f>'OddsRatio_working_3-way'!U113/(3*'OddsRatio_working_3-way'!X113^(1/3))*SIN(('OddsRatio_working_3-way'!Y113+2*PI())/3)</f>
        <v>-0.43574460117982289</v>
      </c>
      <c r="AK113" s="11">
        <f>'OddsRatio_working_3-way'!U113/(3*'OddsRatio_working_3-way'!X113^(1/3))*SIN(('OddsRatio_working_3-way'!Y113+4*PI())/3)</f>
        <v>0.48329513733091206</v>
      </c>
      <c r="AL113" s="11">
        <f>'OddsRatio_working_3-way'!Z113+'OddsRatio_working_3-way'!AF113</f>
        <v>1.0612156808502724</v>
      </c>
      <c r="AM113" s="11">
        <f>'OddsRatio_working_3-way'!AA113+'OddsRatio_working_3-way'!AG113</f>
        <v>-0.61296778496596349</v>
      </c>
      <c r="AN113" s="11">
        <f>'OddsRatio_working_3-way'!AB113+'OddsRatio_working_3-way'!AH113</f>
        <v>-0.44824789588430952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1.0612156808502724</v>
      </c>
      <c r="AS113" s="11">
        <f>IF(('OddsRatio_working_3-way'!X113=0),IF(Q113&gt;0,-Q113^(1/3),(-Q113)^(1/3)),'OddsRatio_working_3-way'!AM113-'OddsRatio_working_3-way'!R113/3)</f>
        <v>-0.61296778496596349</v>
      </c>
      <c r="AT113" s="11">
        <f>IF(('OddsRatio_working_3-way'!X113=0),IF(Q113&gt;0,-Q113^(1/3),(-Q113)^(1/3)),'OddsRatio_working_3-way'!AN113-'OddsRatio_working_3-way'!R113/3)</f>
        <v>-0.44824789588430952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1.6</v>
      </c>
      <c r="B114" s="4">
        <f>IF('True_Odds_Calculator_3-way'!B113="","",'True_Odds_Calculator_3-way'!B113)</f>
        <v>4.12</v>
      </c>
      <c r="C114" s="4">
        <f>IF('True_Odds_Calculator_3-way'!C113="","",'True_Odds_Calculator_3-way'!C113)</f>
        <v>5.7</v>
      </c>
      <c r="D114" s="9">
        <f t="shared" si="26"/>
        <v>0.60669594070163224</v>
      </c>
      <c r="E114" s="9">
        <f t="shared" si="27"/>
        <v>0.22877981500622499</v>
      </c>
      <c r="F114" s="9">
        <f t="shared" si="28"/>
        <v>0.16452424429214274</v>
      </c>
      <c r="G114" s="9">
        <f t="shared" si="29"/>
        <v>1.0804535213128317</v>
      </c>
      <c r="H114" s="9">
        <f t="shared" si="30"/>
        <v>1.6482721127876991</v>
      </c>
      <c r="I114" s="9">
        <f t="shared" si="31"/>
        <v>4.3710149864960357</v>
      </c>
      <c r="J114" s="9">
        <f t="shared" si="32"/>
        <v>6.0781315501703084</v>
      </c>
      <c r="K114" s="11">
        <f t="shared" si="33"/>
        <v>0.625</v>
      </c>
      <c r="L114" s="11">
        <f t="shared" si="34"/>
        <v>0.24271844660194175</v>
      </c>
      <c r="M114" s="11">
        <f t="shared" si="35"/>
        <v>0.17543859649122806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-0.23415942769545217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0.22408874127065231</v>
      </c>
      <c r="Q114" s="11">
        <f>2*'OddsRatio_working_3-way'!K114*'OddsRatio_working_3-way'!L114*'OddsRatio_working_3-way'!M114</f>
        <v>5.3227729517969675E-2</v>
      </c>
      <c r="R114" s="11">
        <f t="shared" si="36"/>
        <v>0</v>
      </c>
      <c r="S114" s="11">
        <f t="shared" si="37"/>
        <v>-0.95699218039643574</v>
      </c>
      <c r="T114" s="11">
        <f t="shared" si="38"/>
        <v>-0.22731405710129116</v>
      </c>
      <c r="U114" s="11">
        <f>'OddsRatio_working_3-way'!S114-'OddsRatio_working_3-way'!R114^2/3</f>
        <v>-0.95699218039643574</v>
      </c>
      <c r="V114" s="11">
        <f>'OddsRatio_working_3-way'!S114*'OddsRatio_working_3-way'!R114/3-2*'OddsRatio_working_3-way'!R114^3/27-'OddsRatio_working_3-way'!T114</f>
        <v>0.22731405710129116</v>
      </c>
      <c r="W114" s="11">
        <f>'OddsRatio_working_3-way'!V114^2+4*'OddsRatio_working_3-way'!U114^3/27</f>
        <v>-7.8172172547445185E-2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0.18016926284975349</v>
      </c>
      <c r="Y114" s="11">
        <f>IF('OddsRatio_working_3-way'!W114&gt;=0,IF('OddsRatio_working_3-way'!V114+SQRT('OddsRatio_working_3-way'!W114)&gt;0,0,PI()),ACOS('OddsRatio_working_3-way'!V114/(2*'OddsRatio_working_3-way'!X114)))</f>
        <v>0.88816778543586972</v>
      </c>
      <c r="Z114" s="11">
        <f>'OddsRatio_working_3-way'!X114^(1/3)*COS('OddsRatio_working_3-way'!Y114/3)</f>
        <v>0.54022676065641584</v>
      </c>
      <c r="AA114" s="11">
        <f>'OddsRatio_working_3-way'!X114^(1/3)*COS(('OddsRatio_working_3-way'!Y114+2*PI())/3)</f>
        <v>-0.4128170256990098</v>
      </c>
      <c r="AB114" s="11">
        <f>'OddsRatio_working_3-way'!X114^(1/3)*COS(('OddsRatio_working_3-way'!Y114+4*PI())/3)</f>
        <v>-0.12740973495740598</v>
      </c>
      <c r="AC114" s="11">
        <f>'OddsRatio_working_3-way'!X114^(1/3)*SIN('OddsRatio_working_3-way'!Y114/3)</f>
        <v>0.16477997613834677</v>
      </c>
      <c r="AD114" s="11">
        <f>'OddsRatio_working_3-way'!X114^(1/3)*SIN(('OddsRatio_working_3-way'!Y114+2*PI())/3)</f>
        <v>0.38546011046345852</v>
      </c>
      <c r="AE114" s="11">
        <f>'OddsRatio_working_3-way'!X114^(1/3)*SIN(('OddsRatio_working_3-way'!Y114+4*PI())/3)</f>
        <v>-0.55024008660180523</v>
      </c>
      <c r="AF114" s="11">
        <f>-'OddsRatio_working_3-way'!U114/(3*'OddsRatio_working_3-way'!X114^(1/3))*COS(('OddsRatio_working_3-way'!Y114)/3)</f>
        <v>0.54022676065641584</v>
      </c>
      <c r="AG114" s="11">
        <f>-'OddsRatio_working_3-way'!U114/(3*'OddsRatio_working_3-way'!X114^(1/3))*COS(('OddsRatio_working_3-way'!Y114+2*PI())/3)</f>
        <v>-0.4128170256990098</v>
      </c>
      <c r="AH114" s="11">
        <f>-'OddsRatio_working_3-way'!U114/(3*'OddsRatio_working_3-way'!X114^(1/3))*COS(('OddsRatio_working_3-way'!Y114+4*PI())/3)</f>
        <v>-0.12740973495740598</v>
      </c>
      <c r="AI114" s="11">
        <f>'OddsRatio_working_3-way'!U114/(3*'OddsRatio_working_3-way'!X114^(1/3))*SIN(('OddsRatio_working_3-way'!Y114)/3)</f>
        <v>-0.16477997613834677</v>
      </c>
      <c r="AJ114" s="11">
        <f>'OddsRatio_working_3-way'!U114/(3*'OddsRatio_working_3-way'!X114^(1/3))*SIN(('OddsRatio_working_3-way'!Y114+2*PI())/3)</f>
        <v>-0.38546011046345852</v>
      </c>
      <c r="AK114" s="11">
        <f>'OddsRatio_working_3-way'!U114/(3*'OddsRatio_working_3-way'!X114^(1/3))*SIN(('OddsRatio_working_3-way'!Y114+4*PI())/3)</f>
        <v>0.55024008660180523</v>
      </c>
      <c r="AL114" s="11">
        <f>'OddsRatio_working_3-way'!Z114+'OddsRatio_working_3-way'!AF114</f>
        <v>1.0804535213128317</v>
      </c>
      <c r="AM114" s="11">
        <f>'OddsRatio_working_3-way'!AA114+'OddsRatio_working_3-way'!AG114</f>
        <v>-0.8256340513980196</v>
      </c>
      <c r="AN114" s="11">
        <f>'OddsRatio_working_3-way'!AB114+'OddsRatio_working_3-way'!AH114</f>
        <v>-0.25481946991481197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1.0804535213128317</v>
      </c>
      <c r="AS114" s="11">
        <f>IF(('OddsRatio_working_3-way'!X114=0),IF(Q114&gt;0,-Q114^(1/3),(-Q114)^(1/3)),'OddsRatio_working_3-way'!AM114-'OddsRatio_working_3-way'!R114/3)</f>
        <v>-0.8256340513980196</v>
      </c>
      <c r="AT114" s="11">
        <f>IF(('OddsRatio_working_3-way'!X114=0),IF(Q114&gt;0,-Q114^(1/3),(-Q114)^(1/3)),'OddsRatio_working_3-way'!AN114-'OddsRatio_working_3-way'!R114/3)</f>
        <v>-0.25481946991481197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4.8099999999999996</v>
      </c>
      <c r="B115" s="4">
        <f>IF('True_Odds_Calculator_3-way'!B114="","",'True_Odds_Calculator_3-way'!B114)</f>
        <v>3.56</v>
      </c>
      <c r="C115" s="4">
        <f>IF('True_Odds_Calculator_3-way'!C114="","",'True_Odds_Calculator_3-way'!C114)</f>
        <v>1.75</v>
      </c>
      <c r="D115" s="9">
        <f t="shared" si="26"/>
        <v>0.19195319480558512</v>
      </c>
      <c r="E115" s="9">
        <f t="shared" si="27"/>
        <v>0.26119891215771784</v>
      </c>
      <c r="F115" s="9">
        <f t="shared" si="28"/>
        <v>0.54684789303669712</v>
      </c>
      <c r="G115" s="9">
        <f t="shared" si="29"/>
        <v>1.104882759864374</v>
      </c>
      <c r="H115" s="9">
        <f t="shared" si="30"/>
        <v>5.2096033150832648</v>
      </c>
      <c r="I115" s="9">
        <f t="shared" si="31"/>
        <v>3.8284998652527973</v>
      </c>
      <c r="J115" s="9">
        <f t="shared" si="32"/>
        <v>1.8286620698982805</v>
      </c>
      <c r="K115" s="11">
        <f t="shared" si="33"/>
        <v>0.20790020790020791</v>
      </c>
      <c r="L115" s="11">
        <f t="shared" si="34"/>
        <v>0.2808988764044944</v>
      </c>
      <c r="M115" s="11">
        <f t="shared" si="35"/>
        <v>0.5714285714285714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-0.24411422164231156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0.23760023760023757</v>
      </c>
      <c r="Q115" s="11">
        <f>2*'OddsRatio_working_3-way'!K115*'OddsRatio_working_3-way'!L115*'OddsRatio_working_3-way'!M115</f>
        <v>6.6741639775347639E-2</v>
      </c>
      <c r="R115" s="11">
        <f t="shared" si="36"/>
        <v>0</v>
      </c>
      <c r="S115" s="11">
        <f t="shared" si="37"/>
        <v>-0.97331583552055967</v>
      </c>
      <c r="T115" s="11">
        <f t="shared" si="38"/>
        <v>-0.2734033245844269</v>
      </c>
      <c r="U115" s="11">
        <f>'OddsRatio_working_3-way'!S115-'OddsRatio_working_3-way'!R115^2/3</f>
        <v>-0.97331583552055967</v>
      </c>
      <c r="V115" s="11">
        <f>'OddsRatio_working_3-way'!S115*'OddsRatio_working_3-way'!R115/3-2*'OddsRatio_working_3-way'!R115^3/27-'OddsRatio_working_3-way'!T115</f>
        <v>0.2734033245844269</v>
      </c>
      <c r="W115" s="11">
        <f>'OddsRatio_working_3-way'!V115^2+4*'OddsRatio_working_3-way'!U115^3/27</f>
        <v>-6.1852791016915418E-2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0.18479865320852104</v>
      </c>
      <c r="Y115" s="11">
        <f>IF('OddsRatio_working_3-way'!W115&gt;=0,IF('OddsRatio_working_3-way'!V115+SQRT('OddsRatio_working_3-way'!W115)&gt;0,0,PI()),ACOS('OddsRatio_working_3-way'!V115/(2*'OddsRatio_working_3-way'!X115)))</f>
        <v>0.73812284348392299</v>
      </c>
      <c r="Z115" s="11">
        <f>'OddsRatio_working_3-way'!X115^(1/3)*COS('OddsRatio_working_3-way'!Y115/3)</f>
        <v>0.552441379932187</v>
      </c>
      <c r="AA115" s="11">
        <f>'OddsRatio_working_3-way'!X115^(1/3)*COS(('OddsRatio_working_3-way'!Y115+2*PI())/3)</f>
        <v>-0.39636789211456508</v>
      </c>
      <c r="AB115" s="11">
        <f>'OddsRatio_working_3-way'!X115^(1/3)*COS(('OddsRatio_working_3-way'!Y115+4*PI())/3)</f>
        <v>-0.15607348781762181</v>
      </c>
      <c r="AC115" s="11">
        <f>'OddsRatio_working_3-way'!X115^(1/3)*SIN('OddsRatio_working_3-way'!Y115/3)</f>
        <v>0.13873403900560088</v>
      </c>
      <c r="AD115" s="11">
        <f>'OddsRatio_working_3-way'!X115^(1/3)*SIN(('OddsRatio_working_3-way'!Y115+2*PI())/3)</f>
        <v>0.40906124962020429</v>
      </c>
      <c r="AE115" s="11">
        <f>'OddsRatio_working_3-way'!X115^(1/3)*SIN(('OddsRatio_working_3-way'!Y115+4*PI())/3)</f>
        <v>-0.54779528862580518</v>
      </c>
      <c r="AF115" s="11">
        <f>-'OddsRatio_working_3-way'!U115/(3*'OddsRatio_working_3-way'!X115^(1/3))*COS(('OddsRatio_working_3-way'!Y115)/3)</f>
        <v>0.55244137993218689</v>
      </c>
      <c r="AG115" s="11">
        <f>-'OddsRatio_working_3-way'!U115/(3*'OddsRatio_working_3-way'!X115^(1/3))*COS(('OddsRatio_working_3-way'!Y115+2*PI())/3)</f>
        <v>-0.39636789211456497</v>
      </c>
      <c r="AH115" s="11">
        <f>-'OddsRatio_working_3-way'!U115/(3*'OddsRatio_working_3-way'!X115^(1/3))*COS(('OddsRatio_working_3-way'!Y115+4*PI())/3)</f>
        <v>-0.15607348781762176</v>
      </c>
      <c r="AI115" s="11">
        <f>'OddsRatio_working_3-way'!U115/(3*'OddsRatio_working_3-way'!X115^(1/3))*SIN(('OddsRatio_working_3-way'!Y115)/3)</f>
        <v>-0.13873403900560086</v>
      </c>
      <c r="AJ115" s="11">
        <f>'OddsRatio_working_3-way'!U115/(3*'OddsRatio_working_3-way'!X115^(1/3))*SIN(('OddsRatio_working_3-way'!Y115+2*PI())/3)</f>
        <v>-0.40906124962020424</v>
      </c>
      <c r="AK115" s="11">
        <f>'OddsRatio_working_3-way'!U115/(3*'OddsRatio_working_3-way'!X115^(1/3))*SIN(('OddsRatio_working_3-way'!Y115+4*PI())/3)</f>
        <v>0.54779528862580507</v>
      </c>
      <c r="AL115" s="11">
        <f>'OddsRatio_working_3-way'!Z115+'OddsRatio_working_3-way'!AF115</f>
        <v>1.104882759864374</v>
      </c>
      <c r="AM115" s="11">
        <f>'OddsRatio_working_3-way'!AA115+'OddsRatio_working_3-way'!AG115</f>
        <v>-0.79273578422913005</v>
      </c>
      <c r="AN115" s="11">
        <f>'OddsRatio_working_3-way'!AB115+'OddsRatio_working_3-way'!AH115</f>
        <v>-0.31214697563524357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1.104882759864374</v>
      </c>
      <c r="AS115" s="11">
        <f>IF(('OddsRatio_working_3-way'!X115=0),IF(Q115&gt;0,-Q115^(1/3),(-Q115)^(1/3)),'OddsRatio_working_3-way'!AM115-'OddsRatio_working_3-way'!R115/3)</f>
        <v>-0.79273578422913005</v>
      </c>
      <c r="AT115" s="11">
        <f>IF(('OddsRatio_working_3-way'!X115=0),IF(Q115&gt;0,-Q115^(1/3),(-Q115)^(1/3)),'OddsRatio_working_3-way'!AN115-'OddsRatio_working_3-way'!R115/3)</f>
        <v>-0.31214697563524357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2.5499999999999998</v>
      </c>
      <c r="B116" s="4">
        <f>IF('True_Odds_Calculator_3-way'!B115="","",'True_Odds_Calculator_3-way'!B115)</f>
        <v>3.27</v>
      </c>
      <c r="C116" s="4">
        <f>IF('True_Odds_Calculator_3-way'!C115="","",'True_Odds_Calculator_3-way'!C115)</f>
        <v>2.99</v>
      </c>
      <c r="D116" s="9">
        <f t="shared" si="26"/>
        <v>0.38065434677666365</v>
      </c>
      <c r="E116" s="9">
        <f t="shared" si="27"/>
        <v>0.29560884973270452</v>
      </c>
      <c r="F116" s="9">
        <f t="shared" si="28"/>
        <v>0.32373680349063161</v>
      </c>
      <c r="G116" s="9">
        <f t="shared" si="29"/>
        <v>1.0497130642873975</v>
      </c>
      <c r="H116" s="9">
        <f t="shared" si="30"/>
        <v>2.627055249645466</v>
      </c>
      <c r="I116" s="9">
        <f t="shared" si="31"/>
        <v>3.3828486559323925</v>
      </c>
      <c r="J116" s="9">
        <f t="shared" si="32"/>
        <v>3.0889289979319212</v>
      </c>
      <c r="K116" s="11">
        <f t="shared" si="33"/>
        <v>0.39215686274509809</v>
      </c>
      <c r="L116" s="11">
        <f t="shared" si="34"/>
        <v>0.3058103975535168</v>
      </c>
      <c r="M116" s="11">
        <f t="shared" si="35"/>
        <v>0.33444816053511706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-0.2808351798473574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0.23303277720321758</v>
      </c>
      <c r="Q116" s="11">
        <f>2*'OddsRatio_working_3-way'!K116*'OddsRatio_working_3-way'!L116*'OddsRatio_working_3-way'!M116</f>
        <v>8.0217823477871819E-2</v>
      </c>
      <c r="R116" s="11">
        <f t="shared" si="36"/>
        <v>0</v>
      </c>
      <c r="S116" s="11">
        <f t="shared" si="37"/>
        <v>-0.82978484864281643</v>
      </c>
      <c r="T116" s="11">
        <f t="shared" si="38"/>
        <v>-0.28564022328496269</v>
      </c>
      <c r="U116" s="11">
        <f>'OddsRatio_working_3-way'!S116-'OddsRatio_working_3-way'!R116^2/3</f>
        <v>-0.82978484864281643</v>
      </c>
      <c r="V116" s="11">
        <f>'OddsRatio_working_3-way'!S116*'OddsRatio_working_3-way'!R116/3-2*'OddsRatio_working_3-way'!R116^3/27-'OddsRatio_working_3-way'!T116</f>
        <v>0.28564022328496269</v>
      </c>
      <c r="W116" s="11">
        <f>'OddsRatio_working_3-way'!V116^2+4*'OddsRatio_working_3-way'!U116^3/27</f>
        <v>-3.0529905369039989E-3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0.14546763187663719</v>
      </c>
      <c r="Y116" s="11">
        <f>IF('OddsRatio_working_3-way'!W116&gt;=0,IF('OddsRatio_working_3-way'!V116+SQRT('OddsRatio_working_3-way'!W116)&gt;0,0,PI()),ACOS('OddsRatio_working_3-way'!V116/(2*'OddsRatio_working_3-way'!X116)))</f>
        <v>0.19107873109414952</v>
      </c>
      <c r="Z116" s="11">
        <f>'OddsRatio_working_3-way'!X116^(1/3)*COS('OddsRatio_working_3-way'!Y116/3)</f>
        <v>0.52485653214369876</v>
      </c>
      <c r="AA116" s="11">
        <f>'OddsRatio_working_3-way'!X116^(1/3)*COS(('OddsRatio_working_3-way'!Y116+2*PI())/3)</f>
        <v>-0.29141839646603773</v>
      </c>
      <c r="AB116" s="11">
        <f>'OddsRatio_working_3-way'!X116^(1/3)*COS(('OddsRatio_working_3-way'!Y116+4*PI())/3)</f>
        <v>-0.23343813567766103</v>
      </c>
      <c r="AC116" s="11">
        <f>'OddsRatio_working_3-way'!X116^(1/3)*SIN('OddsRatio_working_3-way'!Y116/3)</f>
        <v>3.3474919173854152E-2</v>
      </c>
      <c r="AD116" s="11">
        <f>'OddsRatio_working_3-way'!X116^(1/3)*SIN(('OddsRatio_working_3-way'!Y116+2*PI())/3)</f>
        <v>0.43780163059171984</v>
      </c>
      <c r="AE116" s="11">
        <f>'OddsRatio_working_3-way'!X116^(1/3)*SIN(('OddsRatio_working_3-way'!Y116+4*PI())/3)</f>
        <v>-0.47127654976557387</v>
      </c>
      <c r="AF116" s="11">
        <f>-'OddsRatio_working_3-way'!U116/(3*'OddsRatio_working_3-way'!X116^(1/3))*COS(('OddsRatio_working_3-way'!Y116)/3)</f>
        <v>0.52485653214369876</v>
      </c>
      <c r="AG116" s="11">
        <f>-'OddsRatio_working_3-way'!U116/(3*'OddsRatio_working_3-way'!X116^(1/3))*COS(('OddsRatio_working_3-way'!Y116+2*PI())/3)</f>
        <v>-0.29141839646603773</v>
      </c>
      <c r="AH116" s="11">
        <f>-'OddsRatio_working_3-way'!U116/(3*'OddsRatio_working_3-way'!X116^(1/3))*COS(('OddsRatio_working_3-way'!Y116+4*PI())/3)</f>
        <v>-0.23343813567766103</v>
      </c>
      <c r="AI116" s="11">
        <f>'OddsRatio_working_3-way'!U116/(3*'OddsRatio_working_3-way'!X116^(1/3))*SIN(('OddsRatio_working_3-way'!Y116)/3)</f>
        <v>-3.3474919173854152E-2</v>
      </c>
      <c r="AJ116" s="11">
        <f>'OddsRatio_working_3-way'!U116/(3*'OddsRatio_working_3-way'!X116^(1/3))*SIN(('OddsRatio_working_3-way'!Y116+2*PI())/3)</f>
        <v>-0.43780163059171984</v>
      </c>
      <c r="AK116" s="11">
        <f>'OddsRatio_working_3-way'!U116/(3*'OddsRatio_working_3-way'!X116^(1/3))*SIN(('OddsRatio_working_3-way'!Y116+4*PI())/3)</f>
        <v>0.47127654976557387</v>
      </c>
      <c r="AL116" s="11">
        <f>'OddsRatio_working_3-way'!Z116+'OddsRatio_working_3-way'!AF116</f>
        <v>1.0497130642873975</v>
      </c>
      <c r="AM116" s="11">
        <f>'OddsRatio_working_3-way'!AA116+'OddsRatio_working_3-way'!AG116</f>
        <v>-0.58283679293207546</v>
      </c>
      <c r="AN116" s="11">
        <f>'OddsRatio_working_3-way'!AB116+'OddsRatio_working_3-way'!AH116</f>
        <v>-0.46687627135532206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1.0497130642873975</v>
      </c>
      <c r="AS116" s="11">
        <f>IF(('OddsRatio_working_3-way'!X116=0),IF(Q116&gt;0,-Q116^(1/3),(-Q116)^(1/3)),'OddsRatio_working_3-way'!AM116-'OddsRatio_working_3-way'!R116/3)</f>
        <v>-0.58283679293207546</v>
      </c>
      <c r="AT116" s="11">
        <f>IF(('OddsRatio_working_3-way'!X116=0),IF(Q116&gt;0,-Q116^(1/3),(-Q116)^(1/3)),'OddsRatio_working_3-way'!AN116-'OddsRatio_working_3-way'!R116/3)</f>
        <v>-0.46687627135532206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2.34</v>
      </c>
      <c r="B117" s="4">
        <f>IF('True_Odds_Calculator_3-way'!B116="","",'True_Odds_Calculator_3-way'!B116)</f>
        <v>3.46</v>
      </c>
      <c r="C117" s="4">
        <f>IF('True_Odds_Calculator_3-way'!C116="","",'True_Odds_Calculator_3-way'!C116)</f>
        <v>3.15</v>
      </c>
      <c r="D117" s="9">
        <f t="shared" si="26"/>
        <v>0.41488742406059548</v>
      </c>
      <c r="E117" s="9">
        <f t="shared" si="27"/>
        <v>0.278625710557316</v>
      </c>
      <c r="F117" s="9">
        <f t="shared" si="28"/>
        <v>0.30648686538208875</v>
      </c>
      <c r="G117" s="9">
        <f t="shared" si="29"/>
        <v>1.0524570058079377</v>
      </c>
      <c r="H117" s="9">
        <f t="shared" si="30"/>
        <v>2.4102923877826368</v>
      </c>
      <c r="I117" s="9">
        <f t="shared" si="31"/>
        <v>3.5890442342875257</v>
      </c>
      <c r="J117" s="9">
        <f t="shared" si="32"/>
        <v>3.2627825624870663</v>
      </c>
      <c r="K117" s="11">
        <f t="shared" si="33"/>
        <v>0.42735042735042739</v>
      </c>
      <c r="L117" s="11">
        <f t="shared" si="34"/>
        <v>0.28901734104046245</v>
      </c>
      <c r="M117" s="11">
        <f t="shared" si="35"/>
        <v>0.31746031746031744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-0.27789187904794854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0.23329984794339323</v>
      </c>
      <c r="Q117" s="11">
        <f>2*'OddsRatio_working_3-way'!K117*'OddsRatio_working_3-way'!L117*'OddsRatio_working_3-way'!M117</f>
        <v>7.8420116955762439E-2</v>
      </c>
      <c r="R117" s="11">
        <f t="shared" si="36"/>
        <v>0</v>
      </c>
      <c r="S117" s="11">
        <f t="shared" si="37"/>
        <v>-0.83953460152442516</v>
      </c>
      <c r="T117" s="11">
        <f t="shared" si="38"/>
        <v>-0.28219650471409252</v>
      </c>
      <c r="U117" s="11">
        <f>'OddsRatio_working_3-way'!S117-'OddsRatio_working_3-way'!R117^2/3</f>
        <v>-0.83953460152442516</v>
      </c>
      <c r="V117" s="11">
        <f>'OddsRatio_working_3-way'!S117*'OddsRatio_working_3-way'!R117/3-2*'OddsRatio_working_3-way'!R117^3/27-'OddsRatio_working_3-way'!T117</f>
        <v>0.28219650471409252</v>
      </c>
      <c r="W117" s="11">
        <f>'OddsRatio_working_3-way'!V117^2+4*'OddsRatio_working_3-way'!U117^3/27</f>
        <v>-8.0272646126850755E-3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0.14803895761381183</v>
      </c>
      <c r="Y117" s="11">
        <f>IF('OddsRatio_working_3-way'!W117&gt;=0,IF('OddsRatio_working_3-way'!V117+SQRT('OddsRatio_working_3-way'!W117)&gt;0,0,PI()),ACOS('OddsRatio_working_3-way'!V117/(2*'OddsRatio_working_3-way'!X117)))</f>
        <v>0.30742583819176539</v>
      </c>
      <c r="Z117" s="11">
        <f>'OddsRatio_working_3-way'!X117^(1/3)*COS('OddsRatio_working_3-way'!Y117/3)</f>
        <v>0.52622850290396883</v>
      </c>
      <c r="AA117" s="11">
        <f>'OddsRatio_working_3-way'!X117^(1/3)*COS(('OddsRatio_working_3-way'!Y117+2*PI())/3)</f>
        <v>-0.30997918962213444</v>
      </c>
      <c r="AB117" s="11">
        <f>'OddsRatio_working_3-way'!X117^(1/3)*COS(('OddsRatio_working_3-way'!Y117+4*PI())/3)</f>
        <v>-0.21624931328183436</v>
      </c>
      <c r="AC117" s="11">
        <f>'OddsRatio_working_3-way'!X117^(1/3)*SIN('OddsRatio_working_3-way'!Y117/3)</f>
        <v>5.4114969336182581E-2</v>
      </c>
      <c r="AD117" s="11">
        <f>'OddsRatio_working_3-way'!X117^(1/3)*SIN(('OddsRatio_working_3-way'!Y117+2*PI())/3)</f>
        <v>0.42866976704219906</v>
      </c>
      <c r="AE117" s="11">
        <f>'OddsRatio_working_3-way'!X117^(1/3)*SIN(('OddsRatio_working_3-way'!Y117+4*PI())/3)</f>
        <v>-0.4827847363783816</v>
      </c>
      <c r="AF117" s="11">
        <f>-'OddsRatio_working_3-way'!U117/(3*'OddsRatio_working_3-way'!X117^(1/3))*COS(('OddsRatio_working_3-way'!Y117)/3)</f>
        <v>0.52622850290396894</v>
      </c>
      <c r="AG117" s="11">
        <f>-'OddsRatio_working_3-way'!U117/(3*'OddsRatio_working_3-way'!X117^(1/3))*COS(('OddsRatio_working_3-way'!Y117+2*PI())/3)</f>
        <v>-0.3099791896221345</v>
      </c>
      <c r="AH117" s="11">
        <f>-'OddsRatio_working_3-way'!U117/(3*'OddsRatio_working_3-way'!X117^(1/3))*COS(('OddsRatio_working_3-way'!Y117+4*PI())/3)</f>
        <v>-0.21624931328183442</v>
      </c>
      <c r="AI117" s="11">
        <f>'OddsRatio_working_3-way'!U117/(3*'OddsRatio_working_3-way'!X117^(1/3))*SIN(('OddsRatio_working_3-way'!Y117)/3)</f>
        <v>-5.4114969336182588E-2</v>
      </c>
      <c r="AJ117" s="11">
        <f>'OddsRatio_working_3-way'!U117/(3*'OddsRatio_working_3-way'!X117^(1/3))*SIN(('OddsRatio_working_3-way'!Y117+2*PI())/3)</f>
        <v>-0.42866976704219917</v>
      </c>
      <c r="AK117" s="11">
        <f>'OddsRatio_working_3-way'!U117/(3*'OddsRatio_working_3-way'!X117^(1/3))*SIN(('OddsRatio_working_3-way'!Y117+4*PI())/3)</f>
        <v>0.48278473637838171</v>
      </c>
      <c r="AL117" s="11">
        <f>'OddsRatio_working_3-way'!Z117+'OddsRatio_working_3-way'!AF117</f>
        <v>1.0524570058079377</v>
      </c>
      <c r="AM117" s="11">
        <f>'OddsRatio_working_3-way'!AA117+'OddsRatio_working_3-way'!AG117</f>
        <v>-0.61995837924426889</v>
      </c>
      <c r="AN117" s="11">
        <f>'OddsRatio_working_3-way'!AB117+'OddsRatio_working_3-way'!AH117</f>
        <v>-0.43249862656366878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1.0524570058079377</v>
      </c>
      <c r="AS117" s="11">
        <f>IF(('OddsRatio_working_3-way'!X117=0),IF(Q117&gt;0,-Q117^(1/3),(-Q117)^(1/3)),'OddsRatio_working_3-way'!AM117-'OddsRatio_working_3-way'!R117/3)</f>
        <v>-0.61995837924426889</v>
      </c>
      <c r="AT117" s="11">
        <f>IF(('OddsRatio_working_3-way'!X117=0),IF(Q117&gt;0,-Q117^(1/3),(-Q117)^(1/3)),'OddsRatio_working_3-way'!AN117-'OddsRatio_working_3-way'!R117/3)</f>
        <v>-0.43249862656366878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2.15</v>
      </c>
      <c r="B118" s="4">
        <f>IF('True_Odds_Calculator_3-way'!B117="","",'True_Odds_Calculator_3-way'!B117)</f>
        <v>3.68</v>
      </c>
      <c r="C118" s="4">
        <f>IF('True_Odds_Calculator_3-way'!C117="","",'True_Odds_Calculator_3-way'!C117)</f>
        <v>3.37</v>
      </c>
      <c r="D118" s="9">
        <f t="shared" si="26"/>
        <v>0.45229128819930942</v>
      </c>
      <c r="E118" s="9">
        <f t="shared" si="27"/>
        <v>0.26163806094780911</v>
      </c>
      <c r="F118" s="9">
        <f t="shared" si="28"/>
        <v>0.28607065085288125</v>
      </c>
      <c r="G118" s="9">
        <f t="shared" si="29"/>
        <v>1.0530126435559453</v>
      </c>
      <c r="H118" s="9">
        <f t="shared" si="30"/>
        <v>2.210964540089337</v>
      </c>
      <c r="I118" s="9">
        <f t="shared" si="31"/>
        <v>3.8220738847299338</v>
      </c>
      <c r="J118" s="9">
        <f t="shared" si="32"/>
        <v>3.4956399652275905</v>
      </c>
      <c r="K118" s="11">
        <f t="shared" si="33"/>
        <v>0.46511627906976744</v>
      </c>
      <c r="L118" s="11">
        <f t="shared" si="34"/>
        <v>0.27173913043478259</v>
      </c>
      <c r="M118" s="11">
        <f t="shared" si="35"/>
        <v>0.29673590504451036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-0.27394589745359177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0.23252813590444443</v>
      </c>
      <c r="Q118" s="11">
        <f>2*'OddsRatio_working_3-way'!K118*'OddsRatio_working_3-way'!L118*'OddsRatio_working_3-way'!M118</f>
        <v>7.500907609820788E-2</v>
      </c>
      <c r="R118" s="11">
        <f t="shared" si="36"/>
        <v>0</v>
      </c>
      <c r="S118" s="11">
        <f t="shared" si="37"/>
        <v>-0.84881043324927408</v>
      </c>
      <c r="T118" s="11">
        <f t="shared" si="38"/>
        <v>-0.27380981717718517</v>
      </c>
      <c r="U118" s="11">
        <f>'OddsRatio_working_3-way'!S118-'OddsRatio_working_3-way'!R118^2/3</f>
        <v>-0.84881043324927408</v>
      </c>
      <c r="V118" s="11">
        <f>'OddsRatio_working_3-way'!S118*'OddsRatio_working_3-way'!R118/3-2*'OddsRatio_working_3-way'!R118^3/27-'OddsRatio_working_3-way'!T118</f>
        <v>0.27380981717718517</v>
      </c>
      <c r="W118" s="11">
        <f>'OddsRatio_working_3-way'!V118^2+4*'OddsRatio_working_3-way'!U118^3/27</f>
        <v>-1.5628216730073669E-2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0.15049919660306932</v>
      </c>
      <c r="Y118" s="11">
        <f>IF('OddsRatio_working_3-way'!W118&gt;=0,IF('OddsRatio_working_3-way'!V118+SQRT('OddsRatio_working_3-way'!W118)&gt;0,0,PI()),ACOS('OddsRatio_working_3-way'!V118/(2*'OddsRatio_working_3-way'!X118)))</f>
        <v>0.42830263297354709</v>
      </c>
      <c r="Z118" s="11">
        <f>'OddsRatio_working_3-way'!X118^(1/3)*COS('OddsRatio_working_3-way'!Y118/3)</f>
        <v>0.52650632177797274</v>
      </c>
      <c r="AA118" s="11">
        <f>'OddsRatio_working_3-way'!X118^(1/3)*COS(('OddsRatio_working_3-way'!Y118+2*PI())/3)</f>
        <v>-0.32879649127576926</v>
      </c>
      <c r="AB118" s="11">
        <f>'OddsRatio_working_3-way'!X118^(1/3)*COS(('OddsRatio_working_3-way'!Y118+4*PI())/3)</f>
        <v>-0.19770983050220337</v>
      </c>
      <c r="AC118" s="11">
        <f>'OddsRatio_working_3-way'!X118^(1/3)*SIN('OddsRatio_working_3-way'!Y118/3)</f>
        <v>7.568291888478744E-2</v>
      </c>
      <c r="AD118" s="11">
        <f>'OddsRatio_working_3-way'!X118^(1/3)*SIN(('OddsRatio_working_3-way'!Y118+2*PI())/3)</f>
        <v>0.41812639047043476</v>
      </c>
      <c r="AE118" s="11">
        <f>'OddsRatio_working_3-way'!X118^(1/3)*SIN(('OddsRatio_working_3-way'!Y118+4*PI())/3)</f>
        <v>-0.4938093093552221</v>
      </c>
      <c r="AF118" s="11">
        <f>-'OddsRatio_working_3-way'!U118/(3*'OddsRatio_working_3-way'!X118^(1/3))*COS(('OddsRatio_working_3-way'!Y118)/3)</f>
        <v>0.52650632177797252</v>
      </c>
      <c r="AG118" s="11">
        <f>-'OddsRatio_working_3-way'!U118/(3*'OddsRatio_working_3-way'!X118^(1/3))*COS(('OddsRatio_working_3-way'!Y118+2*PI())/3)</f>
        <v>-0.32879649127576915</v>
      </c>
      <c r="AH118" s="11">
        <f>-'OddsRatio_working_3-way'!U118/(3*'OddsRatio_working_3-way'!X118^(1/3))*COS(('OddsRatio_working_3-way'!Y118+4*PI())/3)</f>
        <v>-0.19770983050220328</v>
      </c>
      <c r="AI118" s="11">
        <f>'OddsRatio_working_3-way'!U118/(3*'OddsRatio_working_3-way'!X118^(1/3))*SIN(('OddsRatio_working_3-way'!Y118)/3)</f>
        <v>-7.5682918884787412E-2</v>
      </c>
      <c r="AJ118" s="11">
        <f>'OddsRatio_working_3-way'!U118/(3*'OddsRatio_working_3-way'!X118^(1/3))*SIN(('OddsRatio_working_3-way'!Y118+2*PI())/3)</f>
        <v>-0.41812639047043459</v>
      </c>
      <c r="AK118" s="11">
        <f>'OddsRatio_working_3-way'!U118/(3*'OddsRatio_working_3-way'!X118^(1/3))*SIN(('OddsRatio_working_3-way'!Y118+4*PI())/3)</f>
        <v>0.49380930935522194</v>
      </c>
      <c r="AL118" s="11">
        <f>'OddsRatio_working_3-way'!Z118+'OddsRatio_working_3-way'!AF118</f>
        <v>1.0530126435559453</v>
      </c>
      <c r="AM118" s="11">
        <f>'OddsRatio_working_3-way'!AA118+'OddsRatio_working_3-way'!AG118</f>
        <v>-0.65759298255153842</v>
      </c>
      <c r="AN118" s="11">
        <f>'OddsRatio_working_3-way'!AB118+'OddsRatio_working_3-way'!AH118</f>
        <v>-0.39541966100440662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1.0530126435559453</v>
      </c>
      <c r="AS118" s="11">
        <f>IF(('OddsRatio_working_3-way'!X118=0),IF(Q118&gt;0,-Q118^(1/3),(-Q118)^(1/3)),'OddsRatio_working_3-way'!AM118-'OddsRatio_working_3-way'!R118/3)</f>
        <v>-0.65759298255153842</v>
      </c>
      <c r="AT118" s="11">
        <f>IF(('OddsRatio_working_3-way'!X118=0),IF(Q118&gt;0,-Q118^(1/3),(-Q118)^(1/3)),'OddsRatio_working_3-way'!AN118-'OddsRatio_working_3-way'!R118/3)</f>
        <v>-0.39541966100440662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3.03</v>
      </c>
      <c r="B119" s="4">
        <f>IF('True_Odds_Calculator_3-way'!B118="","",'True_Odds_Calculator_3-way'!B118)</f>
        <v>3.43</v>
      </c>
      <c r="C119" s="4">
        <f>IF('True_Odds_Calculator_3-way'!C118="","",'True_Odds_Calculator_3-way'!C118)</f>
        <v>2.4300000000000002</v>
      </c>
      <c r="D119" s="9">
        <f t="shared" si="26"/>
        <v>0.31911595641853835</v>
      </c>
      <c r="E119" s="9">
        <f t="shared" si="27"/>
        <v>0.28136659226657701</v>
      </c>
      <c r="F119" s="9">
        <f t="shared" si="28"/>
        <v>0.39951745131488464</v>
      </c>
      <c r="G119" s="9">
        <f t="shared" si="29"/>
        <v>1.0510626377679904</v>
      </c>
      <c r="H119" s="9">
        <f t="shared" si="30"/>
        <v>3.1336571546690206</v>
      </c>
      <c r="I119" s="9">
        <f t="shared" si="31"/>
        <v>3.5540822097762175</v>
      </c>
      <c r="J119" s="9">
        <f t="shared" si="32"/>
        <v>2.5030195720082262</v>
      </c>
      <c r="K119" s="11">
        <f t="shared" si="33"/>
        <v>0.33003300330033003</v>
      </c>
      <c r="L119" s="11">
        <f t="shared" si="34"/>
        <v>0.29154518950437314</v>
      </c>
      <c r="M119" s="11">
        <f t="shared" si="35"/>
        <v>0.41152263374485593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-0.27931568667070794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0.23322348071829824</v>
      </c>
      <c r="Q119" s="11">
        <f>2*'OddsRatio_working_3-way'!K119*'OddsRatio_working_3-way'!L119*'OddsRatio_working_3-way'!M119</f>
        <v>7.919303250196881E-2</v>
      </c>
      <c r="R119" s="11">
        <f t="shared" si="36"/>
        <v>0</v>
      </c>
      <c r="S119" s="11">
        <f t="shared" si="37"/>
        <v>-0.83498167789355515</v>
      </c>
      <c r="T119" s="11">
        <f t="shared" si="38"/>
        <v>-0.283525187739747</v>
      </c>
      <c r="U119" s="11">
        <f>'OddsRatio_working_3-way'!S119-'OddsRatio_working_3-way'!R119^2/3</f>
        <v>-0.83498167789355515</v>
      </c>
      <c r="V119" s="11">
        <f>'OddsRatio_working_3-way'!S119*'OddsRatio_working_3-way'!R119/3-2*'OddsRatio_working_3-way'!R119^3/27-'OddsRatio_working_3-way'!T119</f>
        <v>0.283525187739747</v>
      </c>
      <c r="W119" s="11">
        <f>'OddsRatio_working_3-way'!V119^2+4*'OddsRatio_working_3-way'!U119^3/27</f>
        <v>-5.8571052429076398E-3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0.14683633518799633</v>
      </c>
      <c r="Y119" s="11">
        <f>IF('OddsRatio_working_3-way'!W119&gt;=0,IF('OddsRatio_working_3-way'!V119+SQRT('OddsRatio_working_3-way'!W119)&gt;0,0,PI()),ACOS('OddsRatio_working_3-way'!V119/(2*'OddsRatio_working_3-way'!X119)))</f>
        <v>0.26364584367603072</v>
      </c>
      <c r="Z119" s="11">
        <f>'OddsRatio_working_3-way'!X119^(1/3)*COS('OddsRatio_working_3-way'!Y119/3)</f>
        <v>0.52553131888399529</v>
      </c>
      <c r="AA119" s="11">
        <f>'OddsRatio_working_3-way'!X119^(1/3)*COS(('OddsRatio_working_3-way'!Y119+2*PI())/3)</f>
        <v>-0.30286608496873235</v>
      </c>
      <c r="AB119" s="11">
        <f>'OddsRatio_working_3-way'!X119^(1/3)*COS(('OddsRatio_working_3-way'!Y119+4*PI())/3)</f>
        <v>-0.22266523391526299</v>
      </c>
      <c r="AC119" s="11">
        <f>'OddsRatio_working_3-way'!X119^(1/3)*SIN('OddsRatio_working_3-way'!Y119/3)</f>
        <v>4.6303982944957647E-2</v>
      </c>
      <c r="AD119" s="11">
        <f>'OddsRatio_working_3-way'!X119^(1/3)*SIN(('OddsRatio_working_3-way'!Y119+2*PI())/3)</f>
        <v>0.43197148116540174</v>
      </c>
      <c r="AE119" s="11">
        <f>'OddsRatio_working_3-way'!X119^(1/3)*SIN(('OddsRatio_working_3-way'!Y119+4*PI())/3)</f>
        <v>-0.47827546411035937</v>
      </c>
      <c r="AF119" s="11">
        <f>-'OddsRatio_working_3-way'!U119/(3*'OddsRatio_working_3-way'!X119^(1/3))*COS(('OddsRatio_working_3-way'!Y119)/3)</f>
        <v>0.52553131888399518</v>
      </c>
      <c r="AG119" s="11">
        <f>-'OddsRatio_working_3-way'!U119/(3*'OddsRatio_working_3-way'!X119^(1/3))*COS(('OddsRatio_working_3-way'!Y119+2*PI())/3)</f>
        <v>-0.3028660849687323</v>
      </c>
      <c r="AH119" s="11">
        <f>-'OddsRatio_working_3-way'!U119/(3*'OddsRatio_working_3-way'!X119^(1/3))*COS(('OddsRatio_working_3-way'!Y119+4*PI())/3)</f>
        <v>-0.22266523391526294</v>
      </c>
      <c r="AI119" s="11">
        <f>'OddsRatio_working_3-way'!U119/(3*'OddsRatio_working_3-way'!X119^(1/3))*SIN(('OddsRatio_working_3-way'!Y119)/3)</f>
        <v>-4.630398294495764E-2</v>
      </c>
      <c r="AJ119" s="11">
        <f>'OddsRatio_working_3-way'!U119/(3*'OddsRatio_working_3-way'!X119^(1/3))*SIN(('OddsRatio_working_3-way'!Y119+2*PI())/3)</f>
        <v>-0.43197148116540163</v>
      </c>
      <c r="AK119" s="11">
        <f>'OddsRatio_working_3-way'!U119/(3*'OddsRatio_working_3-way'!X119^(1/3))*SIN(('OddsRatio_working_3-way'!Y119+4*PI())/3)</f>
        <v>0.47827546411035926</v>
      </c>
      <c r="AL119" s="11">
        <f>'OddsRatio_working_3-way'!Z119+'OddsRatio_working_3-way'!AF119</f>
        <v>1.0510626377679904</v>
      </c>
      <c r="AM119" s="11">
        <f>'OddsRatio_working_3-way'!AA119+'OddsRatio_working_3-way'!AG119</f>
        <v>-0.6057321699374647</v>
      </c>
      <c r="AN119" s="11">
        <f>'OddsRatio_working_3-way'!AB119+'OddsRatio_working_3-way'!AH119</f>
        <v>-0.44533046783052593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1.0510626377679904</v>
      </c>
      <c r="AS119" s="11">
        <f>IF(('OddsRatio_working_3-way'!X119=0),IF(Q119&gt;0,-Q119^(1/3),(-Q119)^(1/3)),'OddsRatio_working_3-way'!AM119-'OddsRatio_working_3-way'!R119/3)</f>
        <v>-0.6057321699374647</v>
      </c>
      <c r="AT119" s="11">
        <f>IF(('OddsRatio_working_3-way'!X119=0),IF(Q119&gt;0,-Q119^(1/3),(-Q119)^(1/3)),'OddsRatio_working_3-way'!AN119-'OddsRatio_working_3-way'!R119/3)</f>
        <v>-0.44533046783052593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1.56</v>
      </c>
      <c r="B120" s="4">
        <f>IF('True_Odds_Calculator_3-way'!B119="","",'True_Odds_Calculator_3-way'!B119)</f>
        <v>4.57</v>
      </c>
      <c r="C120" s="4">
        <f>IF('True_Odds_Calculator_3-way'!C119="","",'True_Odds_Calculator_3-way'!C119)</f>
        <v>5.63</v>
      </c>
      <c r="D120" s="9">
        <f t="shared" si="26"/>
        <v>0.62499172081853727</v>
      </c>
      <c r="E120" s="9">
        <f t="shared" si="27"/>
        <v>0.20724808228955904</v>
      </c>
      <c r="F120" s="9">
        <f t="shared" si="28"/>
        <v>0.16776019689190358</v>
      </c>
      <c r="G120" s="9">
        <f t="shared" si="29"/>
        <v>1.0714664196166215</v>
      </c>
      <c r="H120" s="9">
        <f t="shared" si="30"/>
        <v>1.600021194985308</v>
      </c>
      <c r="I120" s="9">
        <f t="shared" si="31"/>
        <v>4.825135118031338</v>
      </c>
      <c r="J120" s="9">
        <f t="shared" si="32"/>
        <v>5.9608895228249574</v>
      </c>
      <c r="K120" s="11">
        <f t="shared" si="33"/>
        <v>0.64102564102564097</v>
      </c>
      <c r="L120" s="11">
        <f t="shared" si="34"/>
        <v>0.21881838074398249</v>
      </c>
      <c r="M120" s="11">
        <f t="shared" si="35"/>
        <v>0.17761989342806395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-0.23061525964464646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0.21825033193483701</v>
      </c>
      <c r="Q120" s="11">
        <f>2*'OddsRatio_working_3-way'!K120*'OddsRatio_working_3-way'!L120*'OddsRatio_working_3-way'!M120</f>
        <v>4.9828842907497034E-2</v>
      </c>
      <c r="R120" s="11">
        <f t="shared" si="36"/>
        <v>0</v>
      </c>
      <c r="S120" s="11">
        <f t="shared" si="37"/>
        <v>-0.94638287280354949</v>
      </c>
      <c r="T120" s="11">
        <f t="shared" si="38"/>
        <v>-0.2160691490419063</v>
      </c>
      <c r="U120" s="11">
        <f>'OddsRatio_working_3-way'!S120-'OddsRatio_working_3-way'!R120^2/3</f>
        <v>-0.94638287280354949</v>
      </c>
      <c r="V120" s="11">
        <f>'OddsRatio_working_3-way'!S120*'OddsRatio_working_3-way'!R120/3-2*'OddsRatio_working_3-way'!R120^3/27-'OddsRatio_working_3-way'!T120</f>
        <v>0.2160691490419063</v>
      </c>
      <c r="W120" s="11">
        <f>'OddsRatio_working_3-way'!V120^2+4*'OddsRatio_working_3-way'!U120^3/27</f>
        <v>-7.8887288621436041E-2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0.17718152117893782</v>
      </c>
      <c r="Y120" s="11">
        <f>IF('OddsRatio_working_3-way'!W120&gt;=0,IF('OddsRatio_working_3-way'!V120+SQRT('OddsRatio_working_3-way'!W120)&gt;0,0,PI()),ACOS('OddsRatio_working_3-way'!V120/(2*'OddsRatio_working_3-way'!X120)))</f>
        <v>0.91506442480348926</v>
      </c>
      <c r="Z120" s="11">
        <f>'OddsRatio_working_3-way'!X120^(1/3)*COS('OddsRatio_working_3-way'!Y120/3)</f>
        <v>0.53573320980831074</v>
      </c>
      <c r="AA120" s="11">
        <f>'OddsRatio_working_3-way'!X120^(1/3)*COS(('OddsRatio_working_3-way'!Y120+2*PI())/3)</f>
        <v>-0.41394248974573616</v>
      </c>
      <c r="AB120" s="11">
        <f>'OddsRatio_working_3-way'!X120^(1/3)*COS(('OddsRatio_working_3-way'!Y120+4*PI())/3)</f>
        <v>-0.12179072006257448</v>
      </c>
      <c r="AC120" s="11">
        <f>'OddsRatio_working_3-way'!X120^(1/3)*SIN('OddsRatio_working_3-way'!Y120/3)</f>
        <v>0.16867390287079892</v>
      </c>
      <c r="AD120" s="11">
        <f>'OddsRatio_working_3-way'!X120^(1/3)*SIN(('OddsRatio_working_3-way'!Y120+2*PI())/3)</f>
        <v>0.37962161790957627</v>
      </c>
      <c r="AE120" s="11">
        <f>'OddsRatio_working_3-way'!X120^(1/3)*SIN(('OddsRatio_working_3-way'!Y120+4*PI())/3)</f>
        <v>-0.54829552078037513</v>
      </c>
      <c r="AF120" s="11">
        <f>-'OddsRatio_working_3-way'!U120/(3*'OddsRatio_working_3-way'!X120^(1/3))*COS(('OddsRatio_working_3-way'!Y120)/3)</f>
        <v>0.53573320980831063</v>
      </c>
      <c r="AG120" s="11">
        <f>-'OddsRatio_working_3-way'!U120/(3*'OddsRatio_working_3-way'!X120^(1/3))*COS(('OddsRatio_working_3-way'!Y120+2*PI())/3)</f>
        <v>-0.41394248974573605</v>
      </c>
      <c r="AH120" s="11">
        <f>-'OddsRatio_working_3-way'!U120/(3*'OddsRatio_working_3-way'!X120^(1/3))*COS(('OddsRatio_working_3-way'!Y120+4*PI())/3)</f>
        <v>-0.12179072006257445</v>
      </c>
      <c r="AI120" s="11">
        <f>'OddsRatio_working_3-way'!U120/(3*'OddsRatio_working_3-way'!X120^(1/3))*SIN(('OddsRatio_working_3-way'!Y120)/3)</f>
        <v>-0.16867390287079889</v>
      </c>
      <c r="AJ120" s="11">
        <f>'OddsRatio_working_3-way'!U120/(3*'OddsRatio_working_3-way'!X120^(1/3))*SIN(('OddsRatio_working_3-way'!Y120+2*PI())/3)</f>
        <v>-0.37962161790957621</v>
      </c>
      <c r="AK120" s="11">
        <f>'OddsRatio_working_3-way'!U120/(3*'OddsRatio_working_3-way'!X120^(1/3))*SIN(('OddsRatio_working_3-way'!Y120+4*PI())/3)</f>
        <v>0.54829552078037502</v>
      </c>
      <c r="AL120" s="11">
        <f>'OddsRatio_working_3-way'!Z120+'OddsRatio_working_3-way'!AF120</f>
        <v>1.0714664196166215</v>
      </c>
      <c r="AM120" s="11">
        <f>'OddsRatio_working_3-way'!AA120+'OddsRatio_working_3-way'!AG120</f>
        <v>-0.82788497949147222</v>
      </c>
      <c r="AN120" s="11">
        <f>'OddsRatio_working_3-way'!AB120+'OddsRatio_working_3-way'!AH120</f>
        <v>-0.24358144012514893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1.0714664196166215</v>
      </c>
      <c r="AS120" s="11">
        <f>IF(('OddsRatio_working_3-way'!X120=0),IF(Q120&gt;0,-Q120^(1/3),(-Q120)^(1/3)),'OddsRatio_working_3-way'!AM120-'OddsRatio_working_3-way'!R120/3)</f>
        <v>-0.82788497949147222</v>
      </c>
      <c r="AT120" s="11">
        <f>IF(('OddsRatio_working_3-way'!X120=0),IF(Q120&gt;0,-Q120^(1/3),(-Q120)^(1/3)),'OddsRatio_working_3-way'!AN120-'OddsRatio_working_3-way'!R120/3)</f>
        <v>-0.24358144012514893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3.64</v>
      </c>
      <c r="C121" s="4">
        <f>IF('True_Odds_Calculator_3-way'!C120="","",'True_Odds_Calculator_3-way'!C120)</f>
        <v>2.61</v>
      </c>
      <c r="D121" s="9">
        <f t="shared" si="26"/>
        <v>0.36408914767788503</v>
      </c>
      <c r="E121" s="9">
        <f t="shared" si="27"/>
        <v>0.26471177937743978</v>
      </c>
      <c r="F121" s="9">
        <f t="shared" si="28"/>
        <v>0.37119907294467502</v>
      </c>
      <c r="G121" s="9">
        <f t="shared" si="29"/>
        <v>1.0521566741093435</v>
      </c>
      <c r="H121" s="9">
        <f t="shared" si="30"/>
        <v>2.7465800790215109</v>
      </c>
      <c r="I121" s="9">
        <f t="shared" si="31"/>
        <v>3.7776936196486677</v>
      </c>
      <c r="J121" s="9">
        <f t="shared" si="32"/>
        <v>2.6939722453160435</v>
      </c>
      <c r="K121" s="11">
        <f t="shared" si="33"/>
        <v>0.37593984962406013</v>
      </c>
      <c r="L121" s="11">
        <f t="shared" si="34"/>
        <v>0.27472527472527469</v>
      </c>
      <c r="M121" s="11">
        <f t="shared" si="35"/>
        <v>0.38314176245210729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-0.27919932457137531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0.23386431216350839</v>
      </c>
      <c r="Q121" s="11">
        <f>2*'OddsRatio_working_3-way'!K121*'OddsRatio_working_3-way'!L121*'OddsRatio_working_3-way'!M121</f>
        <v>7.9141899209309113E-2</v>
      </c>
      <c r="R121" s="11">
        <f t="shared" si="36"/>
        <v>0</v>
      </c>
      <c r="S121" s="11">
        <f t="shared" si="37"/>
        <v>-0.8376249209146015</v>
      </c>
      <c r="T121" s="11">
        <f t="shared" si="38"/>
        <v>-0.28346021012338463</v>
      </c>
      <c r="U121" s="11">
        <f>'OddsRatio_working_3-way'!S121-'OddsRatio_working_3-way'!R121^2/3</f>
        <v>-0.8376249209146015</v>
      </c>
      <c r="V121" s="11">
        <f>'OddsRatio_working_3-way'!S121*'OddsRatio_working_3-way'!R121/3-2*'OddsRatio_working_3-way'!R121^3/27-'OddsRatio_working_3-way'!T121</f>
        <v>0.28346021012338463</v>
      </c>
      <c r="W121" s="11">
        <f>'OddsRatio_working_3-way'!V121^2+4*'OddsRatio_working_3-way'!U121^3/27</f>
        <v>-6.7155884643434888E-3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0.14753413095580362</v>
      </c>
      <c r="Y121" s="11">
        <f>IF('OddsRatio_working_3-way'!W121&gt;=0,IF('OddsRatio_working_3-way'!V121+SQRT('OddsRatio_working_3-way'!W121)&gt;0,0,PI()),ACOS('OddsRatio_working_3-way'!V121/(2*'OddsRatio_working_3-way'!X121)))</f>
        <v>0.28142817141689536</v>
      </c>
      <c r="Z121" s="11">
        <f>'OddsRatio_working_3-way'!X121^(1/3)*COS('OddsRatio_working_3-way'!Y121/3)</f>
        <v>0.52607833705467189</v>
      </c>
      <c r="AA121" s="11">
        <f>'OddsRatio_working_3-way'!X121^(1/3)*COS(('OddsRatio_working_3-way'!Y121+2*PI())/3)</f>
        <v>-0.30590427893187927</v>
      </c>
      <c r="AB121" s="11">
        <f>'OddsRatio_working_3-way'!X121^(1/3)*COS(('OddsRatio_working_3-way'!Y121+4*PI())/3)</f>
        <v>-0.22017405812279275</v>
      </c>
      <c r="AC121" s="11">
        <f>'OddsRatio_working_3-way'!X121^(1/3)*SIN('OddsRatio_working_3-way'!Y121/3)</f>
        <v>4.9496366061812416E-2</v>
      </c>
      <c r="AD121" s="11">
        <f>'OddsRatio_working_3-way'!X121^(1/3)*SIN(('OddsRatio_working_3-way'!Y121+2*PI())/3)</f>
        <v>0.43084902123911217</v>
      </c>
      <c r="AE121" s="11">
        <f>'OddsRatio_working_3-way'!X121^(1/3)*SIN(('OddsRatio_working_3-way'!Y121+4*PI())/3)</f>
        <v>-0.48034538730092435</v>
      </c>
      <c r="AF121" s="11">
        <f>-'OddsRatio_working_3-way'!U121/(3*'OddsRatio_working_3-way'!X121^(1/3))*COS(('OddsRatio_working_3-way'!Y121)/3)</f>
        <v>0.52607833705467166</v>
      </c>
      <c r="AG121" s="11">
        <f>-'OddsRatio_working_3-way'!U121/(3*'OddsRatio_working_3-way'!X121^(1/3))*COS(('OddsRatio_working_3-way'!Y121+2*PI())/3)</f>
        <v>-0.30590427893187916</v>
      </c>
      <c r="AH121" s="11">
        <f>-'OddsRatio_working_3-way'!U121/(3*'OddsRatio_working_3-way'!X121^(1/3))*COS(('OddsRatio_working_3-way'!Y121+4*PI())/3)</f>
        <v>-0.22017405812279267</v>
      </c>
      <c r="AI121" s="11">
        <f>'OddsRatio_working_3-way'!U121/(3*'OddsRatio_working_3-way'!X121^(1/3))*SIN(('OddsRatio_working_3-way'!Y121)/3)</f>
        <v>-4.9496366061812395E-2</v>
      </c>
      <c r="AJ121" s="11">
        <f>'OddsRatio_working_3-way'!U121/(3*'OddsRatio_working_3-way'!X121^(1/3))*SIN(('OddsRatio_working_3-way'!Y121+2*PI())/3)</f>
        <v>-0.43084902123911195</v>
      </c>
      <c r="AK121" s="11">
        <f>'OddsRatio_working_3-way'!U121/(3*'OddsRatio_working_3-way'!X121^(1/3))*SIN(('OddsRatio_working_3-way'!Y121+4*PI())/3)</f>
        <v>0.48034538730092413</v>
      </c>
      <c r="AL121" s="11">
        <f>'OddsRatio_working_3-way'!Z121+'OddsRatio_working_3-way'!AF121</f>
        <v>1.0521566741093435</v>
      </c>
      <c r="AM121" s="11">
        <f>'OddsRatio_working_3-way'!AA121+'OddsRatio_working_3-way'!AG121</f>
        <v>-0.61180855786375843</v>
      </c>
      <c r="AN121" s="11">
        <f>'OddsRatio_working_3-way'!AB121+'OddsRatio_working_3-way'!AH121</f>
        <v>-0.44034811624558545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1.0521566741093435</v>
      </c>
      <c r="AS121" s="11">
        <f>IF(('OddsRatio_working_3-way'!X121=0),IF(Q121&gt;0,-Q121^(1/3),(-Q121)^(1/3)),'OddsRatio_working_3-way'!AM121-'OddsRatio_working_3-way'!R121/3)</f>
        <v>-0.61180855786375843</v>
      </c>
      <c r="AT121" s="11">
        <f>IF(('OddsRatio_working_3-way'!X121=0),IF(Q121&gt;0,-Q121^(1/3),(-Q121)^(1/3)),'OddsRatio_working_3-way'!AN121-'OddsRatio_working_3-way'!R121/3)</f>
        <v>-0.44034811624558545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2.31</v>
      </c>
      <c r="B122" s="4">
        <f>IF('True_Odds_Calculator_3-way'!B121="","",'True_Odds_Calculator_3-way'!B121)</f>
        <v>3.62</v>
      </c>
      <c r="C122" s="4">
        <f>IF('True_Odds_Calculator_3-way'!C121="","",'True_Odds_Calculator_3-way'!C121)</f>
        <v>3.08</v>
      </c>
      <c r="D122" s="9">
        <f t="shared" si="26"/>
        <v>0.42035704466798518</v>
      </c>
      <c r="E122" s="9">
        <f t="shared" si="27"/>
        <v>0.26610889710810198</v>
      </c>
      <c r="F122" s="9">
        <f t="shared" si="28"/>
        <v>0.313534058223913</v>
      </c>
      <c r="G122" s="9">
        <f t="shared" si="29"/>
        <v>1.0526183491723571</v>
      </c>
      <c r="H122" s="9">
        <f t="shared" si="30"/>
        <v>2.3789300374157878</v>
      </c>
      <c r="I122" s="9">
        <f t="shared" si="31"/>
        <v>3.7578600748315751</v>
      </c>
      <c r="J122" s="9">
        <f t="shared" si="32"/>
        <v>3.1894461662785023</v>
      </c>
      <c r="K122" s="11">
        <f t="shared" si="33"/>
        <v>0.4329004329004329</v>
      </c>
      <c r="L122" s="11">
        <f t="shared" si="34"/>
        <v>0.27624309392265195</v>
      </c>
      <c r="M122" s="11">
        <f t="shared" si="35"/>
        <v>0.32467532467532467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-0.27718176444588161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0.23334752831775146</v>
      </c>
      <c r="Q122" s="11">
        <f>2*'OddsRatio_working_3-way'!K122*'OddsRatio_working_3-way'!L122*'OddsRatio_working_3-way'!M122</f>
        <v>7.7653087626539594E-2</v>
      </c>
      <c r="R122" s="11">
        <f t="shared" si="36"/>
        <v>0</v>
      </c>
      <c r="S122" s="11">
        <f t="shared" si="37"/>
        <v>-0.84185743165406335</v>
      </c>
      <c r="T122" s="11">
        <f t="shared" si="38"/>
        <v>-0.28015222351216751</v>
      </c>
      <c r="U122" s="11">
        <f>'OddsRatio_working_3-way'!S122-'OddsRatio_working_3-way'!R122^2/3</f>
        <v>-0.84185743165406335</v>
      </c>
      <c r="V122" s="11">
        <f>'OddsRatio_working_3-way'!S122*'OddsRatio_working_3-way'!R122/3-2*'OddsRatio_working_3-way'!R122^3/27-'OddsRatio_working_3-way'!T122</f>
        <v>0.28015222351216751</v>
      </c>
      <c r="W122" s="11">
        <f>'OddsRatio_working_3-way'!V122^2+4*'OddsRatio_working_3-way'!U122^3/27</f>
        <v>-9.9065111968149877E-3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0.14865377520906292</v>
      </c>
      <c r="Y122" s="11">
        <f>IF('OddsRatio_working_3-way'!W122&gt;=0,IF('OddsRatio_working_3-way'!V122+SQRT('OddsRatio_working_3-way'!W122)&gt;0,0,PI()),ACOS('OddsRatio_working_3-way'!V122/(2*'OddsRatio_working_3-way'!X122)))</f>
        <v>0.34136759545959405</v>
      </c>
      <c r="Z122" s="11">
        <f>'OddsRatio_working_3-way'!X122^(1/3)*COS('OddsRatio_working_3-way'!Y122/3)</f>
        <v>0.52630917458617865</v>
      </c>
      <c r="AA122" s="11">
        <f>'OddsRatio_working_3-way'!X122^(1/3)*COS(('OddsRatio_working_3-way'!Y122+2*PI())/3)</f>
        <v>-0.315244389301999</v>
      </c>
      <c r="AB122" s="11">
        <f>'OddsRatio_working_3-way'!X122^(1/3)*COS(('OddsRatio_working_3-way'!Y122+4*PI())/3)</f>
        <v>-0.21106478528417971</v>
      </c>
      <c r="AC122" s="11">
        <f>'OddsRatio_working_3-way'!X122^(1/3)*SIN('OddsRatio_working_3-way'!Y122/3)</f>
        <v>6.0148122423756521E-2</v>
      </c>
      <c r="AD122" s="11">
        <f>'OddsRatio_working_3-way'!X122^(1/3)*SIN(('OddsRatio_working_3-way'!Y122+2*PI())/3)</f>
        <v>0.42572305422457163</v>
      </c>
      <c r="AE122" s="11">
        <f>'OddsRatio_working_3-way'!X122^(1/3)*SIN(('OddsRatio_working_3-way'!Y122+4*PI())/3)</f>
        <v>-0.48587117664832818</v>
      </c>
      <c r="AF122" s="11">
        <f>-'OddsRatio_working_3-way'!U122/(3*'OddsRatio_working_3-way'!X122^(1/3))*COS(('OddsRatio_working_3-way'!Y122)/3)</f>
        <v>0.52630917458617854</v>
      </c>
      <c r="AG122" s="11">
        <f>-'OddsRatio_working_3-way'!U122/(3*'OddsRatio_working_3-way'!X122^(1/3))*COS(('OddsRatio_working_3-way'!Y122+2*PI())/3)</f>
        <v>-0.31524438930199888</v>
      </c>
      <c r="AH122" s="11">
        <f>-'OddsRatio_working_3-way'!U122/(3*'OddsRatio_working_3-way'!X122^(1/3))*COS(('OddsRatio_working_3-way'!Y122+4*PI())/3)</f>
        <v>-0.21106478528417968</v>
      </c>
      <c r="AI122" s="11">
        <f>'OddsRatio_working_3-way'!U122/(3*'OddsRatio_working_3-way'!X122^(1/3))*SIN(('OddsRatio_working_3-way'!Y122)/3)</f>
        <v>-6.0148122423756507E-2</v>
      </c>
      <c r="AJ122" s="11">
        <f>'OddsRatio_working_3-way'!U122/(3*'OddsRatio_working_3-way'!X122^(1/3))*SIN(('OddsRatio_working_3-way'!Y122+2*PI())/3)</f>
        <v>-0.42572305422457152</v>
      </c>
      <c r="AK122" s="11">
        <f>'OddsRatio_working_3-way'!U122/(3*'OddsRatio_working_3-way'!X122^(1/3))*SIN(('OddsRatio_working_3-way'!Y122+4*PI())/3)</f>
        <v>0.48587117664832813</v>
      </c>
      <c r="AL122" s="11">
        <f>'OddsRatio_working_3-way'!Z122+'OddsRatio_working_3-way'!AF122</f>
        <v>1.0526183491723571</v>
      </c>
      <c r="AM122" s="11">
        <f>'OddsRatio_working_3-way'!AA122+'OddsRatio_working_3-way'!AG122</f>
        <v>-0.63048877860399788</v>
      </c>
      <c r="AN122" s="11">
        <f>'OddsRatio_working_3-way'!AB122+'OddsRatio_working_3-way'!AH122</f>
        <v>-0.42212957056835942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1.0526183491723571</v>
      </c>
      <c r="AS122" s="11">
        <f>IF(('OddsRatio_working_3-way'!X122=0),IF(Q122&gt;0,-Q122^(1/3),(-Q122)^(1/3)),'OddsRatio_working_3-way'!AM122-'OddsRatio_working_3-way'!R122/3)</f>
        <v>-0.63048877860399788</v>
      </c>
      <c r="AT122" s="11">
        <f>IF(('OddsRatio_working_3-way'!X122=0),IF(Q122&gt;0,-Q122^(1/3),(-Q122)^(1/3)),'OddsRatio_working_3-way'!AN122-'OddsRatio_working_3-way'!R122/3)</f>
        <v>-0.42212957056835942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1.46</v>
      </c>
      <c r="B123" s="4">
        <f>IF('True_Odds_Calculator_3-way'!B122="","",'True_Odds_Calculator_3-way'!B122)</f>
        <v>4.78</v>
      </c>
      <c r="C123" s="4">
        <f>IF('True_Odds_Calculator_3-way'!C122="","",'True_Odds_Calculator_3-way'!C122)</f>
        <v>6.89</v>
      </c>
      <c r="D123" s="9">
        <f t="shared" si="26"/>
        <v>0.66778104146685957</v>
      </c>
      <c r="E123" s="9">
        <f t="shared" si="27"/>
        <v>0.19653600518051992</v>
      </c>
      <c r="F123" s="9">
        <f t="shared" si="28"/>
        <v>0.13568295335262057</v>
      </c>
      <c r="G123" s="9">
        <f t="shared" si="29"/>
        <v>1.0815148714907012</v>
      </c>
      <c r="H123" s="9">
        <f t="shared" si="30"/>
        <v>1.4974968408857228</v>
      </c>
      <c r="I123" s="9">
        <f t="shared" si="31"/>
        <v>5.088126214234852</v>
      </c>
      <c r="J123" s="9">
        <f t="shared" si="32"/>
        <v>7.3701225930802314</v>
      </c>
      <c r="K123" s="11">
        <f t="shared" si="33"/>
        <v>0.68493150684931503</v>
      </c>
      <c r="L123" s="11">
        <f t="shared" si="34"/>
        <v>0.20920502092050208</v>
      </c>
      <c r="M123" s="11">
        <f t="shared" si="35"/>
        <v>0.14513788098693758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-0.21299281431476957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0.21067328686846987</v>
      </c>
      <c r="Q123" s="11">
        <f>2*'OddsRatio_working_3-way'!K123*'OddsRatio_working_3-way'!L123*'OddsRatio_working_3-way'!M123</f>
        <v>4.1593936203054266E-2</v>
      </c>
      <c r="R123" s="11">
        <f t="shared" si="36"/>
        <v>0</v>
      </c>
      <c r="S123" s="11">
        <f t="shared" si="37"/>
        <v>-0.98910983239616801</v>
      </c>
      <c r="T123" s="11">
        <f t="shared" si="38"/>
        <v>-0.19528328378996407</v>
      </c>
      <c r="U123" s="11">
        <f>'OddsRatio_working_3-way'!S123-'OddsRatio_working_3-way'!R123^2/3</f>
        <v>-0.98910983239616801</v>
      </c>
      <c r="V123" s="11">
        <f>'OddsRatio_working_3-way'!S123*'OddsRatio_working_3-way'!R123/3-2*'OddsRatio_working_3-way'!R123^3/27-'OddsRatio_working_3-way'!T123</f>
        <v>0.19528328378996407</v>
      </c>
      <c r="W123" s="11">
        <f>'OddsRatio_working_3-way'!V123^2+4*'OddsRatio_working_3-way'!U123^3/27</f>
        <v>-0.10522503061475996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0.18931494364058507</v>
      </c>
      <c r="Y123" s="11">
        <f>IF('OddsRatio_working_3-way'!W123&gt;=0,IF('OddsRatio_working_3-way'!V123+SQRT('OddsRatio_working_3-way'!W123)&gt;0,0,PI()),ACOS('OddsRatio_working_3-way'!V123/(2*'OddsRatio_working_3-way'!X123)))</f>
        <v>1.0288983302849046</v>
      </c>
      <c r="Z123" s="11">
        <f>'OddsRatio_working_3-way'!X123^(1/3)*COS('OddsRatio_working_3-way'!Y123/3)</f>
        <v>0.54075743574535062</v>
      </c>
      <c r="AA123" s="11">
        <f>'OddsRatio_working_3-way'!X123^(1/3)*COS(('OddsRatio_working_3-way'!Y123+2*PI())/3)</f>
        <v>-0.43760163754467118</v>
      </c>
      <c r="AB123" s="11">
        <f>'OddsRatio_working_3-way'!X123^(1/3)*COS(('OddsRatio_working_3-way'!Y123+4*PI())/3)</f>
        <v>-0.10315579820067966</v>
      </c>
      <c r="AC123" s="11">
        <f>'OddsRatio_working_3-way'!X123^(1/3)*SIN('OddsRatio_working_3-way'!Y123/3)</f>
        <v>0.19309239537460393</v>
      </c>
      <c r="AD123" s="11">
        <f>'OddsRatio_working_3-way'!X123^(1/3)*SIN(('OddsRatio_working_3-way'!Y123+2*PI())/3)</f>
        <v>0.37176347895350303</v>
      </c>
      <c r="AE123" s="11">
        <f>'OddsRatio_working_3-way'!X123^(1/3)*SIN(('OddsRatio_working_3-way'!Y123+4*PI())/3)</f>
        <v>-0.56485587432810691</v>
      </c>
      <c r="AF123" s="11">
        <f>-'OddsRatio_working_3-way'!U123/(3*'OddsRatio_working_3-way'!X123^(1/3))*COS(('OddsRatio_working_3-way'!Y123)/3)</f>
        <v>0.54075743574535051</v>
      </c>
      <c r="AG123" s="11">
        <f>-'OddsRatio_working_3-way'!U123/(3*'OddsRatio_working_3-way'!X123^(1/3))*COS(('OddsRatio_working_3-way'!Y123+2*PI())/3)</f>
        <v>-0.43760163754467107</v>
      </c>
      <c r="AH123" s="11">
        <f>-'OddsRatio_working_3-way'!U123/(3*'OddsRatio_working_3-way'!X123^(1/3))*COS(('OddsRatio_working_3-way'!Y123+4*PI())/3)</f>
        <v>-0.10315579820067963</v>
      </c>
      <c r="AI123" s="11">
        <f>'OddsRatio_working_3-way'!U123/(3*'OddsRatio_working_3-way'!X123^(1/3))*SIN(('OddsRatio_working_3-way'!Y123)/3)</f>
        <v>-0.19309239537460388</v>
      </c>
      <c r="AJ123" s="11">
        <f>'OddsRatio_working_3-way'!U123/(3*'OddsRatio_working_3-way'!X123^(1/3))*SIN(('OddsRatio_working_3-way'!Y123+2*PI())/3)</f>
        <v>-0.37176347895350298</v>
      </c>
      <c r="AK123" s="11">
        <f>'OddsRatio_working_3-way'!U123/(3*'OddsRatio_working_3-way'!X123^(1/3))*SIN(('OddsRatio_working_3-way'!Y123+4*PI())/3)</f>
        <v>0.5648558743281068</v>
      </c>
      <c r="AL123" s="11">
        <f>'OddsRatio_working_3-way'!Z123+'OddsRatio_working_3-way'!AF123</f>
        <v>1.0815148714907012</v>
      </c>
      <c r="AM123" s="11">
        <f>'OddsRatio_working_3-way'!AA123+'OddsRatio_working_3-way'!AG123</f>
        <v>-0.87520327508934226</v>
      </c>
      <c r="AN123" s="11">
        <f>'OddsRatio_working_3-way'!AB123+'OddsRatio_working_3-way'!AH123</f>
        <v>-0.20631159640135929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1.0815148714907012</v>
      </c>
      <c r="AS123" s="11">
        <f>IF(('OddsRatio_working_3-way'!X123=0),IF(Q123&gt;0,-Q123^(1/3),(-Q123)^(1/3)),'OddsRatio_working_3-way'!AM123-'OddsRatio_working_3-way'!R123/3)</f>
        <v>-0.87520327508934226</v>
      </c>
      <c r="AT123" s="11">
        <f>IF(('OddsRatio_working_3-way'!X123=0),IF(Q123&gt;0,-Q123^(1/3),(-Q123)^(1/3)),'OddsRatio_working_3-way'!AN123-'OddsRatio_working_3-way'!R123/3)</f>
        <v>-0.20631159640135929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2.15</v>
      </c>
      <c r="B124" s="4">
        <f>IF('True_Odds_Calculator_3-way'!B123="","",'True_Odds_Calculator_3-way'!B123)</f>
        <v>3.31</v>
      </c>
      <c r="C124" s="4">
        <f>IF('True_Odds_Calculator_3-way'!C123="","",'True_Odds_Calculator_3-way'!C123)</f>
        <v>3.68</v>
      </c>
      <c r="D124" s="9">
        <f t="shared" si="26"/>
        <v>0.45027453671954448</v>
      </c>
      <c r="E124" s="9">
        <f t="shared" si="27"/>
        <v>0.28965769707452638</v>
      </c>
      <c r="F124" s="9">
        <f t="shared" si="28"/>
        <v>0.26006776620592925</v>
      </c>
      <c r="G124" s="9">
        <f t="shared" si="29"/>
        <v>1.0616237495142724</v>
      </c>
      <c r="H124" s="9">
        <f t="shared" si="30"/>
        <v>2.2208673119414133</v>
      </c>
      <c r="I124" s="9">
        <f t="shared" si="31"/>
        <v>3.452350861377969</v>
      </c>
      <c r="J124" s="9">
        <f t="shared" si="32"/>
        <v>3.8451516486982502</v>
      </c>
      <c r="K124" s="11">
        <f t="shared" si="33"/>
        <v>0.46511627906976744</v>
      </c>
      <c r="L124" s="11">
        <f t="shared" si="34"/>
        <v>0.30211480362537763</v>
      </c>
      <c r="M124" s="11">
        <f t="shared" si="35"/>
        <v>0.27173913043478259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-0.27185062882034716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0.23445208471433501</v>
      </c>
      <c r="Q124" s="11">
        <f>2*'OddsRatio_working_3-way'!K124*'OddsRatio_working_3-way'!L124*'OddsRatio_working_3-way'!M124</f>
        <v>7.6368757235939735E-2</v>
      </c>
      <c r="R124" s="11">
        <f t="shared" si="36"/>
        <v>0</v>
      </c>
      <c r="S124" s="11">
        <f t="shared" si="37"/>
        <v>-0.86242980467509966</v>
      </c>
      <c r="T124" s="11">
        <f t="shared" si="38"/>
        <v>-0.28092176048048845</v>
      </c>
      <c r="U124" s="11">
        <f>'OddsRatio_working_3-way'!S124-'OddsRatio_working_3-way'!R124^2/3</f>
        <v>-0.86242980467509966</v>
      </c>
      <c r="V124" s="11">
        <f>'OddsRatio_working_3-way'!S124*'OddsRatio_working_3-way'!R124/3-2*'OddsRatio_working_3-way'!R124^3/27-'OddsRatio_working_3-way'!T124</f>
        <v>0.28092176048048845</v>
      </c>
      <c r="W124" s="11">
        <f>'OddsRatio_working_3-way'!V124^2+4*'OddsRatio_working_3-way'!U124^3/27</f>
        <v>-1.6114445548027059E-2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0.15413588247021195</v>
      </c>
      <c r="Y124" s="11">
        <f>IF('OddsRatio_working_3-way'!W124&gt;=0,IF('OddsRatio_working_3-way'!V124+SQRT('OddsRatio_working_3-way'!W124)&gt;0,0,PI()),ACOS('OddsRatio_working_3-way'!V124/(2*'OddsRatio_working_3-way'!X124)))</f>
        <v>0.42441552863113885</v>
      </c>
      <c r="Z124" s="11">
        <f>'OddsRatio_working_3-way'!X124^(1/3)*COS('OddsRatio_working_3-way'!Y124/3)</f>
        <v>0.5308118747571362</v>
      </c>
      <c r="AA124" s="11">
        <f>'OddsRatio_working_3-way'!X124^(1/3)*COS(('OddsRatio_working_3-way'!Y124+2*PI())/3)</f>
        <v>-0.33087743026963973</v>
      </c>
      <c r="AB124" s="11">
        <f>'OddsRatio_working_3-way'!X124^(1/3)*COS(('OddsRatio_working_3-way'!Y124+4*PI())/3)</f>
        <v>-0.19993444448749664</v>
      </c>
      <c r="AC124" s="11">
        <f>'OddsRatio_working_3-way'!X124^(1/3)*SIN('OddsRatio_working_3-way'!Y124/3)</f>
        <v>7.5599968089813716E-2</v>
      </c>
      <c r="AD124" s="11">
        <f>'OddsRatio_working_3-way'!X124^(1/3)*SIN(('OddsRatio_working_3-way'!Y124+2*PI())/3)</f>
        <v>0.42189658412521691</v>
      </c>
      <c r="AE124" s="11">
        <f>'OddsRatio_working_3-way'!X124^(1/3)*SIN(('OddsRatio_working_3-way'!Y124+4*PI())/3)</f>
        <v>-0.49749655221503059</v>
      </c>
      <c r="AF124" s="11">
        <f>-'OddsRatio_working_3-way'!U124/(3*'OddsRatio_working_3-way'!X124^(1/3))*COS(('OddsRatio_working_3-way'!Y124)/3)</f>
        <v>0.5308118747571362</v>
      </c>
      <c r="AG124" s="11">
        <f>-'OddsRatio_working_3-way'!U124/(3*'OddsRatio_working_3-way'!X124^(1/3))*COS(('OddsRatio_working_3-way'!Y124+2*PI())/3)</f>
        <v>-0.33087743026963973</v>
      </c>
      <c r="AH124" s="11">
        <f>-'OddsRatio_working_3-way'!U124/(3*'OddsRatio_working_3-way'!X124^(1/3))*COS(('OddsRatio_working_3-way'!Y124+4*PI())/3)</f>
        <v>-0.19993444448749664</v>
      </c>
      <c r="AI124" s="11">
        <f>'OddsRatio_working_3-way'!U124/(3*'OddsRatio_working_3-way'!X124^(1/3))*SIN(('OddsRatio_working_3-way'!Y124)/3)</f>
        <v>-7.5599968089813716E-2</v>
      </c>
      <c r="AJ124" s="11">
        <f>'OddsRatio_working_3-way'!U124/(3*'OddsRatio_working_3-way'!X124^(1/3))*SIN(('OddsRatio_working_3-way'!Y124+2*PI())/3)</f>
        <v>-0.42189658412521691</v>
      </c>
      <c r="AK124" s="11">
        <f>'OddsRatio_working_3-way'!U124/(3*'OddsRatio_working_3-way'!X124^(1/3))*SIN(('OddsRatio_working_3-way'!Y124+4*PI())/3)</f>
        <v>0.49749655221503059</v>
      </c>
      <c r="AL124" s="11">
        <f>'OddsRatio_working_3-way'!Z124+'OddsRatio_working_3-way'!AF124</f>
        <v>1.0616237495142724</v>
      </c>
      <c r="AM124" s="11">
        <f>'OddsRatio_working_3-way'!AA124+'OddsRatio_working_3-way'!AG124</f>
        <v>-0.66175486053927945</v>
      </c>
      <c r="AN124" s="11">
        <f>'OddsRatio_working_3-way'!AB124+'OddsRatio_working_3-way'!AH124</f>
        <v>-0.39986888897499329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1.0616237495142724</v>
      </c>
      <c r="AS124" s="11">
        <f>IF(('OddsRatio_working_3-way'!X124=0),IF(Q124&gt;0,-Q124^(1/3),(-Q124)^(1/3)),'OddsRatio_working_3-way'!AM124-'OddsRatio_working_3-way'!R124/3)</f>
        <v>-0.66175486053927945</v>
      </c>
      <c r="AT124" s="11">
        <f>IF(('OddsRatio_working_3-way'!X124=0),IF(Q124&gt;0,-Q124^(1/3),(-Q124)^(1/3)),'OddsRatio_working_3-way'!AN124-'OddsRatio_working_3-way'!R124/3)</f>
        <v>-0.39986888897499329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2.34</v>
      </c>
      <c r="B125" s="4">
        <f>IF('True_Odds_Calculator_3-way'!B124="","",'True_Odds_Calculator_3-way'!B124)</f>
        <v>3.19</v>
      </c>
      <c r="C125" s="4">
        <f>IF('True_Odds_Calculator_3-way'!C124="","",'True_Odds_Calculator_3-way'!C124)</f>
        <v>3.36</v>
      </c>
      <c r="D125" s="9">
        <f t="shared" si="26"/>
        <v>0.41322259766638869</v>
      </c>
      <c r="E125" s="9">
        <f t="shared" si="27"/>
        <v>0.30113665860562283</v>
      </c>
      <c r="F125" s="9">
        <f t="shared" si="28"/>
        <v>0.2856407437279882</v>
      </c>
      <c r="G125" s="9">
        <f t="shared" si="29"/>
        <v>1.0597038649483115</v>
      </c>
      <c r="H125" s="9">
        <f t="shared" si="30"/>
        <v>2.4200031790307373</v>
      </c>
      <c r="I125" s="9">
        <f t="shared" si="31"/>
        <v>3.3207514642368019</v>
      </c>
      <c r="J125" s="9">
        <f t="shared" si="32"/>
        <v>3.500901121278015</v>
      </c>
      <c r="K125" s="11">
        <f t="shared" si="33"/>
        <v>0.42735042735042739</v>
      </c>
      <c r="L125" s="11">
        <f t="shared" si="34"/>
        <v>0.31347962382445144</v>
      </c>
      <c r="M125" s="11">
        <f t="shared" si="35"/>
        <v>0.29761904761904762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-0.27613095716543978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0.23483859690756248</v>
      </c>
      <c r="Q125" s="11">
        <f>2*'OddsRatio_working_3-way'!K125*'OddsRatio_working_3-way'!L125*'OddsRatio_working_3-way'!M125</f>
        <v>7.9741459051803895E-2</v>
      </c>
      <c r="R125" s="11">
        <f t="shared" si="36"/>
        <v>0</v>
      </c>
      <c r="S125" s="11">
        <f t="shared" si="37"/>
        <v>-0.8504609527241902</v>
      </c>
      <c r="T125" s="11">
        <f t="shared" si="38"/>
        <v>-0.2887813082255315</v>
      </c>
      <c r="U125" s="11">
        <f>'OddsRatio_working_3-way'!S125-'OddsRatio_working_3-way'!R125^2/3</f>
        <v>-0.8504609527241902</v>
      </c>
      <c r="V125" s="11">
        <f>'OddsRatio_working_3-way'!S125*'OddsRatio_working_3-way'!R125/3-2*'OddsRatio_working_3-way'!R125^3/27-'OddsRatio_working_3-way'!T125</f>
        <v>0.2887813082255315</v>
      </c>
      <c r="W125" s="11">
        <f>'OddsRatio_working_3-way'!V125^2+4*'OddsRatio_working_3-way'!U125^3/27</f>
        <v>-7.7349348262216594E-3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0.15093838047914709</v>
      </c>
      <c r="Y125" s="11">
        <f>IF('OddsRatio_working_3-way'!W125&gt;=0,IF('OddsRatio_working_3-way'!V125+SQRT('OddsRatio_working_3-way'!W125)&gt;0,0,PI()),ACOS('OddsRatio_working_3-way'!V125/(2*'OddsRatio_working_3-way'!X125)))</f>
        <v>0.29562627590731938</v>
      </c>
      <c r="Z125" s="11">
        <f>'OddsRatio_working_3-way'!X125^(1/3)*COS('OddsRatio_working_3-way'!Y125/3)</f>
        <v>0.52985193247415574</v>
      </c>
      <c r="AA125" s="11">
        <f>'OddsRatio_working_3-way'!X125^(1/3)*COS(('OddsRatio_working_3-way'!Y125+2*PI())/3)</f>
        <v>-0.31029043935315881</v>
      </c>
      <c r="AB125" s="11">
        <f>'OddsRatio_working_3-way'!X125^(1/3)*COS(('OddsRatio_working_3-way'!Y125+4*PI())/3)</f>
        <v>-0.21956149312099724</v>
      </c>
      <c r="AC125" s="11">
        <f>'OddsRatio_working_3-way'!X125^(1/3)*SIN('OddsRatio_working_3-way'!Y125/3)</f>
        <v>5.2382381530429761E-2</v>
      </c>
      <c r="AD125" s="11">
        <f>'OddsRatio_working_3-way'!X125^(1/3)*SIN(('OddsRatio_working_3-way'!Y125+2*PI())/3)</f>
        <v>0.43267404300168094</v>
      </c>
      <c r="AE125" s="11">
        <f>'OddsRatio_working_3-way'!X125^(1/3)*SIN(('OddsRatio_working_3-way'!Y125+4*PI())/3)</f>
        <v>-0.48505642453211056</v>
      </c>
      <c r="AF125" s="11">
        <f>-'OddsRatio_working_3-way'!U125/(3*'OddsRatio_working_3-way'!X125^(1/3))*COS(('OddsRatio_working_3-way'!Y125)/3)</f>
        <v>0.52985193247415563</v>
      </c>
      <c r="AG125" s="11">
        <f>-'OddsRatio_working_3-way'!U125/(3*'OddsRatio_working_3-way'!X125^(1/3))*COS(('OddsRatio_working_3-way'!Y125+2*PI())/3)</f>
        <v>-0.31029043935315875</v>
      </c>
      <c r="AH125" s="11">
        <f>-'OddsRatio_working_3-way'!U125/(3*'OddsRatio_working_3-way'!X125^(1/3))*COS(('OddsRatio_working_3-way'!Y125+4*PI())/3)</f>
        <v>-0.21956149312099721</v>
      </c>
      <c r="AI125" s="11">
        <f>'OddsRatio_working_3-way'!U125/(3*'OddsRatio_working_3-way'!X125^(1/3))*SIN(('OddsRatio_working_3-way'!Y125)/3)</f>
        <v>-5.2382381530429754E-2</v>
      </c>
      <c r="AJ125" s="11">
        <f>'OddsRatio_working_3-way'!U125/(3*'OddsRatio_working_3-way'!X125^(1/3))*SIN(('OddsRatio_working_3-way'!Y125+2*PI())/3)</f>
        <v>-0.43267404300168083</v>
      </c>
      <c r="AK125" s="11">
        <f>'OddsRatio_working_3-way'!U125/(3*'OddsRatio_working_3-way'!X125^(1/3))*SIN(('OddsRatio_working_3-way'!Y125+4*PI())/3)</f>
        <v>0.48505642453211045</v>
      </c>
      <c r="AL125" s="11">
        <f>'OddsRatio_working_3-way'!Z125+'OddsRatio_working_3-way'!AF125</f>
        <v>1.0597038649483115</v>
      </c>
      <c r="AM125" s="11">
        <f>'OddsRatio_working_3-way'!AA125+'OddsRatio_working_3-way'!AG125</f>
        <v>-0.62058087870631762</v>
      </c>
      <c r="AN125" s="11">
        <f>'OddsRatio_working_3-way'!AB125+'OddsRatio_working_3-way'!AH125</f>
        <v>-0.43912298624199442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1.0597038649483115</v>
      </c>
      <c r="AS125" s="11">
        <f>IF(('OddsRatio_working_3-way'!X125=0),IF(Q125&gt;0,-Q125^(1/3),(-Q125)^(1/3)),'OddsRatio_working_3-way'!AM125-'OddsRatio_working_3-way'!R125/3)</f>
        <v>-0.62058087870631762</v>
      </c>
      <c r="AT125" s="11">
        <f>IF(('OddsRatio_working_3-way'!X125=0),IF(Q125&gt;0,-Q125^(1/3),(-Q125)^(1/3)),'OddsRatio_working_3-way'!AN125-'OddsRatio_working_3-way'!R125/3)</f>
        <v>-0.43912298624199442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2.17</v>
      </c>
      <c r="B126" s="4">
        <f>IF('True_Odds_Calculator_3-way'!B125="","",'True_Odds_Calculator_3-way'!B125)</f>
        <v>3.26</v>
      </c>
      <c r="C126" s="4">
        <f>IF('True_Odds_Calculator_3-way'!C125="","",'True_Odds_Calculator_3-way'!C125)</f>
        <v>3.69</v>
      </c>
      <c r="D126" s="9">
        <f t="shared" si="26"/>
        <v>0.44618503154845818</v>
      </c>
      <c r="E126" s="9">
        <f t="shared" si="27"/>
        <v>0.2943275389158112</v>
      </c>
      <c r="F126" s="9">
        <f t="shared" si="28"/>
        <v>0.25948742953573051</v>
      </c>
      <c r="G126" s="9">
        <f t="shared" si="29"/>
        <v>1.0608740621327892</v>
      </c>
      <c r="H126" s="9">
        <f t="shared" si="30"/>
        <v>2.2412226526953636</v>
      </c>
      <c r="I126" s="9">
        <f t="shared" si="31"/>
        <v>3.3975753804201032</v>
      </c>
      <c r="J126" s="9">
        <f t="shared" si="32"/>
        <v>3.8537512271372032</v>
      </c>
      <c r="K126" s="11">
        <f t="shared" si="33"/>
        <v>0.46082949308755761</v>
      </c>
      <c r="L126" s="11">
        <f t="shared" si="34"/>
        <v>0.30674846625766872</v>
      </c>
      <c r="M126" s="11">
        <f t="shared" si="35"/>
        <v>0.2710027100271003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-0.27248517629503566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0.23444864230101686</v>
      </c>
      <c r="Q126" s="11">
        <f>2*'OddsRatio_working_3-way'!K126*'OddsRatio_working_3-way'!L126*'OddsRatio_working_3-way'!M126</f>
        <v>7.6617203366345393E-2</v>
      </c>
      <c r="R126" s="11">
        <f t="shared" si="36"/>
        <v>0</v>
      </c>
      <c r="S126" s="11">
        <f t="shared" si="37"/>
        <v>-0.86040879540238036</v>
      </c>
      <c r="T126" s="11">
        <f t="shared" si="38"/>
        <v>-0.28117934490273871</v>
      </c>
      <c r="U126" s="11">
        <f>'OddsRatio_working_3-way'!S126-'OddsRatio_working_3-way'!R126^2/3</f>
        <v>-0.86040879540238036</v>
      </c>
      <c r="V126" s="11">
        <f>'OddsRatio_working_3-way'!S126*'OddsRatio_working_3-way'!R126/3-2*'OddsRatio_working_3-way'!R126^3/27-'OddsRatio_working_3-way'!T126</f>
        <v>0.28117934490273871</v>
      </c>
      <c r="W126" s="11">
        <f>'OddsRatio_working_3-way'!V126^2+4*'OddsRatio_working_3-way'!U126^3/27</f>
        <v>-1.5303133994202078E-2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0.15359439930718125</v>
      </c>
      <c r="Y126" s="11">
        <f>IF('OddsRatio_working_3-way'!W126&gt;=0,IF('OddsRatio_working_3-way'!V126+SQRT('OddsRatio_working_3-way'!W126)&gt;0,0,PI()),ACOS('OddsRatio_working_3-way'!V126/(2*'OddsRatio_working_3-way'!X126)))</f>
        <v>0.41446791501856506</v>
      </c>
      <c r="Z126" s="11">
        <f>'OddsRatio_working_3-way'!X126^(1/3)*COS('OddsRatio_working_3-way'!Y126/3)</f>
        <v>0.5304370310663945</v>
      </c>
      <c r="AA126" s="11">
        <f>'OddsRatio_working_3-way'!X126^(1/3)*COS(('OddsRatio_working_3-way'!Y126+2*PI())/3)</f>
        <v>-0.32909038653833256</v>
      </c>
      <c r="AB126" s="11">
        <f>'OddsRatio_working_3-way'!X126^(1/3)*COS(('OddsRatio_working_3-way'!Y126+4*PI())/3)</f>
        <v>-0.20134664452806211</v>
      </c>
      <c r="AC126" s="11">
        <f>'OddsRatio_working_3-way'!X126^(1/3)*SIN('OddsRatio_working_3-way'!Y126/3)</f>
        <v>7.3752883836919747E-2</v>
      </c>
      <c r="AD126" s="11">
        <f>'OddsRatio_working_3-way'!X126^(1/3)*SIN(('OddsRatio_working_3-way'!Y126+2*PI())/3)</f>
        <v>0.42249550209303327</v>
      </c>
      <c r="AE126" s="11">
        <f>'OddsRatio_working_3-way'!X126^(1/3)*SIN(('OddsRatio_working_3-way'!Y126+4*PI())/3)</f>
        <v>-0.49624838592995302</v>
      </c>
      <c r="AF126" s="11">
        <f>-'OddsRatio_working_3-way'!U126/(3*'OddsRatio_working_3-way'!X126^(1/3))*COS(('OddsRatio_working_3-way'!Y126)/3)</f>
        <v>0.53043703106639462</v>
      </c>
      <c r="AG126" s="11">
        <f>-'OddsRatio_working_3-way'!U126/(3*'OddsRatio_working_3-way'!X126^(1/3))*COS(('OddsRatio_working_3-way'!Y126+2*PI())/3)</f>
        <v>-0.32909038653833261</v>
      </c>
      <c r="AH126" s="11">
        <f>-'OddsRatio_working_3-way'!U126/(3*'OddsRatio_working_3-way'!X126^(1/3))*COS(('OddsRatio_working_3-way'!Y126+4*PI())/3)</f>
        <v>-0.20134664452806217</v>
      </c>
      <c r="AI126" s="11">
        <f>'OddsRatio_working_3-way'!U126/(3*'OddsRatio_working_3-way'!X126^(1/3))*SIN(('OddsRatio_working_3-way'!Y126)/3)</f>
        <v>-7.3752883836919761E-2</v>
      </c>
      <c r="AJ126" s="11">
        <f>'OddsRatio_working_3-way'!U126/(3*'OddsRatio_working_3-way'!X126^(1/3))*SIN(('OddsRatio_working_3-way'!Y126+2*PI())/3)</f>
        <v>-0.42249550209303338</v>
      </c>
      <c r="AK126" s="11">
        <f>'OddsRatio_working_3-way'!U126/(3*'OddsRatio_working_3-way'!X126^(1/3))*SIN(('OddsRatio_working_3-way'!Y126+4*PI())/3)</f>
        <v>0.49624838592995313</v>
      </c>
      <c r="AL126" s="11">
        <f>'OddsRatio_working_3-way'!Z126+'OddsRatio_working_3-way'!AF126</f>
        <v>1.0608740621327892</v>
      </c>
      <c r="AM126" s="11">
        <f>'OddsRatio_working_3-way'!AA126+'OddsRatio_working_3-way'!AG126</f>
        <v>-0.65818077307666512</v>
      </c>
      <c r="AN126" s="11">
        <f>'OddsRatio_working_3-way'!AB126+'OddsRatio_working_3-way'!AH126</f>
        <v>-0.40269328905612428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1.0608740621327892</v>
      </c>
      <c r="AS126" s="11">
        <f>IF(('OddsRatio_working_3-way'!X126=0),IF(Q126&gt;0,-Q126^(1/3),(-Q126)^(1/3)),'OddsRatio_working_3-way'!AM126-'OddsRatio_working_3-way'!R126/3)</f>
        <v>-0.65818077307666512</v>
      </c>
      <c r="AT126" s="11">
        <f>IF(('OddsRatio_working_3-way'!X126=0),IF(Q126&gt;0,-Q126^(1/3),(-Q126)^(1/3)),'OddsRatio_working_3-way'!AN126-'OddsRatio_working_3-way'!R126/3)</f>
        <v>-0.40269328905612428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2.4700000000000002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3.19</v>
      </c>
      <c r="D127" s="9">
        <f t="shared" si="26"/>
        <v>0.39056035228176739</v>
      </c>
      <c r="E127" s="9">
        <f t="shared" si="27"/>
        <v>0.3086617995238331</v>
      </c>
      <c r="F127" s="9">
        <f t="shared" si="28"/>
        <v>0.30077784819439951</v>
      </c>
      <c r="G127" s="9">
        <f t="shared" si="29"/>
        <v>1.0615127519831939</v>
      </c>
      <c r="H127" s="9">
        <f t="shared" si="30"/>
        <v>2.5604237454152954</v>
      </c>
      <c r="I127" s="9">
        <f t="shared" si="31"/>
        <v>3.2397919066845384</v>
      </c>
      <c r="J127" s="9">
        <f t="shared" si="32"/>
        <v>3.3247129268431945</v>
      </c>
      <c r="K127" s="11">
        <f t="shared" si="33"/>
        <v>0.40485829959514169</v>
      </c>
      <c r="L127" s="11">
        <f t="shared" si="34"/>
        <v>0.32154340836012862</v>
      </c>
      <c r="M127" s="11">
        <f t="shared" si="35"/>
        <v>0.31347962382445144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-0.27720169373754489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0.23546577313186989</v>
      </c>
      <c r="Q127" s="11">
        <f>2*'OddsRatio_working_3-way'!K127*'OddsRatio_working_3-way'!L127*'OddsRatio_working_3-way'!M127</f>
        <v>8.1617252385396841E-2</v>
      </c>
      <c r="R127" s="11">
        <f t="shared" si="36"/>
        <v>0</v>
      </c>
      <c r="S127" s="11">
        <f t="shared" si="37"/>
        <v>-0.84943843580843825</v>
      </c>
      <c r="T127" s="11">
        <f t="shared" si="38"/>
        <v>-0.29443273338247428</v>
      </c>
      <c r="U127" s="11">
        <f>'OddsRatio_working_3-way'!S127-'OddsRatio_working_3-way'!R127^2/3</f>
        <v>-0.84943843580843825</v>
      </c>
      <c r="V127" s="11">
        <f>'OddsRatio_working_3-way'!S127*'OddsRatio_working_3-way'!R127/3-2*'OddsRatio_working_3-way'!R127^3/27-'OddsRatio_working_3-way'!T127</f>
        <v>0.29443273338247428</v>
      </c>
      <c r="W127" s="11">
        <f>'OddsRatio_working_3-way'!V127^2+4*'OddsRatio_working_3-way'!U127^3/27</f>
        <v>-4.110641600520118E-3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0.15066625044082974</v>
      </c>
      <c r="Y127" s="11">
        <f>IF('OddsRatio_working_3-way'!W127&gt;=0,IF('OddsRatio_working_3-way'!V127+SQRT('OddsRatio_working_3-way'!W127)&gt;0,0,PI()),ACOS('OddsRatio_working_3-way'!V127/(2*'OddsRatio_working_3-way'!X127)))</f>
        <v>0.21440821831320034</v>
      </c>
      <c r="Z127" s="11">
        <f>'OddsRatio_working_3-way'!X127^(1/3)*COS('OddsRatio_working_3-way'!Y127/3)</f>
        <v>0.53075637599159708</v>
      </c>
      <c r="AA127" s="11">
        <f>'OddsRatio_working_3-way'!X127^(1/3)*COS(('OddsRatio_working_3-way'!Y127+2*PI())/3)</f>
        <v>-0.29828504078225404</v>
      </c>
      <c r="AB127" s="11">
        <f>'OddsRatio_working_3-way'!X127^(1/3)*COS(('OddsRatio_working_3-way'!Y127+4*PI())/3)</f>
        <v>-0.23247133520934316</v>
      </c>
      <c r="AC127" s="11">
        <f>'OddsRatio_working_3-way'!X127^(1/3)*SIN('OddsRatio_working_3-way'!Y127/3)</f>
        <v>3.7997560628886942E-2</v>
      </c>
      <c r="AD127" s="11">
        <f>'OddsRatio_working_3-way'!X127^(1/3)*SIN(('OddsRatio_working_3-way'!Y127+2*PI())/3)</f>
        <v>0.44064972451484469</v>
      </c>
      <c r="AE127" s="11">
        <f>'OddsRatio_working_3-way'!X127^(1/3)*SIN(('OddsRatio_working_3-way'!Y127+4*PI())/3)</f>
        <v>-0.47864728514373162</v>
      </c>
      <c r="AF127" s="11">
        <f>-'OddsRatio_working_3-way'!U127/(3*'OddsRatio_working_3-way'!X127^(1/3))*COS(('OddsRatio_working_3-way'!Y127)/3)</f>
        <v>0.53075637599159697</v>
      </c>
      <c r="AG127" s="11">
        <f>-'OddsRatio_working_3-way'!U127/(3*'OddsRatio_working_3-way'!X127^(1/3))*COS(('OddsRatio_working_3-way'!Y127+2*PI())/3)</f>
        <v>-0.29828504078225399</v>
      </c>
      <c r="AH127" s="11">
        <f>-'OddsRatio_working_3-way'!U127/(3*'OddsRatio_working_3-way'!X127^(1/3))*COS(('OddsRatio_working_3-way'!Y127+4*PI())/3)</f>
        <v>-0.2324713352093431</v>
      </c>
      <c r="AI127" s="11">
        <f>'OddsRatio_working_3-way'!U127/(3*'OddsRatio_working_3-way'!X127^(1/3))*SIN(('OddsRatio_working_3-way'!Y127)/3)</f>
        <v>-3.7997560628886928E-2</v>
      </c>
      <c r="AJ127" s="11">
        <f>'OddsRatio_working_3-way'!U127/(3*'OddsRatio_working_3-way'!X127^(1/3))*SIN(('OddsRatio_working_3-way'!Y127+2*PI())/3)</f>
        <v>-0.44064972451484458</v>
      </c>
      <c r="AK127" s="11">
        <f>'OddsRatio_working_3-way'!U127/(3*'OddsRatio_working_3-way'!X127^(1/3))*SIN(('OddsRatio_working_3-way'!Y127+4*PI())/3)</f>
        <v>0.4786472851437315</v>
      </c>
      <c r="AL127" s="11">
        <f>'OddsRatio_working_3-way'!Z127+'OddsRatio_working_3-way'!AF127</f>
        <v>1.0615127519831939</v>
      </c>
      <c r="AM127" s="11">
        <f>'OddsRatio_working_3-way'!AA127+'OddsRatio_working_3-way'!AG127</f>
        <v>-0.59657008156450808</v>
      </c>
      <c r="AN127" s="11">
        <f>'OddsRatio_working_3-way'!AB127+'OddsRatio_working_3-way'!AH127</f>
        <v>-0.46494267041868625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1.0615127519831939</v>
      </c>
      <c r="AS127" s="11">
        <f>IF(('OddsRatio_working_3-way'!X127=0),IF(Q127&gt;0,-Q127^(1/3),(-Q127)^(1/3)),'OddsRatio_working_3-way'!AM127-'OddsRatio_working_3-way'!R127/3)</f>
        <v>-0.59657008156450808</v>
      </c>
      <c r="AT127" s="11">
        <f>IF(('OddsRatio_working_3-way'!X127=0),IF(Q127&gt;0,-Q127^(1/3),(-Q127)^(1/3)),'OddsRatio_working_3-way'!AN127-'OddsRatio_working_3-way'!R127/3)</f>
        <v>-0.46494267041868625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1.06</v>
      </c>
      <c r="B128" s="4">
        <f>IF('True_Odds_Calculator_3-way'!B127="","",'True_Odds_Calculator_3-way'!B127)</f>
        <v>14</v>
      </c>
      <c r="C128" s="4">
        <f>IF('True_Odds_Calculator_3-way'!C127="","",'True_Odds_Calculator_3-way'!C127)</f>
        <v>51</v>
      </c>
      <c r="D128" s="9">
        <f t="shared" si="26"/>
        <v>0.92830753423756396</v>
      </c>
      <c r="E128" s="9">
        <f t="shared" si="27"/>
        <v>5.639204562661583E-2</v>
      </c>
      <c r="F128" s="9">
        <f t="shared" si="28"/>
        <v>1.5300420135820234E-2</v>
      </c>
      <c r="G128" s="9">
        <f t="shared" si="29"/>
        <v>1.2871536482307078</v>
      </c>
      <c r="H128" s="9">
        <f t="shared" si="30"/>
        <v>1.0772292188938426</v>
      </c>
      <c r="I128" s="9">
        <f t="shared" si="31"/>
        <v>17.732997426999201</v>
      </c>
      <c r="J128" s="9">
        <f t="shared" si="32"/>
        <v>65.357682411535393</v>
      </c>
      <c r="K128" s="11">
        <f t="shared" si="33"/>
        <v>0.94339622641509424</v>
      </c>
      <c r="L128" s="11">
        <f t="shared" si="34"/>
        <v>7.1428571428571425E-2</v>
      </c>
      <c r="M128" s="11">
        <f t="shared" si="35"/>
        <v>1.9607843137254902E-2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-5.1530045980656469E-2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8.332012050103059E-2</v>
      </c>
      <c r="Q128" s="11">
        <f>2*'OddsRatio_working_3-way'!K128*'OddsRatio_working_3-way'!L128*'OddsRatio_working_3-way'!M128</f>
        <v>2.6425664605464823E-3</v>
      </c>
      <c r="R128" s="11">
        <f t="shared" si="36"/>
        <v>0</v>
      </c>
      <c r="S128" s="11">
        <f t="shared" si="37"/>
        <v>-1.6169230769230749</v>
      </c>
      <c r="T128" s="11">
        <f t="shared" si="38"/>
        <v>-5.1282051282051218E-2</v>
      </c>
      <c r="U128" s="11">
        <f>'OddsRatio_working_3-way'!S128-'OddsRatio_working_3-way'!R128^2/3</f>
        <v>-1.6169230769230749</v>
      </c>
      <c r="V128" s="11">
        <f>'OddsRatio_working_3-way'!S128*'OddsRatio_working_3-way'!R128/3-2*'OddsRatio_working_3-way'!R128^3/27-'OddsRatio_working_3-way'!T128</f>
        <v>5.1282051282051218E-2</v>
      </c>
      <c r="W128" s="11">
        <f>'OddsRatio_working_3-way'!V128^2+4*'OddsRatio_working_3-way'!U128^3/27</f>
        <v>-0.62364404039177779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0.39568734158912411</v>
      </c>
      <c r="Y128" s="11">
        <f>IF('OddsRatio_working_3-way'!W128&gt;=0,IF('OddsRatio_working_3-way'!V128+SQRT('OddsRatio_working_3-way'!W128)&gt;0,0,PI()),ACOS('OddsRatio_working_3-way'!V128/(2*'OddsRatio_working_3-way'!X128)))</f>
        <v>1.5059496606654301</v>
      </c>
      <c r="Z128" s="11">
        <f>'OddsRatio_working_3-way'!X128^(1/3)*COS('OddsRatio_working_3-way'!Y128/3)</f>
        <v>0.64357682411535388</v>
      </c>
      <c r="AA128" s="11">
        <f>'OddsRatio_working_3-way'!X128^(1/3)*COS(('OddsRatio_working_3-way'!Y128+2*PI())/3)</f>
        <v>-0.62770902729464473</v>
      </c>
      <c r="AB128" s="11">
        <f>'OddsRatio_working_3-way'!X128^(1/3)*COS(('OddsRatio_working_3-way'!Y128+4*PI())/3)</f>
        <v>-1.5867796820709636E-2</v>
      </c>
      <c r="AC128" s="11">
        <f>'OddsRatio_working_3-way'!X128^(1/3)*SIN('OddsRatio_working_3-way'!Y128/3)</f>
        <v>0.35324669911543866</v>
      </c>
      <c r="AD128" s="11">
        <f>'OddsRatio_working_3-way'!X128^(1/3)*SIN(('OddsRatio_working_3-way'!Y128+2*PI())/3)</f>
        <v>0.38073052941308672</v>
      </c>
      <c r="AE128" s="11">
        <f>'OddsRatio_working_3-way'!X128^(1/3)*SIN(('OddsRatio_working_3-way'!Y128+4*PI())/3)</f>
        <v>-0.73397722852852521</v>
      </c>
      <c r="AF128" s="11">
        <f>-'OddsRatio_working_3-way'!U128/(3*'OddsRatio_working_3-way'!X128^(1/3))*COS(('OddsRatio_working_3-way'!Y128)/3)</f>
        <v>0.64357682411535388</v>
      </c>
      <c r="AG128" s="11">
        <f>-'OddsRatio_working_3-way'!U128/(3*'OddsRatio_working_3-way'!X128^(1/3))*COS(('OddsRatio_working_3-way'!Y128+2*PI())/3)</f>
        <v>-0.62770902729464473</v>
      </c>
      <c r="AH128" s="11">
        <f>-'OddsRatio_working_3-way'!U128/(3*'OddsRatio_working_3-way'!X128^(1/3))*COS(('OddsRatio_working_3-way'!Y128+4*PI())/3)</f>
        <v>-1.5867796820709636E-2</v>
      </c>
      <c r="AI128" s="11">
        <f>'OddsRatio_working_3-way'!U128/(3*'OddsRatio_working_3-way'!X128^(1/3))*SIN(('OddsRatio_working_3-way'!Y128)/3)</f>
        <v>-0.35324669911543866</v>
      </c>
      <c r="AJ128" s="11">
        <f>'OddsRatio_working_3-way'!U128/(3*'OddsRatio_working_3-way'!X128^(1/3))*SIN(('OddsRatio_working_3-way'!Y128+2*PI())/3)</f>
        <v>-0.38073052941308672</v>
      </c>
      <c r="AK128" s="11">
        <f>'OddsRatio_working_3-way'!U128/(3*'OddsRatio_working_3-way'!X128^(1/3))*SIN(('OddsRatio_working_3-way'!Y128+4*PI())/3)</f>
        <v>0.73397722852852521</v>
      </c>
      <c r="AL128" s="11">
        <f>'OddsRatio_working_3-way'!Z128+'OddsRatio_working_3-way'!AF128</f>
        <v>1.2871536482307078</v>
      </c>
      <c r="AM128" s="11">
        <f>'OddsRatio_working_3-way'!AA128+'OddsRatio_working_3-way'!AG128</f>
        <v>-1.2554180545892895</v>
      </c>
      <c r="AN128" s="11">
        <f>'OddsRatio_working_3-way'!AB128+'OddsRatio_working_3-way'!AH128</f>
        <v>-3.1735593641419271E-2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1.2871536482307078</v>
      </c>
      <c r="AS128" s="11">
        <f>IF(('OddsRatio_working_3-way'!X128=0),IF(Q128&gt;0,-Q128^(1/3),(-Q128)^(1/3)),'OddsRatio_working_3-way'!AM128-'OddsRatio_working_3-way'!R128/3)</f>
        <v>-1.2554180545892895</v>
      </c>
      <c r="AT128" s="11">
        <f>IF(('OddsRatio_working_3-way'!X128=0),IF(Q128&gt;0,-Q128^(1/3),(-Q128)^(1/3)),'OddsRatio_working_3-way'!AN128-'OddsRatio_working_3-way'!R128/3)</f>
        <v>-3.1735593641419271E-2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2.58</v>
      </c>
      <c r="B129" s="4">
        <f>IF('True_Odds_Calculator_3-way'!B128="","",'True_Odds_Calculator_3-way'!B128)</f>
        <v>3.82</v>
      </c>
      <c r="C129" s="4">
        <f>IF('True_Odds_Calculator_3-way'!C128="","",'True_Odds_Calculator_3-way'!C128)</f>
        <v>2.5299999999999998</v>
      </c>
      <c r="D129" s="9">
        <f t="shared" si="26"/>
        <v>0.37174052319509893</v>
      </c>
      <c r="E129" s="9">
        <f t="shared" si="27"/>
        <v>0.24897822445914841</v>
      </c>
      <c r="F129" s="9">
        <f t="shared" si="28"/>
        <v>0.37928125234575261</v>
      </c>
      <c r="G129" s="9">
        <f t="shared" si="29"/>
        <v>1.0696508866954453</v>
      </c>
      <c r="H129" s="9">
        <f t="shared" si="30"/>
        <v>2.6900484009788044</v>
      </c>
      <c r="I129" s="9">
        <f t="shared" si="31"/>
        <v>4.0164155004811555</v>
      </c>
      <c r="J129" s="9">
        <f t="shared" si="32"/>
        <v>2.6365658566440309</v>
      </c>
      <c r="K129" s="11">
        <f t="shared" si="33"/>
        <v>0.38759689922480617</v>
      </c>
      <c r="L129" s="11">
        <f t="shared" si="34"/>
        <v>0.26178010471204188</v>
      </c>
      <c r="M129" s="11">
        <f t="shared" si="35"/>
        <v>0.39525691699604748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-0.27339718339141317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0.23782149415424342</v>
      </c>
      <c r="Q129" s="11">
        <f>2*'OddsRatio_working_3-way'!K129*'OddsRatio_working_3-way'!L129*'OddsRatio_working_3-way'!M129</f>
        <v>8.020961017006524E-2</v>
      </c>
      <c r="R129" s="11">
        <f t="shared" si="36"/>
        <v>0</v>
      </c>
      <c r="S129" s="11">
        <f t="shared" si="37"/>
        <v>-0.86987543618458829</v>
      </c>
      <c r="T129" s="11">
        <f t="shared" si="38"/>
        <v>-0.29338126009598259</v>
      </c>
      <c r="U129" s="11">
        <f>'OddsRatio_working_3-way'!S129-'OddsRatio_working_3-way'!R129^2/3</f>
        <v>-0.86987543618458829</v>
      </c>
      <c r="V129" s="11">
        <f>'OddsRatio_working_3-way'!S129*'OddsRatio_working_3-way'!R129/3-2*'OddsRatio_working_3-way'!R129^3/27-'OddsRatio_working_3-way'!T129</f>
        <v>0.29338126009598259</v>
      </c>
      <c r="W129" s="11">
        <f>'OddsRatio_working_3-way'!V129^2+4*'OddsRatio_working_3-way'!U129^3/27</f>
        <v>-1.1441538956278322E-2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0.15613624077371091</v>
      </c>
      <c r="Y129" s="11">
        <f>IF('OddsRatio_working_3-way'!W129&gt;=0,IF('OddsRatio_working_3-way'!V129+SQRT('OddsRatio_working_3-way'!W129)&gt;0,0,PI()),ACOS('OddsRatio_working_3-way'!V129/(2*'OddsRatio_working_3-way'!X129)))</f>
        <v>0.34961678711076893</v>
      </c>
      <c r="Z129" s="11">
        <f>'OddsRatio_working_3-way'!X129^(1/3)*COS('OddsRatio_working_3-way'!Y129/3)</f>
        <v>0.53482544334772264</v>
      </c>
      <c r="AA129" s="11">
        <f>'OddsRatio_working_3-way'!X129^(1/3)*COS(('OddsRatio_working_3-way'!Y129+2*PI())/3)</f>
        <v>-0.32163603683515585</v>
      </c>
      <c r="AB129" s="11">
        <f>'OddsRatio_working_3-way'!X129^(1/3)*COS(('OddsRatio_working_3-way'!Y129+4*PI())/3)</f>
        <v>-0.21318940651256685</v>
      </c>
      <c r="AC129" s="11">
        <f>'OddsRatio_working_3-way'!X129^(1/3)*SIN('OddsRatio_working_3-way'!Y129/3)</f>
        <v>6.2611691209454659E-2</v>
      </c>
      <c r="AD129" s="11">
        <f>'OddsRatio_working_3-way'!X129^(1/3)*SIN(('OddsRatio_working_3-way'!Y129+2*PI())/3)</f>
        <v>0.43186657492467551</v>
      </c>
      <c r="AE129" s="11">
        <f>'OddsRatio_working_3-way'!X129^(1/3)*SIN(('OddsRatio_working_3-way'!Y129+4*PI())/3)</f>
        <v>-0.49447826613413015</v>
      </c>
      <c r="AF129" s="11">
        <f>-'OddsRatio_working_3-way'!U129/(3*'OddsRatio_working_3-way'!X129^(1/3))*COS(('OddsRatio_working_3-way'!Y129)/3)</f>
        <v>0.53482544334772264</v>
      </c>
      <c r="AG129" s="11">
        <f>-'OddsRatio_working_3-way'!U129/(3*'OddsRatio_working_3-way'!X129^(1/3))*COS(('OddsRatio_working_3-way'!Y129+2*PI())/3)</f>
        <v>-0.32163603683515585</v>
      </c>
      <c r="AH129" s="11">
        <f>-'OddsRatio_working_3-way'!U129/(3*'OddsRatio_working_3-way'!X129^(1/3))*COS(('OddsRatio_working_3-way'!Y129+4*PI())/3)</f>
        <v>-0.21318940651256685</v>
      </c>
      <c r="AI129" s="11">
        <f>'OddsRatio_working_3-way'!U129/(3*'OddsRatio_working_3-way'!X129^(1/3))*SIN(('OddsRatio_working_3-way'!Y129)/3)</f>
        <v>-6.2611691209454659E-2</v>
      </c>
      <c r="AJ129" s="11">
        <f>'OddsRatio_working_3-way'!U129/(3*'OddsRatio_working_3-way'!X129^(1/3))*SIN(('OddsRatio_working_3-way'!Y129+2*PI())/3)</f>
        <v>-0.43186657492467551</v>
      </c>
      <c r="AK129" s="11">
        <f>'OddsRatio_working_3-way'!U129/(3*'OddsRatio_working_3-way'!X129^(1/3))*SIN(('OddsRatio_working_3-way'!Y129+4*PI())/3)</f>
        <v>0.49447826613413015</v>
      </c>
      <c r="AL129" s="11">
        <f>'OddsRatio_working_3-way'!Z129+'OddsRatio_working_3-way'!AF129</f>
        <v>1.0696508866954453</v>
      </c>
      <c r="AM129" s="11">
        <f>'OddsRatio_working_3-way'!AA129+'OddsRatio_working_3-way'!AG129</f>
        <v>-0.64327207367031169</v>
      </c>
      <c r="AN129" s="11">
        <f>'OddsRatio_working_3-way'!AB129+'OddsRatio_working_3-way'!AH129</f>
        <v>-0.4263788130251337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1.0696508866954453</v>
      </c>
      <c r="AS129" s="11">
        <f>IF(('OddsRatio_working_3-way'!X129=0),IF(Q129&gt;0,-Q129^(1/3),(-Q129)^(1/3)),'OddsRatio_working_3-way'!AM129-'OddsRatio_working_3-way'!R129/3)</f>
        <v>-0.64327207367031169</v>
      </c>
      <c r="AT129" s="11">
        <f>IF(('OddsRatio_working_3-way'!X129=0),IF(Q129&gt;0,-Q129^(1/3),(-Q129)^(1/3)),'OddsRatio_working_3-way'!AN129-'OddsRatio_working_3-way'!R129/3)</f>
        <v>-0.4263788130251337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3.04</v>
      </c>
      <c r="B130" s="4">
        <f>IF('True_Odds_Calculator_3-way'!B129="","",'True_Odds_Calculator_3-way'!B129)</f>
        <v>3.47</v>
      </c>
      <c r="C130" s="4">
        <f>IF('True_Odds_Calculator_3-way'!C129="","",'True_Odds_Calculator_3-way'!C129)</f>
        <v>2.34</v>
      </c>
      <c r="D130" s="9">
        <f t="shared" si="26"/>
        <v>0.31432807381973987</v>
      </c>
      <c r="E130" s="9">
        <f t="shared" si="27"/>
        <v>0.27463533472555995</v>
      </c>
      <c r="F130" s="9">
        <f t="shared" si="28"/>
        <v>0.41103659145470017</v>
      </c>
      <c r="G130" s="9">
        <f t="shared" si="29"/>
        <v>1.0693085260236819</v>
      </c>
      <c r="H130" s="9">
        <f t="shared" si="30"/>
        <v>3.181389393088311</v>
      </c>
      <c r="I130" s="9">
        <f t="shared" si="31"/>
        <v>3.6411920592784934</v>
      </c>
      <c r="J130" s="9">
        <f t="shared" si="32"/>
        <v>2.4328734248717336</v>
      </c>
      <c r="K130" s="11">
        <f t="shared" si="33"/>
        <v>0.32894736842105265</v>
      </c>
      <c r="L130" s="11">
        <f t="shared" si="34"/>
        <v>0.28818443804034583</v>
      </c>
      <c r="M130" s="11">
        <f t="shared" si="35"/>
        <v>0.42735042735042739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-0.27353506243996162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0.23699378128317916</v>
      </c>
      <c r="Q130" s="11">
        <f>2*'OddsRatio_working_3-way'!K130*'OddsRatio_working_3-way'!L130*'OddsRatio_working_3-way'!M130</f>
        <v>8.1023514968608268E-2</v>
      </c>
      <c r="R130" s="11">
        <f t="shared" si="36"/>
        <v>0</v>
      </c>
      <c r="S130" s="11">
        <f t="shared" si="37"/>
        <v>-0.86641097915992793</v>
      </c>
      <c r="T130" s="11">
        <f t="shared" si="38"/>
        <v>-0.29620888176407795</v>
      </c>
      <c r="U130" s="11">
        <f>'OddsRatio_working_3-way'!S130-'OddsRatio_working_3-way'!R130^2/3</f>
        <v>-0.86641097915992793</v>
      </c>
      <c r="V130" s="11">
        <f>'OddsRatio_working_3-way'!S130*'OddsRatio_working_3-way'!R130/3-2*'OddsRatio_working_3-way'!R130^3/27-'OddsRatio_working_3-way'!T130</f>
        <v>0.29620888176407795</v>
      </c>
      <c r="W130" s="11">
        <f>'OddsRatio_working_3-way'!V130^2+4*'OddsRatio_working_3-way'!U130^3/27</f>
        <v>-8.6139255851498536E-3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0.15520440330502494</v>
      </c>
      <c r="Y130" s="11">
        <f>IF('OddsRatio_working_3-way'!W130&gt;=0,IF('OddsRatio_working_3-way'!V130+SQRT('OddsRatio_working_3-way'!W130)&gt;0,0,PI()),ACOS('OddsRatio_working_3-way'!V130/(2*'OddsRatio_working_3-way'!X130)))</f>
        <v>0.30364117630093657</v>
      </c>
      <c r="Z130" s="11">
        <f>'OddsRatio_working_3-way'!X130^(1/3)*COS('OddsRatio_working_3-way'!Y130/3)</f>
        <v>0.53465426301184094</v>
      </c>
      <c r="AA130" s="11">
        <f>'OddsRatio_working_3-way'!X130^(1/3)*COS(('OddsRatio_working_3-way'!Y130+2*PI())/3)</f>
        <v>-0.31435222132434532</v>
      </c>
      <c r="AB130" s="11">
        <f>'OddsRatio_working_3-way'!X130^(1/3)*COS(('OddsRatio_working_3-way'!Y130+4*PI())/3)</f>
        <v>-0.22030204168749545</v>
      </c>
      <c r="AC130" s="11">
        <f>'OddsRatio_working_3-way'!X130^(1/3)*SIN('OddsRatio_working_3-way'!Y130/3)</f>
        <v>5.4299896530667961E-2</v>
      </c>
      <c r="AD130" s="11">
        <f>'OddsRatio_working_3-way'!X130^(1/3)*SIN(('OddsRatio_working_3-way'!Y130+2*PI())/3)</f>
        <v>0.43587422574456708</v>
      </c>
      <c r="AE130" s="11">
        <f>'OddsRatio_working_3-way'!X130^(1/3)*SIN(('OddsRatio_working_3-way'!Y130+4*PI())/3)</f>
        <v>-0.49017412227523499</v>
      </c>
      <c r="AF130" s="11">
        <f>-'OddsRatio_working_3-way'!U130/(3*'OddsRatio_working_3-way'!X130^(1/3))*COS(('OddsRatio_working_3-way'!Y130)/3)</f>
        <v>0.53465426301184082</v>
      </c>
      <c r="AG130" s="11">
        <f>-'OddsRatio_working_3-way'!U130/(3*'OddsRatio_working_3-way'!X130^(1/3))*COS(('OddsRatio_working_3-way'!Y130+2*PI())/3)</f>
        <v>-0.31435222132434526</v>
      </c>
      <c r="AH130" s="11">
        <f>-'OddsRatio_working_3-way'!U130/(3*'OddsRatio_working_3-way'!X130^(1/3))*COS(('OddsRatio_working_3-way'!Y130+4*PI())/3)</f>
        <v>-0.2203020416874954</v>
      </c>
      <c r="AI130" s="11">
        <f>'OddsRatio_working_3-way'!U130/(3*'OddsRatio_working_3-way'!X130^(1/3))*SIN(('OddsRatio_working_3-way'!Y130)/3)</f>
        <v>-5.4299896530667947E-2</v>
      </c>
      <c r="AJ130" s="11">
        <f>'OddsRatio_working_3-way'!U130/(3*'OddsRatio_working_3-way'!X130^(1/3))*SIN(('OddsRatio_working_3-way'!Y130+2*PI())/3)</f>
        <v>-0.43587422574456697</v>
      </c>
      <c r="AK130" s="11">
        <f>'OddsRatio_working_3-way'!U130/(3*'OddsRatio_working_3-way'!X130^(1/3))*SIN(('OddsRatio_working_3-way'!Y130+4*PI())/3)</f>
        <v>0.49017412227523488</v>
      </c>
      <c r="AL130" s="11">
        <f>'OddsRatio_working_3-way'!Z130+'OddsRatio_working_3-way'!AF130</f>
        <v>1.0693085260236819</v>
      </c>
      <c r="AM130" s="11">
        <f>'OddsRatio_working_3-way'!AA130+'OddsRatio_working_3-way'!AG130</f>
        <v>-0.62870444264869052</v>
      </c>
      <c r="AN130" s="11">
        <f>'OddsRatio_working_3-way'!AB130+'OddsRatio_working_3-way'!AH130</f>
        <v>-0.44060408337499085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1.0693085260236819</v>
      </c>
      <c r="AS130" s="11">
        <f>IF(('OddsRatio_working_3-way'!X130=0),IF(Q130&gt;0,-Q130^(1/3),(-Q130)^(1/3)),'OddsRatio_working_3-way'!AM130-'OddsRatio_working_3-way'!R130/3)</f>
        <v>-0.62870444264869052</v>
      </c>
      <c r="AT130" s="11">
        <f>IF(('OddsRatio_working_3-way'!X130=0),IF(Q130&gt;0,-Q130^(1/3),(-Q130)^(1/3)),'OddsRatio_working_3-way'!AN130-'OddsRatio_working_3-way'!R130/3)</f>
        <v>-0.44060408337499085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3.52</v>
      </c>
      <c r="B131" s="4">
        <f>IF('True_Odds_Calculator_3-way'!B130="","",'True_Odds_Calculator_3-way'!B130)</f>
        <v>3.9</v>
      </c>
      <c r="C131" s="4">
        <f>IF('True_Odds_Calculator_3-way'!C130="","",'True_Odds_Calculator_3-way'!C130)</f>
        <v>1.98</v>
      </c>
      <c r="D131" s="9">
        <f t="shared" si="26"/>
        <v>0.26978504223239913</v>
      </c>
      <c r="E131" s="9">
        <f t="shared" si="27"/>
        <v>0.24302511445411373</v>
      </c>
      <c r="F131" s="9">
        <f t="shared" si="28"/>
        <v>0.48718984331348691</v>
      </c>
      <c r="G131" s="9">
        <f t="shared" si="29"/>
        <v>1.0740693330742772</v>
      </c>
      <c r="H131" s="9">
        <f t="shared" si="30"/>
        <v>3.7066547193471782</v>
      </c>
      <c r="I131" s="9">
        <f t="shared" si="31"/>
        <v>4.1148010659154028</v>
      </c>
      <c r="J131" s="9">
        <f t="shared" si="32"/>
        <v>2.0525879464127921</v>
      </c>
      <c r="K131" s="11">
        <f t="shared" si="33"/>
        <v>0.28409090909090912</v>
      </c>
      <c r="L131" s="11">
        <f t="shared" si="34"/>
        <v>0.25641025641025644</v>
      </c>
      <c r="M131" s="11">
        <f t="shared" si="35"/>
        <v>0.50505050505050508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-0.26348272939182005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0.23545478090932637</v>
      </c>
      <c r="Q131" s="11">
        <f>2*'OddsRatio_working_3-way'!K131*'OddsRatio_working_3-way'!L131*'OddsRatio_working_3-way'!M131</f>
        <v>7.3579619034164517E-2</v>
      </c>
      <c r="R131" s="11">
        <f t="shared" si="36"/>
        <v>0</v>
      </c>
      <c r="S131" s="11">
        <f t="shared" si="37"/>
        <v>-0.89362510192911404</v>
      </c>
      <c r="T131" s="11">
        <f t="shared" si="38"/>
        <v>-0.27925784435284823</v>
      </c>
      <c r="U131" s="11">
        <f>'OddsRatio_working_3-way'!S131-'OddsRatio_working_3-way'!R131^2/3</f>
        <v>-0.89362510192911404</v>
      </c>
      <c r="V131" s="11">
        <f>'OddsRatio_working_3-way'!S131*'OddsRatio_working_3-way'!R131/3-2*'OddsRatio_working_3-way'!R131^3/27-'OddsRatio_working_3-way'!T131</f>
        <v>0.27925784435284823</v>
      </c>
      <c r="W131" s="11">
        <f>'OddsRatio_working_3-way'!V131^2+4*'OddsRatio_working_3-way'!U131^3/27</f>
        <v>-2.7736310411075688E-2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0.16257402471157201</v>
      </c>
      <c r="Y131" s="11">
        <f>IF('OddsRatio_working_3-way'!W131&gt;=0,IF('OddsRatio_working_3-way'!V131+SQRT('OddsRatio_working_3-way'!W131)&gt;0,0,PI()),ACOS('OddsRatio_working_3-way'!V131/(2*'OddsRatio_working_3-way'!X131)))</f>
        <v>0.53774932351337079</v>
      </c>
      <c r="Z131" s="11">
        <f>'OddsRatio_working_3-way'!X131^(1/3)*COS('OddsRatio_working_3-way'!Y131/3)</f>
        <v>0.53703466653713872</v>
      </c>
      <c r="AA131" s="11">
        <f>'OddsRatio_working_3-way'!X131^(1/3)*COS(('OddsRatio_working_3-way'!Y131+2*PI())/3)</f>
        <v>-0.35278832878474153</v>
      </c>
      <c r="AB131" s="11">
        <f>'OddsRatio_working_3-way'!X131^(1/3)*COS(('OddsRatio_working_3-way'!Y131+4*PI())/3)</f>
        <v>-0.18424633775239704</v>
      </c>
      <c r="AC131" s="11">
        <f>'OddsRatio_working_3-way'!X131^(1/3)*SIN('OddsRatio_working_3-way'!Y131/3)</f>
        <v>9.7307763892279617E-2</v>
      </c>
      <c r="AD131" s="11">
        <f>'OddsRatio_working_3-way'!X131^(1/3)*SIN(('OddsRatio_working_3-way'!Y131+2*PI())/3)</f>
        <v>0.41643178198792713</v>
      </c>
      <c r="AE131" s="11">
        <f>'OddsRatio_working_3-way'!X131^(1/3)*SIN(('OddsRatio_working_3-way'!Y131+4*PI())/3)</f>
        <v>-0.51373954588020676</v>
      </c>
      <c r="AF131" s="11">
        <f>-'OddsRatio_working_3-way'!U131/(3*'OddsRatio_working_3-way'!X131^(1/3))*COS(('OddsRatio_working_3-way'!Y131)/3)</f>
        <v>0.53703466653713861</v>
      </c>
      <c r="AG131" s="11">
        <f>-'OddsRatio_working_3-way'!U131/(3*'OddsRatio_working_3-way'!X131^(1/3))*COS(('OddsRatio_working_3-way'!Y131+2*PI())/3)</f>
        <v>-0.35278832878474148</v>
      </c>
      <c r="AH131" s="11">
        <f>-'OddsRatio_working_3-way'!U131/(3*'OddsRatio_working_3-way'!X131^(1/3))*COS(('OddsRatio_working_3-way'!Y131+4*PI())/3)</f>
        <v>-0.18424633775239702</v>
      </c>
      <c r="AI131" s="11">
        <f>'OddsRatio_working_3-way'!U131/(3*'OddsRatio_working_3-way'!X131^(1/3))*SIN(('OddsRatio_working_3-way'!Y131)/3)</f>
        <v>-9.7307763892279589E-2</v>
      </c>
      <c r="AJ131" s="11">
        <f>'OddsRatio_working_3-way'!U131/(3*'OddsRatio_working_3-way'!X131^(1/3))*SIN(('OddsRatio_working_3-way'!Y131+2*PI())/3)</f>
        <v>-0.41643178198792702</v>
      </c>
      <c r="AK131" s="11">
        <f>'OddsRatio_working_3-way'!U131/(3*'OddsRatio_working_3-way'!X131^(1/3))*SIN(('OddsRatio_working_3-way'!Y131+4*PI())/3)</f>
        <v>0.51373954588020665</v>
      </c>
      <c r="AL131" s="11">
        <f>'OddsRatio_working_3-way'!Z131+'OddsRatio_working_3-way'!AF131</f>
        <v>1.0740693330742772</v>
      </c>
      <c r="AM131" s="11">
        <f>'OddsRatio_working_3-way'!AA131+'OddsRatio_working_3-way'!AG131</f>
        <v>-0.70557665756948307</v>
      </c>
      <c r="AN131" s="11">
        <f>'OddsRatio_working_3-way'!AB131+'OddsRatio_working_3-way'!AH131</f>
        <v>-0.36849267550479403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1.0740693330742772</v>
      </c>
      <c r="AS131" s="11">
        <f>IF(('OddsRatio_working_3-way'!X131=0),IF(Q131&gt;0,-Q131^(1/3),(-Q131)^(1/3)),'OddsRatio_working_3-way'!AM131-'OddsRatio_working_3-way'!R131/3)</f>
        <v>-0.70557665756948307</v>
      </c>
      <c r="AT131" s="11">
        <f>IF(('OddsRatio_working_3-way'!X131=0),IF(Q131&gt;0,-Q131^(1/3),(-Q131)^(1/3)),'OddsRatio_working_3-way'!AN131-'OddsRatio_working_3-way'!R131/3)</f>
        <v>-0.36849267550479403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2.5499999999999998</v>
      </c>
      <c r="B132" s="4">
        <f>IF('True_Odds_Calculator_3-way'!B131="","",'True_Odds_Calculator_3-way'!B131)</f>
        <v>3.59</v>
      </c>
      <c r="C132" s="4">
        <f>IF('True_Odds_Calculator_3-way'!C131="","",'True_Odds_Calculator_3-way'!C131)</f>
        <v>2.71</v>
      </c>
      <c r="D132" s="9">
        <f t="shared" ref="D132:D195" si="39">(K132/(AR132+K132-(AR132*K132)))</f>
        <v>0.3780389729986543</v>
      </c>
      <c r="E132" s="9">
        <f t="shared" ref="E132:E195" si="40">(L132/(AR132+L132-(AR132*L132)))</f>
        <v>0.26672882414101023</v>
      </c>
      <c r="F132" s="9">
        <f t="shared" ref="F132:F195" si="41">(M132/(AR132+M132-(AR132*M132)))</f>
        <v>0.35523220286033536</v>
      </c>
      <c r="G132" s="9">
        <f t="shared" ref="G132:G195" si="42">AR132</f>
        <v>1.0614386541357312</v>
      </c>
      <c r="H132" s="9">
        <f t="shared" ref="H132:H195" si="43">IF(A132="","",1/D132)</f>
        <v>2.6452299139103834</v>
      </c>
      <c r="I132" s="9">
        <f t="shared" ref="I132:I195" si="44">IF(B132="","",1/E132)</f>
        <v>3.7491261142115442</v>
      </c>
      <c r="J132" s="9">
        <f t="shared" ref="J132:J195" si="45">IF(C132="","",1/F132)</f>
        <v>2.8150600985721002</v>
      </c>
      <c r="K132" s="11">
        <f t="shared" ref="K132:K195" si="46">1/A132</f>
        <v>0.39215686274509809</v>
      </c>
      <c r="L132" s="11">
        <f t="shared" ref="L132:L195" si="47">1/B132</f>
        <v>0.2785515320334262</v>
      </c>
      <c r="M132" s="11">
        <f t="shared" ref="M132:M195" si="48">1/C132</f>
        <v>0.36900369003690037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-0.27670923440350237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0.23580442260263995</v>
      </c>
      <c r="Q132" s="11">
        <f>2*'OddsRatio_working_3-way'!K132*'OddsRatio_working_3-way'!L132*'OddsRatio_working_3-way'!M132</f>
        <v>8.0616896616287168E-2</v>
      </c>
      <c r="R132" s="11">
        <f t="shared" ref="R132:R195" si="49">O132/N132</f>
        <v>0</v>
      </c>
      <c r="S132" s="11">
        <f t="shared" ref="S132:S195" si="50">P132/N132</f>
        <v>-0.85217402704669298</v>
      </c>
      <c r="T132" s="11">
        <f t="shared" ref="T132:T195" si="51">Q132/N132</f>
        <v>-0.29134154770827114</v>
      </c>
      <c r="U132" s="11">
        <f>'OddsRatio_working_3-way'!S132-'OddsRatio_working_3-way'!R132^2/3</f>
        <v>-0.85217402704669298</v>
      </c>
      <c r="V132" s="11">
        <f>'OddsRatio_working_3-way'!S132*'OddsRatio_working_3-way'!R132/3-2*'OddsRatio_working_3-way'!R132^3/27-'OddsRatio_working_3-way'!T132</f>
        <v>0.29134154770827114</v>
      </c>
      <c r="W132" s="11">
        <f>'OddsRatio_working_3-way'!V132^2+4*'OddsRatio_working_3-way'!U132^3/27</f>
        <v>-6.8014753497186442E-3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0.15139466038368846</v>
      </c>
      <c r="Y132" s="11">
        <f>IF('OddsRatio_working_3-way'!W132&gt;=0,IF('OddsRatio_working_3-way'!V132+SQRT('OddsRatio_working_3-way'!W132)&gt;0,0,PI()),ACOS('OddsRatio_working_3-way'!V132/(2*'OddsRatio_working_3-way'!X132)))</f>
        <v>0.27585643410113025</v>
      </c>
      <c r="Z132" s="11">
        <f>'OddsRatio_working_3-way'!X132^(1/3)*COS('OddsRatio_working_3-way'!Y132/3)</f>
        <v>0.53071932706786562</v>
      </c>
      <c r="AA132" s="11">
        <f>'OddsRatio_working_3-way'!X132^(1/3)*COS(('OddsRatio_working_3-way'!Y132+2*PI())/3)</f>
        <v>-0.30774189647589972</v>
      </c>
      <c r="AB132" s="11">
        <f>'OddsRatio_working_3-way'!X132^(1/3)*COS(('OddsRatio_working_3-way'!Y132+4*PI())/3)</f>
        <v>-0.22297743059196601</v>
      </c>
      <c r="AC132" s="11">
        <f>'OddsRatio_working_3-way'!X132^(1/3)*SIN('OddsRatio_working_3-way'!Y132/3)</f>
        <v>4.8938787195804002E-2</v>
      </c>
      <c r="AD132" s="11">
        <f>'OddsRatio_working_3-way'!X132^(1/3)*SIN(('OddsRatio_working_3-way'!Y132+2*PI())/3)</f>
        <v>0.43514702592225185</v>
      </c>
      <c r="AE132" s="11">
        <f>'OddsRatio_working_3-way'!X132^(1/3)*SIN(('OddsRatio_working_3-way'!Y132+4*PI())/3)</f>
        <v>-0.48408581311805587</v>
      </c>
      <c r="AF132" s="11">
        <f>-'OddsRatio_working_3-way'!U132/(3*'OddsRatio_working_3-way'!X132^(1/3))*COS(('OddsRatio_working_3-way'!Y132)/3)</f>
        <v>0.53071932706786562</v>
      </c>
      <c r="AG132" s="11">
        <f>-'OddsRatio_working_3-way'!U132/(3*'OddsRatio_working_3-way'!X132^(1/3))*COS(('OddsRatio_working_3-way'!Y132+2*PI())/3)</f>
        <v>-0.30774189647589972</v>
      </c>
      <c r="AH132" s="11">
        <f>-'OddsRatio_working_3-way'!U132/(3*'OddsRatio_working_3-way'!X132^(1/3))*COS(('OddsRatio_working_3-way'!Y132+4*PI())/3)</f>
        <v>-0.22297743059196601</v>
      </c>
      <c r="AI132" s="11">
        <f>'OddsRatio_working_3-way'!U132/(3*'OddsRatio_working_3-way'!X132^(1/3))*SIN(('OddsRatio_working_3-way'!Y132)/3)</f>
        <v>-4.8938787195804002E-2</v>
      </c>
      <c r="AJ132" s="11">
        <f>'OddsRatio_working_3-way'!U132/(3*'OddsRatio_working_3-way'!X132^(1/3))*SIN(('OddsRatio_working_3-way'!Y132+2*PI())/3)</f>
        <v>-0.43514702592225185</v>
      </c>
      <c r="AK132" s="11">
        <f>'OddsRatio_working_3-way'!U132/(3*'OddsRatio_working_3-way'!X132^(1/3))*SIN(('OddsRatio_working_3-way'!Y132+4*PI())/3)</f>
        <v>0.48408581311805587</v>
      </c>
      <c r="AL132" s="11">
        <f>'OddsRatio_working_3-way'!Z132+'OddsRatio_working_3-way'!AF132</f>
        <v>1.0614386541357312</v>
      </c>
      <c r="AM132" s="11">
        <f>'OddsRatio_working_3-way'!AA132+'OddsRatio_working_3-way'!AG132</f>
        <v>-0.61548379295179945</v>
      </c>
      <c r="AN132" s="11">
        <f>'OddsRatio_working_3-way'!AB132+'OddsRatio_working_3-way'!AH132</f>
        <v>-0.44595486118393202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1.0614386541357312</v>
      </c>
      <c r="AS132" s="11">
        <f>IF(('OddsRatio_working_3-way'!X132=0),IF(Q132&gt;0,-Q132^(1/3),(-Q132)^(1/3)),'OddsRatio_working_3-way'!AM132-'OddsRatio_working_3-way'!R132/3)</f>
        <v>-0.61548379295179945</v>
      </c>
      <c r="AT132" s="11">
        <f>IF(('OddsRatio_working_3-way'!X132=0),IF(Q132&gt;0,-Q132^(1/3),(-Q132)^(1/3)),'OddsRatio_working_3-way'!AN132-'OddsRatio_working_3-way'!R132/3)</f>
        <v>-0.44595486118393202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1.94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4.32</v>
      </c>
      <c r="D2" s="4">
        <f>IF(A2="","",((1/A2)+(1/B2)+(1/C2))-1)</f>
        <v>3.5962740047717157E-2</v>
      </c>
      <c r="E2" s="4">
        <f>IF(A2="","",(3*A2)/(3-($D2*A2)))</f>
        <v>1.9861906618012635</v>
      </c>
      <c r="F2" s="4">
        <f>IF(B2="","",(3*B2)/(3-($D2*B2)))</f>
        <v>3.6097204729976897</v>
      </c>
      <c r="G2" s="4">
        <f>IF(C2="","",(3*C2)/(3-($D2*C2)))</f>
        <v>4.5559352370290549</v>
      </c>
      <c r="I2" s="4">
        <f>IF(A2="","",D2+1)</f>
        <v>1.0359627400477172</v>
      </c>
    </row>
    <row r="3" spans="1:9" x14ac:dyDescent="0.2">
      <c r="A3" s="4">
        <f>IF('True_Odds_Calculator_3-way'!A4="","",'True_Odds_Calculator_3-way'!A4)</f>
        <v>3.11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2.33</v>
      </c>
      <c r="D3" s="4">
        <f t="shared" ref="D3:D66" si="0">IF(A3="","",((1/A3)+(1/B3)+(1/C3))-1)</f>
        <v>3.3213833422566452E-2</v>
      </c>
      <c r="E3" s="4">
        <f t="shared" ref="E3:E66" si="1">IF(A3="","",(3*A3)/(3-($D3*A3)))</f>
        <v>3.2209010136275653</v>
      </c>
      <c r="F3" s="4">
        <f t="shared" ref="F3:F66" si="2">IF(B3="","",(3*B3)/(3-($D3*B3)))</f>
        <v>3.6844002044917912</v>
      </c>
      <c r="G3" s="4">
        <f t="shared" ref="G3:G66" si="3">IF(C3="","",(3*C3)/(3-($D3*C3)))</f>
        <v>2.39169638480017</v>
      </c>
      <c r="I3" s="4">
        <f t="shared" ref="I3:I66" si="4">IF(A3="","",D3+1)</f>
        <v>1.0332138334225665</v>
      </c>
    </row>
    <row r="4" spans="1:9" x14ac:dyDescent="0.2">
      <c r="A4" s="4">
        <f>IF('True_Odds_Calculator_3-way'!A5="","",'True_Odds_Calculator_3-way'!A5)</f>
        <v>1.86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4.42</v>
      </c>
      <c r="D4" s="4">
        <f t="shared" si="0"/>
        <v>3.5617882928335787E-2</v>
      </c>
      <c r="E4" s="4">
        <f t="shared" si="1"/>
        <v>1.9020020781565228</v>
      </c>
      <c r="F4" s="4">
        <f t="shared" si="2"/>
        <v>3.8481296714120772</v>
      </c>
      <c r="G4" s="4">
        <f t="shared" si="3"/>
        <v>4.6647944864154542</v>
      </c>
      <c r="I4" s="4">
        <f t="shared" si="4"/>
        <v>1.0356178829283358</v>
      </c>
    </row>
    <row r="5" spans="1:9" x14ac:dyDescent="0.2">
      <c r="A5" s="4">
        <f>IF('True_Odds_Calculator_3-way'!A6="","",'True_Odds_Calculator_3-way'!A6)</f>
        <v>1.96</v>
      </c>
      <c r="B5" s="4">
        <f>IF('True_Odds_Calculator_3-way'!B6="","",'True_Odds_Calculator_3-way'!B6)</f>
        <v>3.77</v>
      </c>
      <c r="C5" s="4">
        <f>IF('True_Odds_Calculator_3-way'!C6="","",'True_Odds_Calculator_3-way'!C6)</f>
        <v>3.95</v>
      </c>
      <c r="D5" s="4">
        <f t="shared" si="0"/>
        <v>2.8620627984598856E-2</v>
      </c>
      <c r="E5" s="4">
        <f t="shared" si="1"/>
        <v>1.9973480319185093</v>
      </c>
      <c r="F5" s="4">
        <f t="shared" si="2"/>
        <v>3.9106528442241943</v>
      </c>
      <c r="G5" s="4">
        <f t="shared" si="3"/>
        <v>4.1046800523526841</v>
      </c>
      <c r="I5" s="4">
        <f t="shared" si="4"/>
        <v>1.0286206279845989</v>
      </c>
    </row>
    <row r="6" spans="1:9" x14ac:dyDescent="0.2">
      <c r="A6" s="4">
        <f>IF('True_Odds_Calculator_3-way'!A7="","",'True_Odds_Calculator_3-way'!A7)</f>
        <v>1.76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5.12</v>
      </c>
      <c r="D6" s="4">
        <f t="shared" si="0"/>
        <v>3.0160984848484951E-2</v>
      </c>
      <c r="E6" s="4">
        <f t="shared" si="1"/>
        <v>1.7917031926024376</v>
      </c>
      <c r="F6" s="4">
        <f t="shared" si="2"/>
        <v>3.8969186296820224</v>
      </c>
      <c r="G6" s="4">
        <f t="shared" si="3"/>
        <v>5.3978531265973766</v>
      </c>
      <c r="I6" s="4">
        <f t="shared" si="4"/>
        <v>1.030160984848485</v>
      </c>
    </row>
    <row r="7" spans="1:9" x14ac:dyDescent="0.2">
      <c r="A7" s="4">
        <f>IF('True_Odds_Calculator_3-way'!A8="","",'True_Odds_Calculator_3-way'!A8)</f>
        <v>1.91</v>
      </c>
      <c r="B7" s="4">
        <f>IF('True_Odds_Calculator_3-way'!B8="","",'True_Odds_Calculator_3-way'!B8)</f>
        <v>3.55</v>
      </c>
      <c r="C7" s="4">
        <f>IF('True_Odds_Calculator_3-way'!C8="","",'True_Odds_Calculator_3-way'!C8)</f>
        <v>4.49</v>
      </c>
      <c r="D7" s="4">
        <f t="shared" si="0"/>
        <v>2.7967499489644165E-2</v>
      </c>
      <c r="E7" s="4">
        <f t="shared" si="1"/>
        <v>1.9446259606070595</v>
      </c>
      <c r="F7" s="4">
        <f t="shared" si="2"/>
        <v>3.671508099393618</v>
      </c>
      <c r="G7" s="4">
        <f t="shared" si="3"/>
        <v>4.6861531104725511</v>
      </c>
      <c r="I7" s="4">
        <f t="shared" si="4"/>
        <v>1.0279674994896442</v>
      </c>
    </row>
    <row r="8" spans="1: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4.3099999999999996</v>
      </c>
      <c r="C8" s="4">
        <f>IF('True_Odds_Calculator_3-way'!C9="","",'True_Odds_Calculator_3-way'!C9)</f>
        <v>8.4499999999999993</v>
      </c>
      <c r="D8" s="4">
        <f t="shared" si="0"/>
        <v>3.0633865594728471E-2</v>
      </c>
      <c r="E8" s="4">
        <f t="shared" si="1"/>
        <v>1.4924018382904831</v>
      </c>
      <c r="F8" s="4">
        <f t="shared" si="2"/>
        <v>4.5084184422137987</v>
      </c>
      <c r="G8" s="4">
        <f t="shared" si="3"/>
        <v>9.2479641781728823</v>
      </c>
      <c r="I8" s="4">
        <f t="shared" si="4"/>
        <v>1.0306338655947285</v>
      </c>
    </row>
    <row r="9" spans="1:9" x14ac:dyDescent="0.2">
      <c r="A9" s="4">
        <f>IF('True_Odds_Calculator_3-way'!A10="","",'True_Odds_Calculator_3-way'!A10)</f>
        <v>2.09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3.91</v>
      </c>
      <c r="D9" s="4">
        <f t="shared" si="0"/>
        <v>2.7478507189665269E-2</v>
      </c>
      <c r="E9" s="4">
        <f t="shared" si="1"/>
        <v>2.1307904894427292</v>
      </c>
      <c r="F9" s="4">
        <f t="shared" si="2"/>
        <v>3.5199415123693374</v>
      </c>
      <c r="G9" s="4">
        <f t="shared" si="3"/>
        <v>4.0552327023956707</v>
      </c>
      <c r="I9" s="4">
        <f t="shared" si="4"/>
        <v>1.0274785071896653</v>
      </c>
    </row>
    <row r="10" spans="1:9" x14ac:dyDescent="0.2">
      <c r="A10" s="4">
        <f>IF('True_Odds_Calculator_3-way'!A11="","",'True_Odds_Calculator_3-way'!A11)</f>
        <v>3.22</v>
      </c>
      <c r="B10" s="4">
        <f>IF('True_Odds_Calculator_3-way'!B11="","",'True_Odds_Calculator_3-way'!B11)</f>
        <v>3.38</v>
      </c>
      <c r="C10" s="4">
        <f>IF('True_Odds_Calculator_3-way'!C11="","",'True_Odds_Calculator_3-way'!C11)</f>
        <v>2.37</v>
      </c>
      <c r="D10" s="4">
        <f t="shared" si="0"/>
        <v>2.8357922646902622E-2</v>
      </c>
      <c r="E10" s="4">
        <f t="shared" si="1"/>
        <v>3.3210855536307373</v>
      </c>
      <c r="F10" s="4">
        <f t="shared" si="2"/>
        <v>3.491554922019541</v>
      </c>
      <c r="G10" s="4">
        <f t="shared" si="3"/>
        <v>2.4243112606491888</v>
      </c>
      <c r="I10" s="4">
        <f t="shared" si="4"/>
        <v>1.0283579226469026</v>
      </c>
    </row>
    <row r="11" spans="1:9" x14ac:dyDescent="0.2">
      <c r="A11" s="4">
        <f>IF('True_Odds_Calculator_3-way'!A12="","",'True_Odds_Calculator_3-way'!A12)</f>
        <v>1.63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6.32</v>
      </c>
      <c r="D11" s="4">
        <f t="shared" si="0"/>
        <v>3.2141447283269953E-2</v>
      </c>
      <c r="E11" s="4">
        <f t="shared" si="1"/>
        <v>1.6589714811267624</v>
      </c>
      <c r="F11" s="4">
        <f t="shared" si="2"/>
        <v>4.0047600432809745</v>
      </c>
      <c r="G11" s="4">
        <f t="shared" si="3"/>
        <v>6.7790160985765917</v>
      </c>
      <c r="I11" s="4">
        <f t="shared" si="4"/>
        <v>1.03214144728327</v>
      </c>
    </row>
    <row r="12" spans="1:9" x14ac:dyDescent="0.2">
      <c r="A12" s="4">
        <f>IF('True_Odds_Calculator_3-way'!A13="","",'True_Odds_Calculator_3-way'!A13)</f>
        <v>2.39</v>
      </c>
      <c r="B12" s="4">
        <f>IF('True_Odds_Calculator_3-way'!B13="","",'True_Odds_Calculator_3-way'!B13)</f>
        <v>2.88</v>
      </c>
      <c r="C12" s="4">
        <f>IF('True_Odds_Calculator_3-way'!C13="","",'True_Odds_Calculator_3-way'!C13)</f>
        <v>3.59</v>
      </c>
      <c r="D12" s="4">
        <f t="shared" si="0"/>
        <v>4.4183796096652461E-2</v>
      </c>
      <c r="E12" s="4">
        <f t="shared" si="1"/>
        <v>2.4771967241096537</v>
      </c>
      <c r="F12" s="4">
        <f t="shared" si="2"/>
        <v>3.007570444077543</v>
      </c>
      <c r="G12" s="4">
        <f t="shared" si="3"/>
        <v>3.7904114718903785</v>
      </c>
      <c r="I12" s="4">
        <f t="shared" si="4"/>
        <v>1.0441837960966525</v>
      </c>
    </row>
    <row r="13" spans="1:9" x14ac:dyDescent="0.2">
      <c r="A13" s="4">
        <f>IF('True_Odds_Calculator_3-way'!A14="","",'True_Odds_Calculator_3-way'!A14)</f>
        <v>1.97</v>
      </c>
      <c r="B13" s="4">
        <f>IF('True_Odds_Calculator_3-way'!B14="","",'True_Odds_Calculator_3-way'!B14)</f>
        <v>3.3</v>
      </c>
      <c r="C13" s="4">
        <f>IF('True_Odds_Calculator_3-way'!C14="","",'True_Odds_Calculator_3-way'!C14)</f>
        <v>4.22</v>
      </c>
      <c r="D13" s="4">
        <f t="shared" si="0"/>
        <v>4.7611340872822261E-2</v>
      </c>
      <c r="E13" s="4">
        <f t="shared" si="1"/>
        <v>2.0335794140219043</v>
      </c>
      <c r="F13" s="4">
        <f t="shared" si="2"/>
        <v>3.4823809068453011</v>
      </c>
      <c r="G13" s="4">
        <f t="shared" si="3"/>
        <v>4.522914443292839</v>
      </c>
      <c r="I13" s="4">
        <f t="shared" si="4"/>
        <v>1.0476113408728223</v>
      </c>
    </row>
    <row r="14" spans="1: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3.77</v>
      </c>
      <c r="C14" s="4">
        <f>IF('True_Odds_Calculator_3-way'!C15="","",'True_Odds_Calculator_3-way'!C15)</f>
        <v>5.22</v>
      </c>
      <c r="D14" s="4">
        <f t="shared" si="0"/>
        <v>3.8218219453183488E-2</v>
      </c>
      <c r="E14" s="4">
        <f t="shared" si="1"/>
        <v>1.7585325774711833</v>
      </c>
      <c r="F14" s="4">
        <f t="shared" si="2"/>
        <v>3.9601986898773123</v>
      </c>
      <c r="G14" s="4">
        <f t="shared" si="3"/>
        <v>5.5918568106906523</v>
      </c>
      <c r="I14" s="4">
        <f t="shared" si="4"/>
        <v>1.0382182194531835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4.54</v>
      </c>
      <c r="C15" s="4">
        <f>IF('True_Odds_Calculator_3-way'!C16="","",'True_Odds_Calculator_3-way'!C16)</f>
        <v>7.18</v>
      </c>
      <c r="D15" s="4">
        <f t="shared" si="0"/>
        <v>3.0681022794645241E-2</v>
      </c>
      <c r="E15" s="4">
        <f t="shared" si="1"/>
        <v>1.513056317295731</v>
      </c>
      <c r="F15" s="4">
        <f t="shared" si="2"/>
        <v>4.7610588899096564</v>
      </c>
      <c r="G15" s="4">
        <f t="shared" si="3"/>
        <v>7.7490090742063176</v>
      </c>
      <c r="I15" s="4">
        <f t="shared" si="4"/>
        <v>1.0306810227946452</v>
      </c>
    </row>
    <row r="16" spans="1:9" x14ac:dyDescent="0.2">
      <c r="A16" s="4">
        <f>IF('True_Odds_Calculator_3-way'!A17="","",'True_Odds_Calculator_3-way'!A17)</f>
        <v>2.23</v>
      </c>
      <c r="B16" s="4">
        <f>IF('True_Odds_Calculator_3-way'!B17="","",'True_Odds_Calculator_3-way'!B17)</f>
        <v>3.13</v>
      </c>
      <c r="C16" s="4">
        <f>IF('True_Odds_Calculator_3-way'!C17="","",'True_Odds_Calculator_3-way'!C17)</f>
        <v>3.75</v>
      </c>
      <c r="D16" s="4">
        <f t="shared" si="0"/>
        <v>3.4585977831583126E-2</v>
      </c>
      <c r="E16" s="4">
        <f t="shared" si="1"/>
        <v>2.2888436765142037</v>
      </c>
      <c r="F16" s="4">
        <f t="shared" si="2"/>
        <v>3.2471732853366477</v>
      </c>
      <c r="G16" s="4">
        <f t="shared" si="3"/>
        <v>3.9194474011607525</v>
      </c>
      <c r="I16" s="4">
        <f t="shared" si="4"/>
        <v>1.0345859778315831</v>
      </c>
    </row>
    <row r="17" spans="1:9" x14ac:dyDescent="0.2">
      <c r="A17" s="4">
        <f>IF('True_Odds_Calculator_3-way'!A18="","",'True_Odds_Calculator_3-way'!A18)</f>
        <v>2.13</v>
      </c>
      <c r="B17" s="4">
        <f>IF('True_Odds_Calculator_3-way'!B18="","",'True_Odds_Calculator_3-way'!B18)</f>
        <v>3.21</v>
      </c>
      <c r="C17" s="4">
        <f>IF('True_Odds_Calculator_3-way'!C18="","",'True_Odds_Calculator_3-way'!C18)</f>
        <v>3.79</v>
      </c>
      <c r="D17" s="4">
        <f t="shared" si="0"/>
        <v>4.4862290569959384E-2</v>
      </c>
      <c r="E17" s="4">
        <f t="shared" si="1"/>
        <v>2.2000773620229386</v>
      </c>
      <c r="F17" s="4">
        <f t="shared" si="2"/>
        <v>3.3718581286680123</v>
      </c>
      <c r="G17" s="4">
        <f t="shared" si="3"/>
        <v>4.0177077110584545</v>
      </c>
      <c r="I17" s="4">
        <f t="shared" si="4"/>
        <v>1.0448622905699594</v>
      </c>
    </row>
    <row r="18" spans="1:9" x14ac:dyDescent="0.2">
      <c r="A18" s="4">
        <f>IF('True_Odds_Calculator_3-way'!A19="","",'True_Odds_Calculator_3-way'!A19)</f>
        <v>2.16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3.64</v>
      </c>
      <c r="D18" s="4">
        <f t="shared" si="0"/>
        <v>4.5380545380545367E-2</v>
      </c>
      <c r="E18" s="4">
        <f t="shared" si="1"/>
        <v>2.232959709179037</v>
      </c>
      <c r="F18" s="4">
        <f t="shared" si="2"/>
        <v>3.4180384882912125</v>
      </c>
      <c r="G18" s="4">
        <f t="shared" si="3"/>
        <v>3.8521034753070289</v>
      </c>
      <c r="I18" s="4">
        <f t="shared" si="4"/>
        <v>1.0453805453805454</v>
      </c>
    </row>
    <row r="19" spans="1:9" x14ac:dyDescent="0.2">
      <c r="A19" s="4">
        <f>IF('True_Odds_Calculator_3-way'!A20="","",'True_Odds_Calculator_3-way'!A20)</f>
        <v>4.2</v>
      </c>
      <c r="B19" s="4">
        <f>IF('True_Odds_Calculator_3-way'!B20="","",'True_Odds_Calculator_3-way'!B20)</f>
        <v>3.48</v>
      </c>
      <c r="C19" s="4">
        <f>IF('True_Odds_Calculator_3-way'!C20="","",'True_Odds_Calculator_3-way'!C20)</f>
        <v>1.92</v>
      </c>
      <c r="D19" s="4">
        <f t="shared" si="0"/>
        <v>4.6284893267651839E-2</v>
      </c>
      <c r="E19" s="4">
        <f t="shared" si="1"/>
        <v>4.4910124443078816</v>
      </c>
      <c r="F19" s="4">
        <f t="shared" si="2"/>
        <v>3.6774437036105163</v>
      </c>
      <c r="G19" s="4">
        <f t="shared" si="3"/>
        <v>1.9786110735075131</v>
      </c>
      <c r="I19" s="4">
        <f t="shared" si="4"/>
        <v>1.0462848932676518</v>
      </c>
    </row>
    <row r="20" spans="1:9" x14ac:dyDescent="0.2">
      <c r="A20" s="4">
        <f>IF('True_Odds_Calculator_3-way'!A21="","",'True_Odds_Calculator_3-way'!A21)</f>
        <v>5.64</v>
      </c>
      <c r="B20" s="4">
        <f>IF('True_Odds_Calculator_3-way'!B21="","",'True_Odds_Calculator_3-way'!B21)</f>
        <v>3.93</v>
      </c>
      <c r="C20" s="4">
        <f>IF('True_Odds_Calculator_3-way'!C21="","",'True_Odds_Calculator_3-way'!C21)</f>
        <v>1.67</v>
      </c>
      <c r="D20" s="4">
        <f t="shared" si="0"/>
        <v>3.0560285957239364E-2</v>
      </c>
      <c r="E20" s="4">
        <f t="shared" si="1"/>
        <v>5.9837886281795036</v>
      </c>
      <c r="F20" s="4">
        <f t="shared" si="2"/>
        <v>4.0938948838098206</v>
      </c>
      <c r="G20" s="4">
        <f t="shared" si="3"/>
        <v>1.6989015302278379</v>
      </c>
      <c r="I20" s="4">
        <f t="shared" si="4"/>
        <v>1.0305602859572394</v>
      </c>
    </row>
    <row r="21" spans="1:9" x14ac:dyDescent="0.2">
      <c r="A21" s="4">
        <f>IF('True_Odds_Calculator_3-way'!A22="","",'True_Odds_Calculator_3-way'!A22)</f>
        <v>2.9</v>
      </c>
      <c r="B21" s="4">
        <f>IF('True_Odds_Calculator_3-way'!B22="","",'True_Odds_Calculator_3-way'!B22)</f>
        <v>3.19</v>
      </c>
      <c r="C21" s="4">
        <f>IF('True_Odds_Calculator_3-way'!C22="","",'True_Odds_Calculator_3-way'!C22)</f>
        <v>2.71</v>
      </c>
      <c r="D21" s="4">
        <f t="shared" si="0"/>
        <v>2.7310900068248323E-2</v>
      </c>
      <c r="E21" s="4">
        <f t="shared" si="1"/>
        <v>2.9786376322227195</v>
      </c>
      <c r="F21" s="4">
        <f t="shared" si="2"/>
        <v>3.2854102534868699</v>
      </c>
      <c r="G21" s="4">
        <f t="shared" si="3"/>
        <v>2.7785491595153147</v>
      </c>
      <c r="I21" s="4">
        <f t="shared" si="4"/>
        <v>1.0273109000682483</v>
      </c>
    </row>
    <row r="22" spans="1: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3.56</v>
      </c>
      <c r="C22" s="4">
        <f>IF('True_Odds_Calculator_3-way'!C23="","",'True_Odds_Calculator_3-way'!C23)</f>
        <v>3.25</v>
      </c>
      <c r="D22" s="4">
        <f t="shared" si="0"/>
        <v>2.9119818458035684E-2</v>
      </c>
      <c r="E22" s="4">
        <f t="shared" si="1"/>
        <v>2.3211440792807232</v>
      </c>
      <c r="F22" s="4">
        <f t="shared" si="2"/>
        <v>3.6874207331626714</v>
      </c>
      <c r="G22" s="4">
        <f t="shared" si="3"/>
        <v>3.3558657171576063</v>
      </c>
      <c r="I22" s="4">
        <f t="shared" si="4"/>
        <v>1.0291198184580357</v>
      </c>
    </row>
    <row r="23" spans="1:9" x14ac:dyDescent="0.2">
      <c r="A23" s="4">
        <f>IF('True_Odds_Calculator_3-way'!A24="","",'True_Odds_Calculator_3-way'!A24)</f>
        <v>6.68</v>
      </c>
      <c r="B23" s="4">
        <f>IF('True_Odds_Calculator_3-way'!B24="","",'True_Odds_Calculator_3-way'!B24)</f>
        <v>4.18</v>
      </c>
      <c r="C23" s="4">
        <f>IF('True_Odds_Calculator_3-way'!C24="","",'True_Odds_Calculator_3-way'!C24)</f>
        <v>1.54</v>
      </c>
      <c r="D23" s="4">
        <f t="shared" si="0"/>
        <v>3.8285697913810202E-2</v>
      </c>
      <c r="E23" s="4">
        <f t="shared" si="1"/>
        <v>7.3025375855575829</v>
      </c>
      <c r="F23" s="4">
        <f t="shared" si="2"/>
        <v>4.4155461577387412</v>
      </c>
      <c r="G23" s="4">
        <f t="shared" si="3"/>
        <v>1.5708728750353624</v>
      </c>
      <c r="I23" s="4">
        <f t="shared" si="4"/>
        <v>1.0382856979138102</v>
      </c>
    </row>
    <row r="24" spans="1:9" x14ac:dyDescent="0.2">
      <c r="A24" s="4">
        <f>IF('True_Odds_Calculator_3-way'!A25="","",'True_Odds_Calculator_3-way'!A25)</f>
        <v>1.9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4.6900000000000004</v>
      </c>
      <c r="D24" s="4">
        <f t="shared" si="0"/>
        <v>3.4520656415838236E-2</v>
      </c>
      <c r="E24" s="4">
        <f t="shared" si="1"/>
        <v>1.9424683454904339</v>
      </c>
      <c r="F24" s="4">
        <f t="shared" si="2"/>
        <v>3.5276060628590136</v>
      </c>
      <c r="G24" s="4">
        <f t="shared" si="3"/>
        <v>4.9575452990368269</v>
      </c>
      <c r="I24" s="4">
        <f t="shared" si="4"/>
        <v>1.0345206564158382</v>
      </c>
    </row>
    <row r="25" spans="1:9" x14ac:dyDescent="0.2">
      <c r="A25" s="4">
        <f>IF('True_Odds_Calculator_3-way'!A26="","",'True_Odds_Calculator_3-way'!A26)</f>
        <v>1.4</v>
      </c>
      <c r="B25" s="4">
        <f>IF('True_Odds_Calculator_3-way'!B26="","",'True_Odds_Calculator_3-way'!B26)</f>
        <v>4.4000000000000004</v>
      </c>
      <c r="C25" s="4">
        <f>IF('True_Odds_Calculator_3-way'!C26="","",'True_Odds_Calculator_3-way'!C26)</f>
        <v>10.3</v>
      </c>
      <c r="D25" s="4">
        <f t="shared" si="0"/>
        <v>3.8645820199218361E-2</v>
      </c>
      <c r="E25" s="4">
        <f t="shared" si="1"/>
        <v>1.4257123168649068</v>
      </c>
      <c r="F25" s="4">
        <f t="shared" si="2"/>
        <v>4.6643795334248193</v>
      </c>
      <c r="G25" s="4">
        <f t="shared" si="3"/>
        <v>11.875717494384832</v>
      </c>
      <c r="I25" s="4">
        <f t="shared" si="4"/>
        <v>1.0386458201992184</v>
      </c>
    </row>
    <row r="26" spans="1:9" x14ac:dyDescent="0.2">
      <c r="A26" s="4">
        <f>IF('True_Odds_Calculator_3-way'!A27="","",'True_Odds_Calculator_3-way'!A27)</f>
        <v>2.52</v>
      </c>
      <c r="B26" s="4">
        <f>IF('True_Odds_Calculator_3-way'!B27="","",'True_Odds_Calculator_3-way'!B27)</f>
        <v>3.47</v>
      </c>
      <c r="C26" s="4">
        <f>IF('True_Odds_Calculator_3-way'!C27="","",'True_Odds_Calculator_3-way'!C27)</f>
        <v>2.92</v>
      </c>
      <c r="D26" s="4">
        <f t="shared" si="0"/>
        <v>2.7475588290400088E-2</v>
      </c>
      <c r="E26" s="4">
        <f t="shared" si="1"/>
        <v>2.5795343479286932</v>
      </c>
      <c r="F26" s="4">
        <f t="shared" si="2"/>
        <v>3.5838965814352326</v>
      </c>
      <c r="G26" s="4">
        <f t="shared" si="3"/>
        <v>3.0002350024565585</v>
      </c>
      <c r="I26" s="4">
        <f t="shared" si="4"/>
        <v>1.0274755882904001</v>
      </c>
    </row>
    <row r="27" spans="1:9" x14ac:dyDescent="0.2">
      <c r="A27" s="4">
        <f>IF('True_Odds_Calculator_3-way'!A28="","",'True_Odds_Calculator_3-way'!A28)</f>
        <v>2.25</v>
      </c>
      <c r="B27" s="4">
        <f>IF('True_Odds_Calculator_3-way'!B28="","",'True_Odds_Calculator_3-way'!B28)</f>
        <v>3.14</v>
      </c>
      <c r="C27" s="4">
        <f>IF('True_Odds_Calculator_3-way'!C28="","",'True_Odds_Calculator_3-way'!C28)</f>
        <v>3.77</v>
      </c>
      <c r="D27" s="4">
        <f t="shared" si="0"/>
        <v>2.8167771413982745E-2</v>
      </c>
      <c r="E27" s="4">
        <f t="shared" si="1"/>
        <v>2.2985589625796283</v>
      </c>
      <c r="F27" s="4">
        <f t="shared" si="2"/>
        <v>3.2353865308890666</v>
      </c>
      <c r="G27" s="4">
        <f t="shared" si="3"/>
        <v>3.9083456633120979</v>
      </c>
      <c r="I27" s="4">
        <f t="shared" si="4"/>
        <v>1.0281677714139827</v>
      </c>
    </row>
    <row r="28" spans="1:9" x14ac:dyDescent="0.2">
      <c r="A28" s="4">
        <f>IF('True_Odds_Calculator_3-way'!A29="","",'True_Odds_Calculator_3-way'!A29)</f>
        <v>5.67</v>
      </c>
      <c r="B28" s="4">
        <f>IF('True_Odds_Calculator_3-way'!B29="","",'True_Odds_Calculator_3-way'!B29)</f>
        <v>3.61</v>
      </c>
      <c r="C28" s="4">
        <f>IF('True_Odds_Calculator_3-way'!C29="","",'True_Odds_Calculator_3-way'!C29)</f>
        <v>1.73</v>
      </c>
      <c r="D28" s="4">
        <f t="shared" si="0"/>
        <v>3.14098353637422E-2</v>
      </c>
      <c r="E28" s="4">
        <f t="shared" si="1"/>
        <v>6.0278402585253206</v>
      </c>
      <c r="F28" s="4">
        <f t="shared" si="2"/>
        <v>3.7518051088800801</v>
      </c>
      <c r="G28" s="4">
        <f t="shared" si="3"/>
        <v>1.7619135490284075</v>
      </c>
      <c r="I28" s="4">
        <f t="shared" si="4"/>
        <v>1.0314098353637422</v>
      </c>
    </row>
    <row r="29" spans="1:9" x14ac:dyDescent="0.2">
      <c r="A29" s="4">
        <f>IF('True_Odds_Calculator_3-way'!A30="","",'True_Odds_Calculator_3-way'!A30)</f>
        <v>2.96</v>
      </c>
      <c r="B29" s="4">
        <f>IF('True_Odds_Calculator_3-way'!B30="","",'True_Odds_Calculator_3-way'!B30)</f>
        <v>3.3</v>
      </c>
      <c r="C29" s="4">
        <f>IF('True_Odds_Calculator_3-way'!C30="","",'True_Odds_Calculator_3-way'!C30)</f>
        <v>2.59</v>
      </c>
      <c r="D29" s="4">
        <f t="shared" si="0"/>
        <v>2.696852696852714E-2</v>
      </c>
      <c r="E29" s="4">
        <f t="shared" si="1"/>
        <v>3.0409155597722961</v>
      </c>
      <c r="F29" s="4">
        <f t="shared" si="2"/>
        <v>3.4008886530937068</v>
      </c>
      <c r="G29" s="4">
        <f t="shared" si="3"/>
        <v>2.6517400072392578</v>
      </c>
      <c r="I29" s="4">
        <f t="shared" si="4"/>
        <v>1.0269685269685271</v>
      </c>
    </row>
    <row r="30" spans="1:9" x14ac:dyDescent="0.2">
      <c r="A30" s="4">
        <f>IF('True_Odds_Calculator_3-way'!A31="","",'True_Odds_Calculator_3-way'!A31)</f>
        <v>2.15</v>
      </c>
      <c r="B30" s="4">
        <f>IF('True_Odds_Calculator_3-way'!B31="","",'True_Odds_Calculator_3-way'!B31)</f>
        <v>3.35</v>
      </c>
      <c r="C30" s="4">
        <f>IF('True_Odds_Calculator_3-way'!C31="","",'True_Odds_Calculator_3-way'!C31)</f>
        <v>3.77</v>
      </c>
      <c r="D30" s="4">
        <f t="shared" si="0"/>
        <v>2.8875731146254857E-2</v>
      </c>
      <c r="E30" s="4">
        <f t="shared" si="1"/>
        <v>2.1954328897429343</v>
      </c>
      <c r="F30" s="4">
        <f t="shared" si="2"/>
        <v>3.4616183839956993</v>
      </c>
      <c r="G30" s="4">
        <f t="shared" si="3"/>
        <v>3.9119537251917005</v>
      </c>
      <c r="I30" s="4">
        <f t="shared" si="4"/>
        <v>1.0288757311462549</v>
      </c>
    </row>
    <row r="31" spans="1:9" x14ac:dyDescent="0.2">
      <c r="A31" s="4">
        <f>IF('True_Odds_Calculator_3-way'!A32="","",'True_Odds_Calculator_3-way'!A32)</f>
        <v>3.5</v>
      </c>
      <c r="B31" s="4">
        <f>IF('True_Odds_Calculator_3-way'!B32="","",'True_Odds_Calculator_3-way'!B32)</f>
        <v>3.28</v>
      </c>
      <c r="C31" s="4">
        <f>IF('True_Odds_Calculator_3-way'!C32="","",'True_Odds_Calculator_3-way'!C32)</f>
        <v>2.23</v>
      </c>
      <c r="D31" s="4">
        <f t="shared" si="0"/>
        <v>3.9022827768316004E-2</v>
      </c>
      <c r="E31" s="4">
        <f t="shared" si="1"/>
        <v>3.6669435929756204</v>
      </c>
      <c r="F31" s="4">
        <f t="shared" si="2"/>
        <v>3.4261777301927192</v>
      </c>
      <c r="G31" s="4">
        <f t="shared" si="3"/>
        <v>2.2966179241051399</v>
      </c>
      <c r="I31" s="4">
        <f t="shared" si="4"/>
        <v>1.039022827768316</v>
      </c>
    </row>
    <row r="32" spans="1:9" x14ac:dyDescent="0.2">
      <c r="A32" s="4">
        <f>IF('True_Odds_Calculator_3-way'!A33="","",'True_Odds_Calculator_3-way'!A33)</f>
        <v>3.48</v>
      </c>
      <c r="B32" s="4">
        <f>IF('True_Odds_Calculator_3-way'!B33="","",'True_Odds_Calculator_3-way'!B33)</f>
        <v>2.96</v>
      </c>
      <c r="C32" s="4">
        <f>IF('True_Odds_Calculator_3-way'!C33="","",'True_Odds_Calculator_3-way'!C33)</f>
        <v>2.48</v>
      </c>
      <c r="D32" s="4">
        <f t="shared" si="0"/>
        <v>2.8419966128531149E-2</v>
      </c>
      <c r="E32" s="4">
        <f t="shared" si="1"/>
        <v>3.5986368390051564</v>
      </c>
      <c r="F32" s="4">
        <f t="shared" si="2"/>
        <v>3.0453960519422387</v>
      </c>
      <c r="G32" s="4">
        <f t="shared" si="3"/>
        <v>2.5396665153783831</v>
      </c>
      <c r="I32" s="4">
        <f t="shared" si="4"/>
        <v>1.0284199661285311</v>
      </c>
    </row>
    <row r="33" spans="1:9" x14ac:dyDescent="0.2">
      <c r="A33" s="4">
        <f>IF('True_Odds_Calculator_3-way'!A34="","",'True_Odds_Calculator_3-way'!A34)</f>
        <v>5.65</v>
      </c>
      <c r="B33" s="4">
        <f>IF('True_Odds_Calculator_3-way'!B34="","",'True_Odds_Calculator_3-way'!B34)</f>
        <v>3.79</v>
      </c>
      <c r="C33" s="4">
        <f>IF('True_Odds_Calculator_3-way'!C34="","",'True_Odds_Calculator_3-way'!C34)</f>
        <v>1.66</v>
      </c>
      <c r="D33" s="4">
        <f t="shared" si="0"/>
        <v>4.3253031740758008E-2</v>
      </c>
      <c r="E33" s="4">
        <f t="shared" si="1"/>
        <v>6.1510649944539653</v>
      </c>
      <c r="F33" s="4">
        <f t="shared" si="2"/>
        <v>4.0090674602652454</v>
      </c>
      <c r="G33" s="4">
        <f t="shared" si="3"/>
        <v>1.7007035228452347</v>
      </c>
      <c r="I33" s="4">
        <f t="shared" si="4"/>
        <v>1.043253031740758</v>
      </c>
    </row>
    <row r="34" spans="1:9" x14ac:dyDescent="0.2">
      <c r="A34" s="4">
        <f>IF('True_Odds_Calculator_3-way'!A35="","",'True_Odds_Calculator_3-way'!A35)</f>
        <v>4.1900000000000004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1.91</v>
      </c>
      <c r="D34" s="4">
        <f t="shared" si="0"/>
        <v>4.0775225944383431E-2</v>
      </c>
      <c r="E34" s="4">
        <f t="shared" si="1"/>
        <v>4.4430277602527237</v>
      </c>
      <c r="F34" s="4">
        <f t="shared" si="2"/>
        <v>3.774157579925149</v>
      </c>
      <c r="G34" s="4">
        <f t="shared" si="3"/>
        <v>1.9609055536605537</v>
      </c>
      <c r="I34" s="4">
        <f t="shared" si="4"/>
        <v>1.0407752259443834</v>
      </c>
    </row>
    <row r="35" spans="1:9" x14ac:dyDescent="0.2">
      <c r="A35" s="4">
        <f>IF('True_Odds_Calculator_3-way'!A36="","",'True_Odds_Calculator_3-way'!A36)</f>
        <v>5.9</v>
      </c>
      <c r="B35" s="4">
        <f>IF('True_Odds_Calculator_3-way'!B36="","",'True_Odds_Calculator_3-way'!B36)</f>
        <v>4.32</v>
      </c>
      <c r="C35" s="4">
        <f>IF('True_Odds_Calculator_3-way'!C36="","",'True_Odds_Calculator_3-way'!C36)</f>
        <v>1.56</v>
      </c>
      <c r="D35" s="4">
        <f t="shared" si="0"/>
        <v>4.1998647930851174E-2</v>
      </c>
      <c r="E35" s="4">
        <f t="shared" si="1"/>
        <v>6.4312000207033977</v>
      </c>
      <c r="F35" s="4">
        <f t="shared" si="2"/>
        <v>4.5980831143840426</v>
      </c>
      <c r="G35" s="4">
        <f t="shared" si="3"/>
        <v>1.5948299651523221</v>
      </c>
      <c r="I35" s="4">
        <f t="shared" si="4"/>
        <v>1.0419986479308512</v>
      </c>
    </row>
    <row r="36" spans="1: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3.08</v>
      </c>
      <c r="C36" s="4">
        <f>IF('True_Odds_Calculator_3-way'!C37="","",'True_Odds_Calculator_3-way'!C37)</f>
        <v>3.67</v>
      </c>
      <c r="D36" s="4">
        <f t="shared" si="0"/>
        <v>5.5870485038297391E-2</v>
      </c>
      <c r="E36" s="4">
        <f t="shared" si="1"/>
        <v>2.2722516423409718</v>
      </c>
      <c r="F36" s="4">
        <f t="shared" si="2"/>
        <v>3.2674204271301432</v>
      </c>
      <c r="G36" s="4">
        <f t="shared" si="3"/>
        <v>3.93924007356107</v>
      </c>
      <c r="I36" s="4">
        <f t="shared" si="4"/>
        <v>1.0558704850382974</v>
      </c>
    </row>
    <row r="37" spans="1:9" x14ac:dyDescent="0.2">
      <c r="A37" s="4">
        <f>IF('True_Odds_Calculator_3-way'!A38="","",'True_Odds_Calculator_3-way'!A38)</f>
        <v>2.2599999999999998</v>
      </c>
      <c r="B37" s="4">
        <f>IF('True_Odds_Calculator_3-way'!B38="","",'True_Odds_Calculator_3-way'!B38)</f>
        <v>3.05</v>
      </c>
      <c r="C37" s="4">
        <f>IF('True_Odds_Calculator_3-way'!C38="","",'True_Odds_Calculator_3-way'!C38)</f>
        <v>3.51</v>
      </c>
      <c r="D37" s="4">
        <f t="shared" si="0"/>
        <v>5.5247013465496098E-2</v>
      </c>
      <c r="E37" s="4">
        <f t="shared" si="1"/>
        <v>2.3581446031378341</v>
      </c>
      <c r="F37" s="4">
        <f t="shared" si="2"/>
        <v>3.2315066071920691</v>
      </c>
      <c r="G37" s="4">
        <f t="shared" si="3"/>
        <v>3.7525618681927151</v>
      </c>
      <c r="I37" s="4">
        <f t="shared" si="4"/>
        <v>1.0552470134654961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3.33</v>
      </c>
      <c r="B40" s="4">
        <f>IF('True_Odds_Calculator_3-way'!B39="","",'True_Odds_Calculator_3-way'!B39)</f>
        <v>3.06</v>
      </c>
      <c r="C40" s="4">
        <f>IF('True_Odds_Calculator_3-way'!C39="","",'True_Odds_Calculator_3-way'!C39)</f>
        <v>2.33</v>
      </c>
      <c r="D40" s="4">
        <f t="shared" si="0"/>
        <v>5.6282235277438586E-2</v>
      </c>
      <c r="E40" s="4">
        <f t="shared" si="1"/>
        <v>3.5518987705363165</v>
      </c>
      <c r="F40" s="4">
        <f t="shared" si="2"/>
        <v>3.2463670499863406</v>
      </c>
      <c r="G40" s="4">
        <f t="shared" si="3"/>
        <v>2.436505849834643</v>
      </c>
      <c r="I40" s="4">
        <f t="shared" si="4"/>
        <v>1.0562822352774386</v>
      </c>
    </row>
    <row r="41" spans="1:9" x14ac:dyDescent="0.2">
      <c r="A41" s="4">
        <f>IF('True_Odds_Calculator_3-way'!A40="","",'True_Odds_Calculator_3-way'!A40)</f>
        <v>4.01</v>
      </c>
      <c r="B41" s="4">
        <f>IF('True_Odds_Calculator_3-way'!B40="","",'True_Odds_Calculator_3-way'!B40)</f>
        <v>3.41</v>
      </c>
      <c r="C41" s="4">
        <f>IF('True_Odds_Calculator_3-way'!C40="","",'True_Odds_Calculator_3-way'!C40)</f>
        <v>1.99</v>
      </c>
      <c r="D41" s="4">
        <f t="shared" si="0"/>
        <v>4.5144253382370936E-2</v>
      </c>
      <c r="E41" s="4">
        <f t="shared" si="1"/>
        <v>4.267513812218235</v>
      </c>
      <c r="F41" s="4">
        <f t="shared" si="2"/>
        <v>3.5944452484998735</v>
      </c>
      <c r="G41" s="4">
        <f t="shared" si="3"/>
        <v>2.0514315286687825</v>
      </c>
      <c r="I41" s="4">
        <f t="shared" si="4"/>
        <v>1.0451442533823709</v>
      </c>
    </row>
    <row r="42" spans="1:9" x14ac:dyDescent="0.2">
      <c r="A42" s="4">
        <f>IF('True_Odds_Calculator_3-way'!A41="","",'True_Odds_Calculator_3-way'!A41)</f>
        <v>1.17</v>
      </c>
      <c r="B42" s="4">
        <f>IF('True_Odds_Calculator_3-way'!B41="","",'True_Odds_Calculator_3-way'!B41)</f>
        <v>7.32</v>
      </c>
      <c r="C42" s="4">
        <f>IF('True_Odds_Calculator_3-way'!C41="","",'True_Odds_Calculator_3-way'!C41)</f>
        <v>17.18</v>
      </c>
      <c r="D42" s="4">
        <f t="shared" si="0"/>
        <v>4.9520094253772351E-2</v>
      </c>
      <c r="E42" s="4">
        <f t="shared" si="1"/>
        <v>1.1930410061994894</v>
      </c>
      <c r="F42" s="4">
        <f t="shared" si="2"/>
        <v>8.3260255963943592</v>
      </c>
      <c r="G42" s="4">
        <f t="shared" si="3"/>
        <v>23.9805165341518</v>
      </c>
      <c r="I42" s="4">
        <f t="shared" si="4"/>
        <v>1.0495200942537724</v>
      </c>
    </row>
    <row r="43" spans="1:9" x14ac:dyDescent="0.2">
      <c r="A43" s="4">
        <f>IF('True_Odds_Calculator_3-way'!A42="","",'True_Odds_Calculator_3-way'!A42)</f>
        <v>1.37</v>
      </c>
      <c r="B43" s="4">
        <f>IF('True_Odds_Calculator_3-way'!B42="","",'True_Odds_Calculator_3-way'!B42)</f>
        <v>4.91</v>
      </c>
      <c r="C43" s="4">
        <f>IF('True_Odds_Calculator_3-way'!C42="","",'True_Odds_Calculator_3-way'!C42)</f>
        <v>8.52</v>
      </c>
      <c r="D43" s="4">
        <f t="shared" si="0"/>
        <v>5.0963887098090188E-2</v>
      </c>
      <c r="E43" s="4">
        <f t="shared" si="1"/>
        <v>1.402644457624902</v>
      </c>
      <c r="F43" s="4">
        <f t="shared" si="2"/>
        <v>5.3568168925197313</v>
      </c>
      <c r="G43" s="4">
        <f t="shared" si="3"/>
        <v>9.9618531104766586</v>
      </c>
      <c r="I43" s="4">
        <f t="shared" si="4"/>
        <v>1.0509638870980902</v>
      </c>
    </row>
    <row r="44" spans="1:9" x14ac:dyDescent="0.2">
      <c r="A44" s="4">
        <f>IF('True_Odds_Calculator_3-way'!A43="","",'True_Odds_Calculator_3-way'!A43)</f>
        <v>1.8</v>
      </c>
      <c r="B44" s="4">
        <f>IF('True_Odds_Calculator_3-way'!B43="","",'True_Odds_Calculator_3-way'!B43)</f>
        <v>3.92</v>
      </c>
      <c r="C44" s="4">
        <f>IF('True_Odds_Calculator_3-way'!C43="","",'True_Odds_Calculator_3-way'!C43)</f>
        <v>4.58</v>
      </c>
      <c r="D44" s="4">
        <f t="shared" si="0"/>
        <v>2.8998207725593916E-2</v>
      </c>
      <c r="E44" s="4">
        <f t="shared" si="1"/>
        <v>1.8318726135446364</v>
      </c>
      <c r="F44" s="4">
        <f t="shared" si="2"/>
        <v>4.074382388144004</v>
      </c>
      <c r="G44" s="4">
        <f t="shared" si="3"/>
        <v>4.7921514041900304</v>
      </c>
      <c r="I44" s="4">
        <f t="shared" si="4"/>
        <v>1.0289982077255939</v>
      </c>
    </row>
    <row r="45" spans="1:9" x14ac:dyDescent="0.2">
      <c r="A45" s="4">
        <f>IF('True_Odds_Calculator_3-way'!A44="","",'True_Odds_Calculator_3-way'!A44)</f>
        <v>1.78</v>
      </c>
      <c r="B45" s="4">
        <f>IF('True_Odds_Calculator_3-way'!B44="","",'True_Odds_Calculator_3-way'!B44)</f>
        <v>3.75</v>
      </c>
      <c r="C45" s="4">
        <f>IF('True_Odds_Calculator_3-way'!C44="","",'True_Odds_Calculator_3-way'!C44)</f>
        <v>4.9400000000000004</v>
      </c>
      <c r="D45" s="4">
        <f t="shared" si="0"/>
        <v>3.0893569273226174E-2</v>
      </c>
      <c r="E45" s="4">
        <f t="shared" si="1"/>
        <v>1.8132369680495193</v>
      </c>
      <c r="F45" s="4">
        <f t="shared" si="2"/>
        <v>3.9006304981290087</v>
      </c>
      <c r="G45" s="4">
        <f t="shared" si="3"/>
        <v>5.2047742064473352</v>
      </c>
      <c r="I45" s="4">
        <f t="shared" si="4"/>
        <v>1.0308935692732262</v>
      </c>
    </row>
    <row r="46" spans="1:9" x14ac:dyDescent="0.2">
      <c r="A46" s="4">
        <f>IF('True_Odds_Calculator_3-way'!A45="","",'True_Odds_Calculator_3-way'!A45)</f>
        <v>2.79</v>
      </c>
      <c r="B46" s="4">
        <f>IF('True_Odds_Calculator_3-way'!B45="","",'True_Odds_Calculator_3-way'!B45)</f>
        <v>3.75</v>
      </c>
      <c r="C46" s="4">
        <f>IF('True_Odds_Calculator_3-way'!C45="","",'True_Odds_Calculator_3-way'!C45)</f>
        <v>2.39</v>
      </c>
      <c r="D46" s="4">
        <f t="shared" si="0"/>
        <v>4.3499647575771183E-2</v>
      </c>
      <c r="E46" s="4">
        <f t="shared" si="1"/>
        <v>2.9076271013991404</v>
      </c>
      <c r="F46" s="4">
        <f t="shared" si="2"/>
        <v>3.9656293488646859</v>
      </c>
      <c r="G46" s="4">
        <f t="shared" si="3"/>
        <v>2.4757980876095611</v>
      </c>
      <c r="I46" s="4">
        <f t="shared" si="4"/>
        <v>1.0434996475757712</v>
      </c>
    </row>
    <row r="47" spans="1:9" x14ac:dyDescent="0.2">
      <c r="A47" s="4">
        <f>IF('True_Odds_Calculator_3-way'!A46="","",'True_Odds_Calculator_3-way'!A46)</f>
        <v>1.79</v>
      </c>
      <c r="B47" s="4">
        <f>IF('True_Odds_Calculator_3-way'!B46="","",'True_Odds_Calculator_3-way'!B46)</f>
        <v>3.9</v>
      </c>
      <c r="C47" s="4">
        <f>IF('True_Odds_Calculator_3-way'!C46="","",'True_Odds_Calculator_3-way'!C46)</f>
        <v>4.32</v>
      </c>
      <c r="D47" s="4">
        <f t="shared" si="0"/>
        <v>4.6550955768832836E-2</v>
      </c>
      <c r="E47" s="4">
        <f t="shared" si="1"/>
        <v>1.8411383610784833</v>
      </c>
      <c r="F47" s="4">
        <f t="shared" si="2"/>
        <v>4.1512159937452164</v>
      </c>
      <c r="G47" s="4">
        <f t="shared" si="3"/>
        <v>4.6303907238401729</v>
      </c>
      <c r="I47" s="4">
        <f t="shared" si="4"/>
        <v>1.0465509557688328</v>
      </c>
    </row>
    <row r="48" spans="1:9" x14ac:dyDescent="0.2">
      <c r="A48" s="4">
        <f>IF('True_Odds_Calculator_3-way'!A47="","",'True_Odds_Calculator_3-way'!A47)</f>
        <v>1.69</v>
      </c>
      <c r="B48" s="4">
        <f>IF('True_Odds_Calculator_3-way'!B47="","",'True_Odds_Calculator_3-way'!B47)</f>
        <v>4.0999999999999996</v>
      </c>
      <c r="C48" s="4">
        <f>IF('True_Odds_Calculator_3-way'!C47="","",'True_Odds_Calculator_3-way'!C47)</f>
        <v>5.08</v>
      </c>
      <c r="D48" s="4">
        <f t="shared" si="0"/>
        <v>3.2468809056538595E-2</v>
      </c>
      <c r="E48" s="4">
        <f t="shared" si="1"/>
        <v>1.7214873155234205</v>
      </c>
      <c r="F48" s="4">
        <f t="shared" si="2"/>
        <v>4.2903815588037402</v>
      </c>
      <c r="G48" s="4">
        <f t="shared" si="3"/>
        <v>5.3755505464230522</v>
      </c>
      <c r="I48" s="4">
        <f t="shared" si="4"/>
        <v>1.0324688090565386</v>
      </c>
    </row>
    <row r="49" spans="1:9" x14ac:dyDescent="0.2">
      <c r="A49" s="4">
        <f>IF('True_Odds_Calculator_3-way'!A48="","",'True_Odds_Calculator_3-way'!A48)</f>
        <v>2.99</v>
      </c>
      <c r="B49" s="4">
        <f>IF('True_Odds_Calculator_3-way'!B48="","",'True_Odds_Calculator_3-way'!B48)</f>
        <v>3.34</v>
      </c>
      <c r="C49" s="4">
        <f>IF('True_Odds_Calculator_3-way'!C48="","",'True_Odds_Calculator_3-way'!C48)</f>
        <v>2.54</v>
      </c>
      <c r="D49" s="4">
        <f t="shared" si="0"/>
        <v>2.7550145541482163E-2</v>
      </c>
      <c r="E49" s="4">
        <f t="shared" si="1"/>
        <v>3.0744183370661009</v>
      </c>
      <c r="F49" s="4">
        <f t="shared" si="2"/>
        <v>3.4456878444538099</v>
      </c>
      <c r="G49" s="4">
        <f t="shared" si="3"/>
        <v>2.6006625072229332</v>
      </c>
      <c r="I49" s="4">
        <f t="shared" si="4"/>
        <v>1.0275501455414822</v>
      </c>
    </row>
    <row r="50" spans="1:9" x14ac:dyDescent="0.2">
      <c r="A50" s="4">
        <f>IF('True_Odds_Calculator_3-way'!A49="","",'True_Odds_Calculator_3-way'!A49)</f>
        <v>1.66</v>
      </c>
      <c r="B50" s="4">
        <f>IF('True_Odds_Calculator_3-way'!B49="","",'True_Odds_Calculator_3-way'!B49)</f>
        <v>4.18</v>
      </c>
      <c r="C50" s="4">
        <f>IF('True_Odds_Calculator_3-way'!C49="","",'True_Odds_Calculator_3-way'!C49)</f>
        <v>5.31</v>
      </c>
      <c r="D50" s="4">
        <f t="shared" si="0"/>
        <v>2.9968005452458923E-2</v>
      </c>
      <c r="E50" s="4">
        <f t="shared" si="1"/>
        <v>1.6879907630698963</v>
      </c>
      <c r="F50" s="4">
        <f t="shared" si="2"/>
        <v>4.3621431222273666</v>
      </c>
      <c r="G50" s="4">
        <f t="shared" si="3"/>
        <v>5.6074373733907708</v>
      </c>
      <c r="I50" s="4">
        <f t="shared" si="4"/>
        <v>1.0299680054524589</v>
      </c>
    </row>
    <row r="51" spans="1:9" x14ac:dyDescent="0.2">
      <c r="A51" s="4">
        <f>IF('True_Odds_Calculator_3-way'!A50="","",'True_Odds_Calculator_3-way'!A50)</f>
        <v>2.1</v>
      </c>
      <c r="B51" s="4">
        <f>IF('True_Odds_Calculator_3-way'!B50="","",'True_Odds_Calculator_3-way'!B50)</f>
        <v>3.74</v>
      </c>
      <c r="C51" s="4">
        <f>IF('True_Odds_Calculator_3-way'!C50="","",'True_Odds_Calculator_3-way'!C50)</f>
        <v>3.52</v>
      </c>
      <c r="D51" s="4">
        <f t="shared" si="0"/>
        <v>2.766106442577021E-2</v>
      </c>
      <c r="E51" s="4">
        <f t="shared" si="1"/>
        <v>2.1414646338415397</v>
      </c>
      <c r="F51" s="4">
        <f t="shared" si="2"/>
        <v>3.8735769183346345</v>
      </c>
      <c r="G51" s="4">
        <f t="shared" si="3"/>
        <v>3.6380761213618462</v>
      </c>
      <c r="I51" s="4">
        <f t="shared" si="4"/>
        <v>1.0276610644257702</v>
      </c>
    </row>
    <row r="52" spans="1:9" x14ac:dyDescent="0.2">
      <c r="A52" s="4">
        <f>IF('True_Odds_Calculator_3-way'!A51="","",'True_Odds_Calculator_3-way'!A51)</f>
        <v>1.84</v>
      </c>
      <c r="B52" s="4">
        <f>IF('True_Odds_Calculator_3-way'!B51="","",'True_Odds_Calculator_3-way'!B51)</f>
        <v>3.61</v>
      </c>
      <c r="C52" s="4">
        <f>IF('True_Odds_Calculator_3-way'!C51="","",'True_Odds_Calculator_3-way'!C51)</f>
        <v>4.42</v>
      </c>
      <c r="D52" s="4">
        <f t="shared" si="0"/>
        <v>4.6730915010275487E-2</v>
      </c>
      <c r="E52" s="4">
        <f t="shared" si="1"/>
        <v>1.8942935364231301</v>
      </c>
      <c r="F52" s="4">
        <f t="shared" si="2"/>
        <v>3.8250961244150634</v>
      </c>
      <c r="G52" s="4">
        <f t="shared" si="3"/>
        <v>4.7468195452187869</v>
      </c>
      <c r="I52" s="4">
        <f t="shared" si="4"/>
        <v>1.0467309150102755</v>
      </c>
    </row>
    <row r="53" spans="1:9" x14ac:dyDescent="0.2">
      <c r="A53" s="4">
        <f>IF('True_Odds_Calculator_3-way'!A52="","",'True_Odds_Calculator_3-way'!A52)</f>
        <v>1.56</v>
      </c>
      <c r="B53" s="4">
        <f>IF('True_Odds_Calculator_3-way'!B52="","",'True_Odds_Calculator_3-way'!B52)</f>
        <v>4.25</v>
      </c>
      <c r="C53" s="4">
        <f>IF('True_Odds_Calculator_3-way'!C52="","",'True_Odds_Calculator_3-way'!C52)</f>
        <v>5.7</v>
      </c>
      <c r="D53" s="4">
        <f t="shared" si="0"/>
        <v>5.1758355163928016E-2</v>
      </c>
      <c r="E53" s="4">
        <f t="shared" si="1"/>
        <v>1.6031476689432824</v>
      </c>
      <c r="F53" s="4">
        <f t="shared" si="2"/>
        <v>4.5862864077669911</v>
      </c>
      <c r="G53" s="4">
        <f t="shared" si="3"/>
        <v>6.3216794914687204</v>
      </c>
      <c r="I53" s="4">
        <f t="shared" si="4"/>
        <v>1.051758355163928</v>
      </c>
    </row>
    <row r="54" spans="1:9" x14ac:dyDescent="0.2">
      <c r="A54" s="4">
        <f>IF('True_Odds_Calculator_3-way'!A53="","",'True_Odds_Calculator_3-way'!A53)</f>
        <v>2.48</v>
      </c>
      <c r="B54" s="4">
        <f>IF('True_Odds_Calculator_3-way'!B53="","",'True_Odds_Calculator_3-way'!B53)</f>
        <v>3.17</v>
      </c>
      <c r="C54" s="4">
        <f>IF('True_Odds_Calculator_3-way'!C53="","",'True_Odds_Calculator_3-way'!C53)</f>
        <v>3.08</v>
      </c>
      <c r="D54" s="4">
        <f t="shared" si="0"/>
        <v>4.3358544376149055E-2</v>
      </c>
      <c r="E54" s="4">
        <f t="shared" si="1"/>
        <v>2.5721953612855781</v>
      </c>
      <c r="F54" s="4">
        <f t="shared" si="2"/>
        <v>3.3222087498527353</v>
      </c>
      <c r="G54" s="4">
        <f t="shared" si="3"/>
        <v>3.223493059307756</v>
      </c>
      <c r="I54" s="4">
        <f t="shared" si="4"/>
        <v>1.0433585443761491</v>
      </c>
    </row>
    <row r="55" spans="1:9" x14ac:dyDescent="0.2">
      <c r="A55" s="4">
        <f>IF('True_Odds_Calculator_3-way'!A54="","",'True_Odds_Calculator_3-way'!A54)</f>
        <v>2.0099999999999998</v>
      </c>
      <c r="B55" s="4">
        <f>IF('True_Odds_Calculator_3-way'!B54="","",'True_Odds_Calculator_3-way'!B54)</f>
        <v>3.26</v>
      </c>
      <c r="C55" s="4">
        <f>IF('True_Odds_Calculator_3-way'!C54="","",'True_Odds_Calculator_3-way'!C54)</f>
        <v>4.13</v>
      </c>
      <c r="D55" s="4">
        <f t="shared" si="0"/>
        <v>4.6391654673940907E-2</v>
      </c>
      <c r="E55" s="4">
        <f t="shared" si="1"/>
        <v>2.0744798297666964</v>
      </c>
      <c r="F55" s="4">
        <f t="shared" si="2"/>
        <v>3.4330687718148654</v>
      </c>
      <c r="G55" s="4">
        <f t="shared" si="3"/>
        <v>4.4117608316943215</v>
      </c>
      <c r="I55" s="4">
        <f t="shared" si="4"/>
        <v>1.0463916546739409</v>
      </c>
    </row>
    <row r="56" spans="1:9" x14ac:dyDescent="0.2">
      <c r="A56" s="4">
        <f>IF('True_Odds_Calculator_3-way'!A55="","",'True_Odds_Calculator_3-way'!A55)</f>
        <v>1.63</v>
      </c>
      <c r="B56" s="4">
        <f>IF('True_Odds_Calculator_3-way'!B55="","",'True_Odds_Calculator_3-way'!B55)</f>
        <v>3.84</v>
      </c>
      <c r="C56" s="4">
        <f>IF('True_Odds_Calculator_3-way'!C55="","",'True_Odds_Calculator_3-way'!C55)</f>
        <v>5.66</v>
      </c>
      <c r="D56" s="4">
        <f t="shared" si="0"/>
        <v>5.0592044411686077E-2</v>
      </c>
      <c r="E56" s="4">
        <f t="shared" si="1"/>
        <v>1.6760724564708711</v>
      </c>
      <c r="F56" s="4">
        <f t="shared" si="2"/>
        <v>4.1058883668548418</v>
      </c>
      <c r="G56" s="4">
        <f t="shared" si="3"/>
        <v>6.2572572284977248</v>
      </c>
      <c r="I56" s="4">
        <f t="shared" si="4"/>
        <v>1.0505920444116861</v>
      </c>
    </row>
    <row r="57" spans="1:9" x14ac:dyDescent="0.2">
      <c r="A57" s="4">
        <f>IF('True_Odds_Calculator_3-way'!A56="","",'True_Odds_Calculator_3-way'!A56)</f>
        <v>6.23</v>
      </c>
      <c r="B57" s="4">
        <f>IF('True_Odds_Calculator_3-way'!B56="","",'True_Odds_Calculator_3-way'!B56)</f>
        <v>4.51</v>
      </c>
      <c r="C57" s="4">
        <f>IF('True_Odds_Calculator_3-way'!C56="","",'True_Odds_Calculator_3-way'!C56)</f>
        <v>1.54</v>
      </c>
      <c r="D57" s="4">
        <f t="shared" si="0"/>
        <v>3.1593783032533462E-2</v>
      </c>
      <c r="E57" s="4">
        <f t="shared" si="1"/>
        <v>6.6674497520229723</v>
      </c>
      <c r="F57" s="4">
        <f t="shared" si="2"/>
        <v>4.7348881886048435</v>
      </c>
      <c r="G57" s="4">
        <f t="shared" si="3"/>
        <v>1.5653876796051056</v>
      </c>
      <c r="I57" s="4">
        <f t="shared" si="4"/>
        <v>1.0315937830325335</v>
      </c>
    </row>
    <row r="58" spans="1:9" x14ac:dyDescent="0.2">
      <c r="A58" s="4">
        <f>IF('True_Odds_Calculator_3-way'!A57="","",'True_Odds_Calculator_3-way'!A57)</f>
        <v>1.83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4.26</v>
      </c>
      <c r="D58" s="4">
        <f t="shared" si="0"/>
        <v>3.4996978068237317E-2</v>
      </c>
      <c r="E58" s="4">
        <f t="shared" si="1"/>
        <v>1.8699193307424944</v>
      </c>
      <c r="F58" s="4">
        <f t="shared" si="2"/>
        <v>4.1298175565823065</v>
      </c>
      <c r="G58" s="4">
        <f t="shared" si="3"/>
        <v>4.4827746646031938</v>
      </c>
      <c r="I58" s="4">
        <f t="shared" si="4"/>
        <v>1.0349969780682373</v>
      </c>
    </row>
    <row r="59" spans="1:9" x14ac:dyDescent="0.2">
      <c r="A59" s="4">
        <f>IF('True_Odds_Calculator_3-way'!A58="","",'True_Odds_Calculator_3-way'!A58)</f>
        <v>1.56</v>
      </c>
      <c r="B59" s="4">
        <f>IF('True_Odds_Calculator_3-way'!B58="","",'True_Odds_Calculator_3-way'!B58)</f>
        <v>4.6100000000000003</v>
      </c>
      <c r="C59" s="4">
        <f>IF('True_Odds_Calculator_3-way'!C58="","",'True_Odds_Calculator_3-way'!C58)</f>
        <v>5.75</v>
      </c>
      <c r="D59" s="4">
        <f t="shared" si="0"/>
        <v>3.185842420021423E-2</v>
      </c>
      <c r="E59" s="4">
        <f t="shared" si="1"/>
        <v>1.5862788999694393</v>
      </c>
      <c r="F59" s="4">
        <f t="shared" si="2"/>
        <v>4.847303517423005</v>
      </c>
      <c r="G59" s="4">
        <f t="shared" si="3"/>
        <v>6.1239398935697569</v>
      </c>
      <c r="I59" s="4">
        <f t="shared" si="4"/>
        <v>1.0318584242002142</v>
      </c>
    </row>
    <row r="60" spans="1:9" x14ac:dyDescent="0.2">
      <c r="A60" s="4">
        <f>IF('True_Odds_Calculator_3-way'!A59="","",'True_Odds_Calculator_3-way'!A59)</f>
        <v>1.56</v>
      </c>
      <c r="B60" s="4">
        <f>IF('True_Odds_Calculator_3-way'!B59="","",'True_Odds_Calculator_3-way'!B59)</f>
        <v>4.6100000000000003</v>
      </c>
      <c r="C60" s="4">
        <f>IF('True_Odds_Calculator_3-way'!C59="","",'True_Odds_Calculator_3-way'!C59)</f>
        <v>5.75</v>
      </c>
      <c r="D60" s="4">
        <f t="shared" si="0"/>
        <v>3.185842420021423E-2</v>
      </c>
      <c r="E60" s="4">
        <f t="shared" si="1"/>
        <v>1.5862788999694393</v>
      </c>
      <c r="F60" s="4">
        <f t="shared" si="2"/>
        <v>4.847303517423005</v>
      </c>
      <c r="G60" s="4">
        <f t="shared" si="3"/>
        <v>6.1239398935697569</v>
      </c>
      <c r="I60" s="4">
        <f t="shared" si="4"/>
        <v>1.0318584242002142</v>
      </c>
    </row>
    <row r="61" spans="1:9" x14ac:dyDescent="0.2">
      <c r="A61" s="4">
        <f>IF('True_Odds_Calculator_3-way'!A60="","",'True_Odds_Calculator_3-way'!A60)</f>
        <v>2.93</v>
      </c>
      <c r="B61" s="4">
        <f>IF('True_Odds_Calculator_3-way'!B60="","",'True_Odds_Calculator_3-way'!B60)</f>
        <v>2.96</v>
      </c>
      <c r="C61" s="4">
        <f>IF('True_Odds_Calculator_3-way'!C60="","",'True_Odds_Calculator_3-way'!C60)</f>
        <v>2.83</v>
      </c>
      <c r="D61" s="4">
        <f t="shared" si="0"/>
        <v>3.2491656624846765E-2</v>
      </c>
      <c r="E61" s="4">
        <f t="shared" si="1"/>
        <v>3.0260264652123188</v>
      </c>
      <c r="F61" s="4">
        <f t="shared" si="2"/>
        <v>3.0580358418461424</v>
      </c>
      <c r="G61" s="4">
        <f t="shared" si="3"/>
        <v>2.9194835209051027</v>
      </c>
      <c r="I61" s="4">
        <f t="shared" si="4"/>
        <v>1.0324916566248468</v>
      </c>
    </row>
    <row r="62" spans="1:9" x14ac:dyDescent="0.2">
      <c r="A62" s="4">
        <f>IF('True_Odds_Calculator_3-way'!A61="","",'True_Odds_Calculator_3-way'!A61)</f>
        <v>1.98</v>
      </c>
      <c r="B62" s="4">
        <f>IF('True_Odds_Calculator_3-way'!B61="","",'True_Odds_Calculator_3-way'!B61)</f>
        <v>3.39</v>
      </c>
      <c r="C62" s="4">
        <f>IF('True_Odds_Calculator_3-way'!C61="","",'True_Odds_Calculator_3-way'!C61)</f>
        <v>4.24</v>
      </c>
      <c r="D62" s="4">
        <f t="shared" si="0"/>
        <v>3.5884812391741905E-2</v>
      </c>
      <c r="E62" s="4">
        <f t="shared" si="1"/>
        <v>2.0280318582194079</v>
      </c>
      <c r="F62" s="4">
        <f t="shared" si="2"/>
        <v>3.5332736751462743</v>
      </c>
      <c r="G62" s="4">
        <f t="shared" si="3"/>
        <v>4.4665298968450884</v>
      </c>
      <c r="I62" s="4">
        <f t="shared" si="4"/>
        <v>1.0358848123917419</v>
      </c>
    </row>
    <row r="63" spans="1:9" x14ac:dyDescent="0.2">
      <c r="A63" s="4">
        <f>IF('True_Odds_Calculator_3-way'!A62="","",'True_Odds_Calculator_3-way'!A62)</f>
        <v>1.75</v>
      </c>
      <c r="B63" s="4">
        <f>IF('True_Odds_Calculator_3-way'!B62="","",'True_Odds_Calculator_3-way'!B62)</f>
        <v>3.92</v>
      </c>
      <c r="C63" s="4">
        <f>IF('True_Odds_Calculator_3-way'!C62="","",'True_Odds_Calculator_3-way'!C62)</f>
        <v>4.8099999999999996</v>
      </c>
      <c r="D63" s="4">
        <f t="shared" si="0"/>
        <v>3.4430820145105789E-2</v>
      </c>
      <c r="E63" s="4">
        <f t="shared" si="1"/>
        <v>1.7858685357075204</v>
      </c>
      <c r="F63" s="4">
        <f t="shared" si="2"/>
        <v>4.104667363288053</v>
      </c>
      <c r="G63" s="4">
        <f t="shared" si="3"/>
        <v>5.0910465493033792</v>
      </c>
      <c r="I63" s="4">
        <f t="shared" si="4"/>
        <v>1.0344308201451058</v>
      </c>
    </row>
    <row r="64" spans="1:9" x14ac:dyDescent="0.2">
      <c r="A64" s="4">
        <f>IF('True_Odds_Calculator_3-way'!A63="","",'True_Odds_Calculator_3-way'!A63)</f>
        <v>3.93</v>
      </c>
      <c r="B64" s="4">
        <f>IF('True_Odds_Calculator_3-way'!B63="","",'True_Odds_Calculator_3-way'!B63)</f>
        <v>3.43</v>
      </c>
      <c r="C64" s="4">
        <f>IF('True_Odds_Calculator_3-way'!C63="","",'True_Odds_Calculator_3-way'!C63)</f>
        <v>2.0499999999999998</v>
      </c>
      <c r="D64" s="4">
        <f t="shared" si="0"/>
        <v>3.3802993761804956E-2</v>
      </c>
      <c r="E64" s="4">
        <f t="shared" si="1"/>
        <v>4.112091305750706</v>
      </c>
      <c r="F64" s="4">
        <f t="shared" si="2"/>
        <v>3.5678922178856869</v>
      </c>
      <c r="G64" s="4">
        <f t="shared" si="3"/>
        <v>2.0984720012443803</v>
      </c>
      <c r="I64" s="4">
        <f t="shared" si="4"/>
        <v>1.033802993761805</v>
      </c>
    </row>
    <row r="65" spans="1:9" x14ac:dyDescent="0.2">
      <c r="A65" s="4">
        <f>IF('True_Odds_Calculator_3-way'!A64="","",'True_Odds_Calculator_3-way'!A64)</f>
        <v>1.85</v>
      </c>
      <c r="B65" s="4">
        <f>IF('True_Odds_Calculator_3-way'!B64="","",'True_Odds_Calculator_3-way'!B64)</f>
        <v>3.45</v>
      </c>
      <c r="C65" s="4">
        <f>IF('True_Odds_Calculator_3-way'!C64="","",'True_Odds_Calculator_3-way'!C64)</f>
        <v>4.82</v>
      </c>
      <c r="D65" s="4">
        <f t="shared" si="0"/>
        <v>3.7864492672358363E-2</v>
      </c>
      <c r="E65" s="4">
        <f t="shared" si="1"/>
        <v>1.8942298318116095</v>
      </c>
      <c r="F65" s="4">
        <f t="shared" si="2"/>
        <v>3.607066713827598</v>
      </c>
      <c r="G65" s="4">
        <f t="shared" si="3"/>
        <v>5.1322218916566795</v>
      </c>
      <c r="I65" s="4">
        <f t="shared" si="4"/>
        <v>1.0378644926723584</v>
      </c>
    </row>
    <row r="66" spans="1:9" x14ac:dyDescent="0.2">
      <c r="A66" s="4">
        <f>IF('True_Odds_Calculator_3-way'!A65="","",'True_Odds_Calculator_3-way'!A65)</f>
        <v>1.92</v>
      </c>
      <c r="B66" s="4">
        <f>IF('True_Odds_Calculator_3-way'!B65="","",'True_Odds_Calculator_3-way'!B65)</f>
        <v>3.47</v>
      </c>
      <c r="C66" s="4">
        <f>IF('True_Odds_Calculator_3-way'!C65="","",'True_Odds_Calculator_3-way'!C65)</f>
        <v>4.4400000000000004</v>
      </c>
      <c r="D66" s="4">
        <f t="shared" si="0"/>
        <v>3.4242996598904396E-2</v>
      </c>
      <c r="E66" s="4">
        <f t="shared" si="1"/>
        <v>1.9630206132368961</v>
      </c>
      <c r="F66" s="4">
        <f t="shared" si="2"/>
        <v>3.6131069754170926</v>
      </c>
      <c r="G66" s="4">
        <f t="shared" si="3"/>
        <v>4.6770301823692062</v>
      </c>
      <c r="I66" s="4">
        <f t="shared" si="4"/>
        <v>1.0342429965989044</v>
      </c>
    </row>
    <row r="67" spans="1:9" x14ac:dyDescent="0.2">
      <c r="A67" s="4">
        <f>IF('True_Odds_Calculator_3-way'!A66="","",'True_Odds_Calculator_3-way'!A66)</f>
        <v>1.78</v>
      </c>
      <c r="B67" s="4">
        <f>IF('True_Odds_Calculator_3-way'!B66="","",'True_Odds_Calculator_3-way'!B66)</f>
        <v>3.69</v>
      </c>
      <c r="C67" s="4">
        <f>IF('True_Odds_Calculator_3-way'!C66="","",'True_Odds_Calculator_3-way'!C66)</f>
        <v>4.9800000000000004</v>
      </c>
      <c r="D67" s="4">
        <f t="shared" ref="D67:D130" si="5">IF(A67="","",((1/A67)+(1/B67)+(1/C67))-1)</f>
        <v>3.3603675687494672E-2</v>
      </c>
      <c r="E67" s="4">
        <f t="shared" ref="E67:E130" si="6">IF(A67="","",(3*A67)/(3-($D67*A67)))</f>
        <v>1.8162119626790107</v>
      </c>
      <c r="F67" s="4">
        <f t="shared" ref="F67:F130" si="7">IF(B67="","",(3*B67)/(3-($D67*B67)))</f>
        <v>3.8490927054468744</v>
      </c>
      <c r="G67" s="4">
        <f t="shared" ref="G67:G130" si="8">IF(C67="","",(3*C67)/(3-($D67*C67)))</f>
        <v>5.2742063126067027</v>
      </c>
      <c r="I67" s="4">
        <f t="shared" ref="I67:I130" si="9">IF(A67="","",D67+1)</f>
        <v>1.0336036756874947</v>
      </c>
    </row>
    <row r="68" spans="1:9" x14ac:dyDescent="0.2">
      <c r="A68" s="4">
        <f>IF('True_Odds_Calculator_3-way'!A67="","",'True_Odds_Calculator_3-way'!A67)</f>
        <v>2.0699999999999998</v>
      </c>
      <c r="B68" s="4">
        <f>IF('True_Odds_Calculator_3-way'!B67="","",'True_Odds_Calculator_3-way'!B67)</f>
        <v>3.64</v>
      </c>
      <c r="C68" s="4">
        <f>IF('True_Odds_Calculator_3-way'!C67="","",'True_Odds_Calculator_3-way'!C67)</f>
        <v>3.54</v>
      </c>
      <c r="D68" s="4">
        <f t="shared" si="5"/>
        <v>4.0302937871103062E-2</v>
      </c>
      <c r="E68" s="4">
        <f t="shared" si="6"/>
        <v>2.1292112946609887</v>
      </c>
      <c r="F68" s="4">
        <f t="shared" si="7"/>
        <v>3.8271511266863572</v>
      </c>
      <c r="G68" s="4">
        <f t="shared" si="8"/>
        <v>3.7167596744023252</v>
      </c>
      <c r="I68" s="4">
        <f t="shared" si="9"/>
        <v>1.0403029378711031</v>
      </c>
    </row>
    <row r="69" spans="1:9" x14ac:dyDescent="0.2">
      <c r="A69" s="4">
        <f>IF('True_Odds_Calculator_3-way'!A68="","",'True_Odds_Calculator_3-way'!A68)</f>
        <v>2.09</v>
      </c>
      <c r="B69" s="4">
        <f>IF('True_Odds_Calculator_3-way'!B68="","",'True_Odds_Calculator_3-way'!B68)</f>
        <v>3.47</v>
      </c>
      <c r="C69" s="4">
        <f>IF('True_Odds_Calculator_3-way'!C68="","",'True_Odds_Calculator_3-way'!C68)</f>
        <v>3.81</v>
      </c>
      <c r="D69" s="4">
        <f t="shared" si="5"/>
        <v>2.9120529162926845E-2</v>
      </c>
      <c r="E69" s="4">
        <f t="shared" si="6"/>
        <v>2.1332784644226517</v>
      </c>
      <c r="F69" s="4">
        <f t="shared" si="7"/>
        <v>3.5909531610618117</v>
      </c>
      <c r="G69" s="4">
        <f t="shared" si="8"/>
        <v>3.9563167472649616</v>
      </c>
      <c r="I69" s="4">
        <f t="shared" si="9"/>
        <v>1.0291205291629268</v>
      </c>
    </row>
    <row r="70" spans="1:9" x14ac:dyDescent="0.2">
      <c r="A70" s="4">
        <f>IF('True_Odds_Calculator_3-way'!A69="","",'True_Odds_Calculator_3-way'!A69)</f>
        <v>3.68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2.23</v>
      </c>
      <c r="D70" s="4">
        <f t="shared" si="5"/>
        <v>2.7861931400632978E-2</v>
      </c>
      <c r="E70" s="4">
        <f t="shared" si="6"/>
        <v>3.810223149232836</v>
      </c>
      <c r="F70" s="4">
        <f t="shared" si="7"/>
        <v>3.3511503134934104</v>
      </c>
      <c r="G70" s="4">
        <f t="shared" si="8"/>
        <v>2.2771616164203445</v>
      </c>
      <c r="I70" s="4">
        <f t="shared" si="9"/>
        <v>1.027861931400633</v>
      </c>
    </row>
    <row r="71" spans="1:9" x14ac:dyDescent="0.2">
      <c r="A71" s="4">
        <f>IF('True_Odds_Calculator_3-way'!A70="","",'True_Odds_Calculator_3-way'!A70)</f>
        <v>2.72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2.76</v>
      </c>
      <c r="D71" s="4">
        <f t="shared" si="5"/>
        <v>2.7584947022287309E-2</v>
      </c>
      <c r="E71" s="4">
        <f t="shared" si="6"/>
        <v>2.7897732098870303</v>
      </c>
      <c r="F71" s="4">
        <f t="shared" si="7"/>
        <v>3.4671170695661355</v>
      </c>
      <c r="G71" s="4">
        <f t="shared" si="8"/>
        <v>2.8318675633729953</v>
      </c>
      <c r="I71" s="4">
        <f t="shared" si="9"/>
        <v>1.0275849470222873</v>
      </c>
    </row>
    <row r="72" spans="1:9" x14ac:dyDescent="0.2">
      <c r="A72" s="4">
        <f>IF('True_Odds_Calculator_3-way'!A71="","",'True_Odds_Calculator_3-way'!A71)</f>
        <v>1.92</v>
      </c>
      <c r="B72" s="4">
        <f>IF('True_Odds_Calculator_3-way'!B71="","",'True_Odds_Calculator_3-way'!B71)</f>
        <v>3.62</v>
      </c>
      <c r="C72" s="4">
        <f>IF('True_Odds_Calculator_3-way'!C71="","",'True_Odds_Calculator_3-way'!C71)</f>
        <v>4.32</v>
      </c>
      <c r="D72" s="4">
        <f t="shared" si="5"/>
        <v>2.8557908737466775E-2</v>
      </c>
      <c r="E72" s="4">
        <f t="shared" si="6"/>
        <v>1.9557452768838273</v>
      </c>
      <c r="F72" s="4">
        <f t="shared" si="7"/>
        <v>3.7491968609650455</v>
      </c>
      <c r="G72" s="4">
        <f t="shared" si="8"/>
        <v>4.5052720533159203</v>
      </c>
      <c r="I72" s="4">
        <f t="shared" si="9"/>
        <v>1.0285579087374668</v>
      </c>
    </row>
    <row r="73" spans="1:9" x14ac:dyDescent="0.2">
      <c r="A73" s="4">
        <f>IF('True_Odds_Calculator_3-way'!A72="","",'True_Odds_Calculator_3-way'!A72)</f>
        <v>2.1800000000000002</v>
      </c>
      <c r="B73" s="4">
        <f>IF('True_Odds_Calculator_3-way'!B72="","",'True_Odds_Calculator_3-way'!B72)</f>
        <v>3.28</v>
      </c>
      <c r="C73" s="4">
        <f>IF('True_Odds_Calculator_3-way'!C72="","",'True_Odds_Calculator_3-way'!C72)</f>
        <v>3.77</v>
      </c>
      <c r="D73" s="4">
        <f t="shared" si="5"/>
        <v>2.8845634500683559E-2</v>
      </c>
      <c r="E73" s="4">
        <f t="shared" si="6"/>
        <v>2.226673665350853</v>
      </c>
      <c r="F73" s="4">
        <f t="shared" si="7"/>
        <v>3.3868129467671948</v>
      </c>
      <c r="G73" s="4">
        <f t="shared" si="8"/>
        <v>3.911800204395866</v>
      </c>
      <c r="I73" s="4">
        <f t="shared" si="9"/>
        <v>1.0288456345006836</v>
      </c>
    </row>
    <row r="74" spans="1:9" x14ac:dyDescent="0.2">
      <c r="A74" s="4">
        <f>IF('True_Odds_Calculator_3-way'!A73="","",'True_Odds_Calculator_3-way'!A73)</f>
        <v>3.95</v>
      </c>
      <c r="B74" s="4">
        <f>IF('True_Odds_Calculator_3-way'!B73="","",'True_Odds_Calculator_3-way'!B73)</f>
        <v>3.51</v>
      </c>
      <c r="C74" s="4">
        <f>IF('True_Odds_Calculator_3-way'!C73="","",'True_Odds_Calculator_3-way'!C73)</f>
        <v>2.04</v>
      </c>
      <c r="D74" s="4">
        <f t="shared" si="5"/>
        <v>2.8260920293682767E-2</v>
      </c>
      <c r="E74" s="4">
        <f t="shared" si="6"/>
        <v>4.1026608799586892</v>
      </c>
      <c r="F74" s="4">
        <f t="shared" si="7"/>
        <v>3.6300278763174512</v>
      </c>
      <c r="G74" s="4">
        <f t="shared" si="8"/>
        <v>2.0799717018457047</v>
      </c>
      <c r="I74" s="4">
        <f t="shared" si="9"/>
        <v>1.0282609202936828</v>
      </c>
    </row>
    <row r="75" spans="1: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3.28</v>
      </c>
      <c r="C75" s="4">
        <f>IF('True_Odds_Calculator_3-way'!C74="","",'True_Odds_Calculator_3-way'!C74)</f>
        <v>2.56</v>
      </c>
      <c r="D75" s="4">
        <f t="shared" si="5"/>
        <v>2.7728962401750268E-2</v>
      </c>
      <c r="E75" s="4">
        <f t="shared" si="6"/>
        <v>3.0961388947326469</v>
      </c>
      <c r="F75" s="4">
        <f t="shared" si="7"/>
        <v>3.382548725979623</v>
      </c>
      <c r="G75" s="4">
        <f t="shared" si="8"/>
        <v>2.6220429048528562</v>
      </c>
      <c r="I75" s="4">
        <f t="shared" si="9"/>
        <v>1.0277289624017503</v>
      </c>
    </row>
    <row r="76" spans="1: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3.53</v>
      </c>
      <c r="C76" s="4">
        <f>IF('True_Odds_Calculator_3-way'!C75="","",'True_Odds_Calculator_3-way'!C75)</f>
        <v>4.0599999999999996</v>
      </c>
      <c r="D76" s="4">
        <f t="shared" si="5"/>
        <v>2.9591537699381831E-2</v>
      </c>
      <c r="E76" s="4">
        <f t="shared" si="6"/>
        <v>2.0402494115860605</v>
      </c>
      <c r="F76" s="4">
        <f t="shared" si="7"/>
        <v>3.6573465238731191</v>
      </c>
      <c r="G76" s="4">
        <f t="shared" si="8"/>
        <v>4.2293746741557561</v>
      </c>
      <c r="I76" s="4">
        <f t="shared" si="9"/>
        <v>1.0295915376993818</v>
      </c>
    </row>
    <row r="77" spans="1:9" x14ac:dyDescent="0.2">
      <c r="A77" s="4">
        <f>IF('True_Odds_Calculator_3-way'!A76="","",'True_Odds_Calculator_3-way'!A76)</f>
        <v>1.71</v>
      </c>
      <c r="B77" s="4">
        <f>IF('True_Odds_Calculator_3-way'!B76="","",'True_Odds_Calculator_3-way'!B76)</f>
        <v>3.83</v>
      </c>
      <c r="C77" s="4">
        <f>IF('True_Odds_Calculator_3-way'!C76="","",'True_Odds_Calculator_3-way'!C76)</f>
        <v>5.36</v>
      </c>
      <c r="D77" s="4">
        <f t="shared" si="5"/>
        <v>3.2459091560656628E-2</v>
      </c>
      <c r="E77" s="4">
        <f t="shared" si="6"/>
        <v>1.7422342646646112</v>
      </c>
      <c r="F77" s="4">
        <f t="shared" si="7"/>
        <v>3.9955743650688982</v>
      </c>
      <c r="G77" s="4">
        <f t="shared" si="8"/>
        <v>5.6899824339674501</v>
      </c>
      <c r="I77" s="4">
        <f t="shared" si="9"/>
        <v>1.0324590915606566</v>
      </c>
    </row>
    <row r="78" spans="1:9" x14ac:dyDescent="0.2">
      <c r="A78" s="4">
        <f>IF('True_Odds_Calculator_3-way'!A77="","",'True_Odds_Calculator_3-way'!A77)</f>
        <v>1.46</v>
      </c>
      <c r="B78" s="4">
        <f>IF('True_Odds_Calculator_3-way'!B77="","",'True_Odds_Calculator_3-way'!B77)</f>
        <v>4.6100000000000003</v>
      </c>
      <c r="C78" s="4">
        <f>IF('True_Odds_Calculator_3-way'!C77="","",'True_Odds_Calculator_3-way'!C77)</f>
        <v>7.66</v>
      </c>
      <c r="D78" s="4">
        <f t="shared" si="5"/>
        <v>3.2399549417690077E-2</v>
      </c>
      <c r="E78" s="4">
        <f t="shared" si="6"/>
        <v>1.4833897645242813</v>
      </c>
      <c r="F78" s="4">
        <f t="shared" si="7"/>
        <v>4.8515453823095553</v>
      </c>
      <c r="G78" s="4">
        <f t="shared" si="8"/>
        <v>8.3508385653003696</v>
      </c>
      <c r="I78" s="4">
        <f t="shared" si="9"/>
        <v>1.0323995494176901</v>
      </c>
    </row>
    <row r="79" spans="1:9" x14ac:dyDescent="0.2">
      <c r="A79" s="4">
        <f>IF('True_Odds_Calculator_3-way'!A78="","",'True_Odds_Calculator_3-way'!A78)</f>
        <v>2.23</v>
      </c>
      <c r="B79" s="4">
        <f>IF('True_Odds_Calculator_3-way'!B78="","",'True_Odds_Calculator_3-way'!B78)</f>
        <v>3.2</v>
      </c>
      <c r="C79" s="4">
        <f>IF('True_Odds_Calculator_3-way'!C78="","",'True_Odds_Calculator_3-way'!C78)</f>
        <v>3.75</v>
      </c>
      <c r="D79" s="4">
        <f t="shared" si="5"/>
        <v>2.7597159940209171E-2</v>
      </c>
      <c r="E79" s="4">
        <f t="shared" si="6"/>
        <v>2.2767040539965682</v>
      </c>
      <c r="F79" s="4">
        <f t="shared" si="7"/>
        <v>3.2970553205470452</v>
      </c>
      <c r="G79" s="4">
        <f t="shared" si="8"/>
        <v>3.8839836474031784</v>
      </c>
      <c r="I79" s="4">
        <f t="shared" si="9"/>
        <v>1.0275971599402092</v>
      </c>
    </row>
    <row r="80" spans="1:9" x14ac:dyDescent="0.2">
      <c r="A80" s="4">
        <f>IF('True_Odds_Calculator_3-way'!A79="","",'True_Odds_Calculator_3-way'!A79)</f>
        <v>3.05</v>
      </c>
      <c r="B80" s="4">
        <f>IF('True_Odds_Calculator_3-way'!B79="","",'True_Odds_Calculator_3-way'!B79)</f>
        <v>3.27</v>
      </c>
      <c r="C80" s="4">
        <f>IF('True_Odds_Calculator_3-way'!C79="","",'True_Odds_Calculator_3-way'!C79)</f>
        <v>2.54</v>
      </c>
      <c r="D80" s="4">
        <f t="shared" si="5"/>
        <v>2.7380037414107994E-2</v>
      </c>
      <c r="E80" s="4">
        <f t="shared" si="6"/>
        <v>3.1373319369099546</v>
      </c>
      <c r="F80" s="4">
        <f t="shared" si="7"/>
        <v>3.3705927825792696</v>
      </c>
      <c r="G80" s="4">
        <f t="shared" si="8"/>
        <v>2.6002790580865769</v>
      </c>
      <c r="I80" s="4">
        <f t="shared" si="9"/>
        <v>1.027380037414108</v>
      </c>
    </row>
    <row r="81" spans="1:9" x14ac:dyDescent="0.2">
      <c r="A81" s="4">
        <f>IF('True_Odds_Calculator_3-way'!A80="","",'True_Odds_Calculator_3-way'!A80)</f>
        <v>1.0900000000000001</v>
      </c>
      <c r="B81" s="4">
        <f>IF('True_Odds_Calculator_3-way'!B80="","",'True_Odds_Calculator_3-way'!B80)</f>
        <v>9.3800000000000008</v>
      </c>
      <c r="C81" s="4">
        <f>IF('True_Odds_Calculator_3-way'!C80="","",'True_Odds_Calculator_3-way'!C80)</f>
        <v>35.270000000000003</v>
      </c>
      <c r="D81" s="4">
        <f t="shared" si="5"/>
        <v>5.2393708446479614E-2</v>
      </c>
      <c r="E81" s="4">
        <f t="shared" si="6"/>
        <v>1.1111523185919097</v>
      </c>
      <c r="F81" s="4">
        <f t="shared" si="7"/>
        <v>11.217649035195535</v>
      </c>
      <c r="G81" s="4">
        <f t="shared" si="8"/>
        <v>91.843066417840262</v>
      </c>
      <c r="I81" s="4">
        <f t="shared" si="9"/>
        <v>1.0523937084464796</v>
      </c>
    </row>
    <row r="82" spans="1:9" x14ac:dyDescent="0.2">
      <c r="A82" s="4">
        <f>IF('True_Odds_Calculator_3-way'!A81="","",'True_Odds_Calculator_3-way'!A81)</f>
        <v>2.15</v>
      </c>
      <c r="B82" s="4">
        <f>IF('True_Odds_Calculator_3-way'!B81="","",'True_Odds_Calculator_3-way'!B81)</f>
        <v>2.98</v>
      </c>
      <c r="C82" s="4">
        <f>IF('True_Odds_Calculator_3-way'!C81="","",'True_Odds_Calculator_3-way'!C81)</f>
        <v>3.9</v>
      </c>
      <c r="D82" s="4">
        <f t="shared" si="5"/>
        <v>5.7097005278681667E-2</v>
      </c>
      <c r="E82" s="4">
        <f t="shared" si="6"/>
        <v>2.241730538617734</v>
      </c>
      <c r="F82" s="4">
        <f t="shared" si="7"/>
        <v>3.1591770164739996</v>
      </c>
      <c r="G82" s="4">
        <f t="shared" si="8"/>
        <v>4.2126917046469945</v>
      </c>
      <c r="I82" s="4">
        <f t="shared" si="9"/>
        <v>1.0570970052786817</v>
      </c>
    </row>
    <row r="83" spans="1:9" x14ac:dyDescent="0.2">
      <c r="A83" s="4">
        <f>IF('True_Odds_Calculator_3-way'!A82="","",'True_Odds_Calculator_3-way'!A82)</f>
        <v>3.17</v>
      </c>
      <c r="B83" s="4">
        <f>IF('True_Odds_Calculator_3-way'!B82="","",'True_Odds_Calculator_3-way'!B82)</f>
        <v>3.25</v>
      </c>
      <c r="C83" s="4">
        <f>IF('True_Odds_Calculator_3-way'!C82="","",'True_Odds_Calculator_3-way'!C82)</f>
        <v>2.37</v>
      </c>
      <c r="D83" s="4">
        <f t="shared" si="5"/>
        <v>4.5090649211561251E-2</v>
      </c>
      <c r="E83" s="4">
        <f t="shared" si="6"/>
        <v>3.328593451260478</v>
      </c>
      <c r="F83" s="4">
        <f t="shared" si="7"/>
        <v>3.4169099099834521</v>
      </c>
      <c r="G83" s="4">
        <f t="shared" si="8"/>
        <v>2.4575415953386046</v>
      </c>
      <c r="I83" s="4">
        <f t="shared" si="9"/>
        <v>1.0450906492115613</v>
      </c>
    </row>
    <row r="84" spans="1:9" x14ac:dyDescent="0.2">
      <c r="A84" s="4">
        <f>IF('True_Odds_Calculator_3-way'!A83="","",'True_Odds_Calculator_3-way'!A83)</f>
        <v>1.67</v>
      </c>
      <c r="B84" s="4">
        <f>IF('True_Odds_Calculator_3-way'!B83="","",'True_Odds_Calculator_3-way'!B83)</f>
        <v>3.9</v>
      </c>
      <c r="C84" s="4">
        <f>IF('True_Odds_Calculator_3-way'!C83="","",'True_Odds_Calculator_3-way'!C83)</f>
        <v>5.22</v>
      </c>
      <c r="D84" s="4">
        <f t="shared" si="5"/>
        <v>4.6783532845890985E-2</v>
      </c>
      <c r="E84" s="4">
        <f t="shared" si="6"/>
        <v>1.7146544602482774</v>
      </c>
      <c r="F84" s="4">
        <f t="shared" si="7"/>
        <v>4.1525523926314429</v>
      </c>
      <c r="G84" s="4">
        <f t="shared" si="8"/>
        <v>5.6825811239515822</v>
      </c>
      <c r="I84" s="4">
        <f t="shared" si="9"/>
        <v>1.046783532845891</v>
      </c>
    </row>
    <row r="85" spans="1:9" x14ac:dyDescent="0.2">
      <c r="A85" s="4">
        <f>IF('True_Odds_Calculator_3-way'!A84="","",'True_Odds_Calculator_3-way'!A84)</f>
        <v>1.75</v>
      </c>
      <c r="B85" s="4">
        <f>IF('True_Odds_Calculator_3-way'!B84="","",'True_Odds_Calculator_3-way'!B84)</f>
        <v>3.87</v>
      </c>
      <c r="C85" s="4">
        <f>IF('True_Odds_Calculator_3-way'!C84="","",'True_Odds_Calculator_3-way'!C84)</f>
        <v>4.62</v>
      </c>
      <c r="D85" s="4">
        <f t="shared" si="5"/>
        <v>4.6276720695325402E-2</v>
      </c>
      <c r="E85" s="4">
        <f t="shared" si="6"/>
        <v>1.7985514535760991</v>
      </c>
      <c r="F85" s="4">
        <f t="shared" si="7"/>
        <v>4.1156944892039959</v>
      </c>
      <c r="G85" s="4">
        <f t="shared" si="8"/>
        <v>4.9745144955762068</v>
      </c>
      <c r="I85" s="4">
        <f t="shared" si="9"/>
        <v>1.0462767206953254</v>
      </c>
    </row>
    <row r="86" spans="1:9" x14ac:dyDescent="0.2">
      <c r="A86" s="4">
        <f>IF('True_Odds_Calculator_3-way'!A85="","",'True_Odds_Calculator_3-way'!A85)</f>
        <v>2.77</v>
      </c>
      <c r="B86" s="4">
        <f>IF('True_Odds_Calculator_3-way'!B85="","",'True_Odds_Calculator_3-way'!B85)</f>
        <v>3.19</v>
      </c>
      <c r="C86" s="4">
        <f>IF('True_Odds_Calculator_3-way'!C85="","",'True_Odds_Calculator_3-way'!C85)</f>
        <v>2.71</v>
      </c>
      <c r="D86" s="4">
        <f t="shared" si="5"/>
        <v>4.3494144186261519E-2</v>
      </c>
      <c r="E86" s="4">
        <f t="shared" si="6"/>
        <v>2.8858964263012998</v>
      </c>
      <c r="F86" s="4">
        <f t="shared" si="7"/>
        <v>3.3446877034149334</v>
      </c>
      <c r="G86" s="4">
        <f t="shared" si="8"/>
        <v>2.8208295767294094</v>
      </c>
      <c r="I86" s="4">
        <f t="shared" si="9"/>
        <v>1.0434941441862615</v>
      </c>
    </row>
    <row r="87" spans="1:9" x14ac:dyDescent="0.2">
      <c r="A87" s="4">
        <f>IF('True_Odds_Calculator_3-way'!A86="","",'True_Odds_Calculator_3-way'!A86)</f>
        <v>1.72</v>
      </c>
      <c r="B87" s="4">
        <f>IF('True_Odds_Calculator_3-way'!B86="","",'True_Odds_Calculator_3-way'!B86)</f>
        <v>3.89</v>
      </c>
      <c r="C87" s="4">
        <f>IF('True_Odds_Calculator_3-way'!C86="","",'True_Odds_Calculator_3-way'!C86)</f>
        <v>5.15</v>
      </c>
      <c r="D87" s="4">
        <f t="shared" si="5"/>
        <v>3.2639514859122531E-2</v>
      </c>
      <c r="E87" s="4">
        <f t="shared" si="6"/>
        <v>1.7528007240933656</v>
      </c>
      <c r="F87" s="4">
        <f t="shared" si="7"/>
        <v>4.0619104950544846</v>
      </c>
      <c r="G87" s="4">
        <f t="shared" si="8"/>
        <v>5.4556886000004212</v>
      </c>
      <c r="I87" s="4">
        <f t="shared" si="9"/>
        <v>1.0326395148591225</v>
      </c>
    </row>
    <row r="88" spans="1:9" x14ac:dyDescent="0.2">
      <c r="A88" s="4">
        <f>IF('True_Odds_Calculator_3-way'!A87="","",'True_Odds_Calculator_3-way'!A87)</f>
        <v>1.76</v>
      </c>
      <c r="B88" s="4">
        <f>IF('True_Odds_Calculator_3-way'!B87="","",'True_Odds_Calculator_3-way'!B87)</f>
        <v>3.65</v>
      </c>
      <c r="C88" s="4">
        <f>IF('True_Odds_Calculator_3-way'!C87="","",'True_Odds_Calculator_3-way'!C87)</f>
        <v>5.28</v>
      </c>
      <c r="D88" s="4">
        <f t="shared" si="5"/>
        <v>3.1548360315483581E-2</v>
      </c>
      <c r="E88" s="4">
        <f t="shared" si="6"/>
        <v>1.7931890081260469</v>
      </c>
      <c r="F88" s="4">
        <f t="shared" si="7"/>
        <v>3.7956932773109244</v>
      </c>
      <c r="G88" s="4">
        <f t="shared" si="8"/>
        <v>5.5904080448655966</v>
      </c>
      <c r="I88" s="4">
        <f t="shared" si="9"/>
        <v>1.0315483603154836</v>
      </c>
    </row>
    <row r="89" spans="1:9" x14ac:dyDescent="0.2">
      <c r="A89" s="4">
        <f>IF('True_Odds_Calculator_3-way'!A88="","",'True_Odds_Calculator_3-way'!A88)</f>
        <v>1.5</v>
      </c>
      <c r="B89" s="4">
        <f>IF('True_Odds_Calculator_3-way'!B88="","",'True_Odds_Calculator_3-way'!B88)</f>
        <v>4.5999999999999996</v>
      </c>
      <c r="C89" s="4">
        <f>IF('True_Odds_Calculator_3-way'!C88="","",'True_Odds_Calculator_3-way'!C88)</f>
        <v>6.89</v>
      </c>
      <c r="D89" s="4">
        <f t="shared" si="5"/>
        <v>2.9195852001430378E-2</v>
      </c>
      <c r="E89" s="4">
        <f t="shared" si="6"/>
        <v>1.522221273507375</v>
      </c>
      <c r="F89" s="4">
        <f t="shared" si="7"/>
        <v>4.8155788905020769</v>
      </c>
      <c r="G89" s="4">
        <f t="shared" si="8"/>
        <v>7.3852009113504558</v>
      </c>
      <c r="I89" s="4">
        <f t="shared" si="9"/>
        <v>1.0291958520014304</v>
      </c>
    </row>
    <row r="90" spans="1:9" x14ac:dyDescent="0.2">
      <c r="A90" s="4">
        <f>IF('True_Odds_Calculator_3-way'!A89="","",'True_Odds_Calculator_3-way'!A89)</f>
        <v>2.02</v>
      </c>
      <c r="B90" s="4">
        <f>IF('True_Odds_Calculator_3-way'!B89="","",'True_Odds_Calculator_3-way'!B89)</f>
        <v>3.54</v>
      </c>
      <c r="C90" s="4">
        <f>IF('True_Odds_Calculator_3-way'!C89="","",'True_Odds_Calculator_3-way'!C89)</f>
        <v>3.96</v>
      </c>
      <c r="D90" s="4">
        <f t="shared" si="5"/>
        <v>3.0060633181962393E-2</v>
      </c>
      <c r="E90" s="4">
        <f t="shared" si="6"/>
        <v>2.0617311420104008</v>
      </c>
      <c r="F90" s="4">
        <f t="shared" si="7"/>
        <v>3.6701872190055917</v>
      </c>
      <c r="G90" s="4">
        <f t="shared" si="8"/>
        <v>4.1236256119070536</v>
      </c>
      <c r="I90" s="4">
        <f t="shared" si="9"/>
        <v>1.0300606331819624</v>
      </c>
    </row>
    <row r="91" spans="1:9" x14ac:dyDescent="0.2">
      <c r="A91" s="4">
        <f>IF('True_Odds_Calculator_3-way'!A90="","",'True_Odds_Calculator_3-way'!A90)</f>
        <v>2.15</v>
      </c>
      <c r="B91" s="4">
        <f>IF('True_Odds_Calculator_3-way'!B90="","",'True_Odds_Calculator_3-way'!B90)</f>
        <v>3.51</v>
      </c>
      <c r="C91" s="4">
        <f>IF('True_Odds_Calculator_3-way'!C90="","",'True_Odds_Calculator_3-way'!C90)</f>
        <v>3.59</v>
      </c>
      <c r="D91" s="4">
        <f t="shared" si="5"/>
        <v>2.8568096003478427E-2</v>
      </c>
      <c r="E91" s="4">
        <f t="shared" si="6"/>
        <v>2.194938741493599</v>
      </c>
      <c r="F91" s="4">
        <f t="shared" si="7"/>
        <v>3.6313776065850703</v>
      </c>
      <c r="G91" s="4">
        <f t="shared" si="8"/>
        <v>3.7170736961158273</v>
      </c>
      <c r="I91" s="4">
        <f t="shared" si="9"/>
        <v>1.0285680960034784</v>
      </c>
    </row>
    <row r="92" spans="1:9" x14ac:dyDescent="0.2">
      <c r="A92" s="4">
        <f>IF('True_Odds_Calculator_3-way'!A91="","",'True_Odds_Calculator_3-way'!A91)</f>
        <v>1.82</v>
      </c>
      <c r="B92" s="4">
        <f>IF('True_Odds_Calculator_3-way'!B91="","",'True_Odds_Calculator_3-way'!B91)</f>
        <v>3.76</v>
      </c>
      <c r="C92" s="4">
        <f>IF('True_Odds_Calculator_3-way'!C91="","",'True_Odds_Calculator_3-way'!C91)</f>
        <v>4.68</v>
      </c>
      <c r="D92" s="4">
        <f t="shared" si="5"/>
        <v>2.9083209934273713E-2</v>
      </c>
      <c r="E92" s="4">
        <f t="shared" si="6"/>
        <v>1.8526884911881021</v>
      </c>
      <c r="F92" s="4">
        <f t="shared" si="7"/>
        <v>3.9022403946879325</v>
      </c>
      <c r="G92" s="4">
        <f t="shared" si="8"/>
        <v>4.9024219396743849</v>
      </c>
      <c r="I92" s="4">
        <f t="shared" si="9"/>
        <v>1.0290832099342737</v>
      </c>
    </row>
    <row r="93" spans="1:9" x14ac:dyDescent="0.2">
      <c r="A93" s="4">
        <f>IF('True_Odds_Calculator_3-way'!A92="","",'True_Odds_Calculator_3-way'!A92)</f>
        <v>1.75</v>
      </c>
      <c r="B93" s="4">
        <f>IF('True_Odds_Calculator_3-way'!B92="","",'True_Odds_Calculator_3-way'!B92)</f>
        <v>3.98</v>
      </c>
      <c r="C93" s="4">
        <f>IF('True_Odds_Calculator_3-way'!C92="","",'True_Odds_Calculator_3-way'!C92)</f>
        <v>4.7</v>
      </c>
      <c r="D93" s="4">
        <f t="shared" si="5"/>
        <v>3.5450810282415146E-2</v>
      </c>
      <c r="E93" s="4">
        <f t="shared" si="6"/>
        <v>1.7869535550197881</v>
      </c>
      <c r="F93" s="4">
        <f t="shared" si="7"/>
        <v>4.1764230581130786</v>
      </c>
      <c r="G93" s="4">
        <f t="shared" si="8"/>
        <v>4.9763865312017028</v>
      </c>
      <c r="I93" s="4">
        <f t="shared" si="9"/>
        <v>1.0354508102824151</v>
      </c>
    </row>
    <row r="94" spans="1:9" x14ac:dyDescent="0.2">
      <c r="A94" s="4">
        <f>IF('True_Odds_Calculator_3-way'!A93="","",'True_Odds_Calculator_3-way'!A93)</f>
        <v>2.0299999999999998</v>
      </c>
      <c r="B94" s="4">
        <f>IF('True_Odds_Calculator_3-way'!B93="","",'True_Odds_Calculator_3-way'!B93)</f>
        <v>3.94</v>
      </c>
      <c r="C94" s="4">
        <f>IF('True_Odds_Calculator_3-way'!C93="","",'True_Odds_Calculator_3-way'!C93)</f>
        <v>3.54</v>
      </c>
      <c r="D94" s="4">
        <f t="shared" si="5"/>
        <v>2.8903819743623105E-2</v>
      </c>
      <c r="E94" s="4">
        <f t="shared" si="6"/>
        <v>2.0704952668688028</v>
      </c>
      <c r="F94" s="4">
        <f t="shared" si="7"/>
        <v>4.095465295752776</v>
      </c>
      <c r="G94" s="4">
        <f t="shared" si="8"/>
        <v>3.665000361577389</v>
      </c>
      <c r="I94" s="4">
        <f t="shared" si="9"/>
        <v>1.0289038197436231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4.47</v>
      </c>
      <c r="C95" s="4">
        <f>IF('True_Odds_Calculator_3-way'!C94="","",'True_Odds_Calculator_3-way'!C94)</f>
        <v>5.84</v>
      </c>
      <c r="D95" s="4">
        <f t="shared" si="5"/>
        <v>3.1889198404002839E-2</v>
      </c>
      <c r="E95" s="4">
        <f t="shared" si="6"/>
        <v>1.5966459135193125</v>
      </c>
      <c r="F95" s="4">
        <f t="shared" si="7"/>
        <v>4.6929868261286236</v>
      </c>
      <c r="G95" s="4">
        <f t="shared" si="8"/>
        <v>6.2265281715418679</v>
      </c>
      <c r="I95" s="4">
        <f t="shared" si="9"/>
        <v>1.0318891984040028</v>
      </c>
    </row>
    <row r="96" spans="1:9" x14ac:dyDescent="0.2">
      <c r="A96" s="4">
        <f>IF('True_Odds_Calculator_3-way'!A95="","",'True_Odds_Calculator_3-way'!A95)</f>
        <v>2.97</v>
      </c>
      <c r="B96" s="4">
        <f>IF('True_Odds_Calculator_3-way'!B95="","",'True_Odds_Calculator_3-way'!B95)</f>
        <v>3.53</v>
      </c>
      <c r="C96" s="4">
        <f>IF('True_Odds_Calculator_3-way'!C95="","",'True_Odds_Calculator_3-way'!C95)</f>
        <v>2.46</v>
      </c>
      <c r="D96" s="4">
        <f t="shared" si="5"/>
        <v>2.6490520721156985E-2</v>
      </c>
      <c r="E96" s="4">
        <f t="shared" si="6"/>
        <v>3.0499878075633786</v>
      </c>
      <c r="F96" s="4">
        <f t="shared" si="7"/>
        <v>3.6435720075914793</v>
      </c>
      <c r="G96" s="4">
        <f t="shared" si="8"/>
        <v>2.5146232163022324</v>
      </c>
      <c r="I96" s="4">
        <f t="shared" si="9"/>
        <v>1.026490520721157</v>
      </c>
    </row>
    <row r="97" spans="1:9" x14ac:dyDescent="0.2">
      <c r="A97" s="4">
        <f>IF('True_Odds_Calculator_3-way'!A96="","",'True_Odds_Calculator_3-way'!A96)</f>
        <v>2.2999999999999998</v>
      </c>
      <c r="B97" s="4">
        <f>IF('True_Odds_Calculator_3-way'!B96="","",'True_Odds_Calculator_3-way'!B96)</f>
        <v>3.51</v>
      </c>
      <c r="C97" s="4">
        <f>IF('True_Odds_Calculator_3-way'!C96="","",'True_Odds_Calculator_3-way'!C96)</f>
        <v>3.25</v>
      </c>
      <c r="D97" s="4">
        <f t="shared" si="5"/>
        <v>2.7375201288244888E-2</v>
      </c>
      <c r="E97" s="4">
        <f t="shared" si="6"/>
        <v>2.3493064312736447</v>
      </c>
      <c r="F97" s="4">
        <f t="shared" si="7"/>
        <v>3.6261416379697566</v>
      </c>
      <c r="G97" s="4">
        <f t="shared" si="8"/>
        <v>3.3493292767252112</v>
      </c>
      <c r="I97" s="4">
        <f t="shared" si="9"/>
        <v>1.0273752012882449</v>
      </c>
    </row>
    <row r="98" spans="1:9" x14ac:dyDescent="0.2">
      <c r="A98" s="4">
        <f>IF('True_Odds_Calculator_3-way'!A97="","",'True_Odds_Calculator_3-way'!A97)</f>
        <v>2.29</v>
      </c>
      <c r="B98" s="4">
        <f>IF('True_Odds_Calculator_3-way'!B97="","",'True_Odds_Calculator_3-way'!B97)</f>
        <v>3.51</v>
      </c>
      <c r="C98" s="4">
        <f>IF('True_Odds_Calculator_3-way'!C97="","",'True_Odds_Calculator_3-way'!C97)</f>
        <v>3.27</v>
      </c>
      <c r="D98" s="4">
        <f t="shared" si="5"/>
        <v>2.739190516122525E-2</v>
      </c>
      <c r="E98" s="4">
        <f t="shared" si="6"/>
        <v>2.3389045153412469</v>
      </c>
      <c r="F98" s="4">
        <f t="shared" si="7"/>
        <v>3.626214851984138</v>
      </c>
      <c r="G98" s="4">
        <f t="shared" si="8"/>
        <v>3.370637725924289</v>
      </c>
      <c r="I98" s="4">
        <f t="shared" si="9"/>
        <v>1.0273919051612252</v>
      </c>
    </row>
    <row r="99" spans="1:9" x14ac:dyDescent="0.2">
      <c r="A99" s="4">
        <f>IF('True_Odds_Calculator_3-way'!A98="","",'True_Odds_Calculator_3-way'!A98)</f>
        <v>1.58</v>
      </c>
      <c r="B99" s="4">
        <f>IF('True_Odds_Calculator_3-way'!B98="","",'True_Odds_Calculator_3-way'!B98)</f>
        <v>4.21</v>
      </c>
      <c r="C99" s="4">
        <f>IF('True_Odds_Calculator_3-way'!C98="","",'True_Odds_Calculator_3-way'!C98)</f>
        <v>6.16</v>
      </c>
      <c r="D99" s="4">
        <f t="shared" si="5"/>
        <v>3.2778745954126887E-2</v>
      </c>
      <c r="E99" s="4">
        <f t="shared" si="6"/>
        <v>1.6077554424611951</v>
      </c>
      <c r="F99" s="4">
        <f t="shared" si="7"/>
        <v>4.4129956222315831</v>
      </c>
      <c r="G99" s="4">
        <f t="shared" si="8"/>
        <v>6.6045219158439821</v>
      </c>
      <c r="I99" s="4">
        <f t="shared" si="9"/>
        <v>1.0327787459541269</v>
      </c>
    </row>
    <row r="100" spans="1:9" x14ac:dyDescent="0.2">
      <c r="A100" s="4">
        <f>IF('True_Odds_Calculator_3-way'!A99="","",'True_Odds_Calculator_3-way'!A99)</f>
        <v>1.53</v>
      </c>
      <c r="B100" s="4">
        <f>IF('True_Odds_Calculator_3-way'!B99="","",'True_Odds_Calculator_3-way'!B99)</f>
        <v>4.1399999999999997</v>
      </c>
      <c r="C100" s="4">
        <f>IF('True_Odds_Calculator_3-way'!C99="","",'True_Odds_Calculator_3-way'!C99)</f>
        <v>7.31</v>
      </c>
      <c r="D100" s="4">
        <f t="shared" si="5"/>
        <v>3.1939570570391984E-2</v>
      </c>
      <c r="E100" s="4">
        <f t="shared" si="6"/>
        <v>1.5553351355240572</v>
      </c>
      <c r="F100" s="4">
        <f t="shared" si="7"/>
        <v>4.3308909814247682</v>
      </c>
      <c r="G100" s="4">
        <f t="shared" si="8"/>
        <v>7.9269212635549273</v>
      </c>
      <c r="I100" s="4">
        <f t="shared" si="9"/>
        <v>1.031939570570392</v>
      </c>
    </row>
    <row r="101" spans="1:9" x14ac:dyDescent="0.2">
      <c r="A101" s="4">
        <f>IF('True_Odds_Calculator_3-way'!A100="","",'True_Odds_Calculator_3-way'!A100)</f>
        <v>1.57</v>
      </c>
      <c r="B101" s="4">
        <f>IF('True_Odds_Calculator_3-way'!B100="","",'True_Odds_Calculator_3-way'!B100)</f>
        <v>4.26</v>
      </c>
      <c r="C101" s="4">
        <f>IF('True_Odds_Calculator_3-way'!C100="","",'True_Odds_Calculator_3-way'!C100)</f>
        <v>6.19</v>
      </c>
      <c r="D101" s="4">
        <f t="shared" si="5"/>
        <v>3.323534772668113E-2</v>
      </c>
      <c r="E101" s="4">
        <f t="shared" si="6"/>
        <v>1.5977906366749308</v>
      </c>
      <c r="F101" s="4">
        <f t="shared" si="7"/>
        <v>4.4710054999183182</v>
      </c>
      <c r="G101" s="4">
        <f t="shared" si="8"/>
        <v>6.6457352903563205</v>
      </c>
      <c r="I101" s="4">
        <f t="shared" si="9"/>
        <v>1.0332353477266811</v>
      </c>
    </row>
    <row r="102" spans="1:9" x14ac:dyDescent="0.2">
      <c r="A102" s="4">
        <f>IF('True_Odds_Calculator_3-way'!A101="","",'True_Odds_Calculator_3-way'!A101)</f>
        <v>4.29</v>
      </c>
      <c r="B102" s="4">
        <f>IF('True_Odds_Calculator_3-way'!B101="","",'True_Odds_Calculator_3-way'!B101)</f>
        <v>3.59</v>
      </c>
      <c r="C102" s="4">
        <f>IF('True_Odds_Calculator_3-way'!C101="","",'True_Odds_Calculator_3-way'!C101)</f>
        <v>1.87</v>
      </c>
      <c r="D102" s="4">
        <f t="shared" si="5"/>
        <v>4.6411123422429146E-2</v>
      </c>
      <c r="E102" s="4">
        <f t="shared" si="6"/>
        <v>4.594957724611219</v>
      </c>
      <c r="F102" s="4">
        <f t="shared" si="7"/>
        <v>3.801108408057154</v>
      </c>
      <c r="G102" s="4">
        <f t="shared" si="8"/>
        <v>1.9257100211410891</v>
      </c>
      <c r="I102" s="4">
        <f t="shared" si="9"/>
        <v>1.0464111234224291</v>
      </c>
    </row>
    <row r="103" spans="1:9" x14ac:dyDescent="0.2">
      <c r="A103" s="4">
        <f>IF('True_Odds_Calculator_3-way'!A102="","",'True_Odds_Calculator_3-way'!A102)</f>
        <v>2.88</v>
      </c>
      <c r="B103" s="4">
        <f>IF('True_Odds_Calculator_3-way'!B102="","",'True_Odds_Calculator_3-way'!B102)</f>
        <v>3.43</v>
      </c>
      <c r="C103" s="4">
        <f>IF('True_Odds_Calculator_3-way'!C102="","",'True_Odds_Calculator_3-way'!C102)</f>
        <v>2.5</v>
      </c>
      <c r="D103" s="4">
        <f t="shared" si="5"/>
        <v>3.876741172659548E-2</v>
      </c>
      <c r="E103" s="4">
        <f t="shared" si="6"/>
        <v>2.9913273793181419</v>
      </c>
      <c r="F103" s="4">
        <f t="shared" si="7"/>
        <v>3.5890827705812258</v>
      </c>
      <c r="G103" s="4">
        <f t="shared" si="8"/>
        <v>2.5834617718235013</v>
      </c>
      <c r="I103" s="4">
        <f t="shared" si="9"/>
        <v>1.0387674117265955</v>
      </c>
    </row>
    <row r="104" spans="1:9" x14ac:dyDescent="0.2">
      <c r="A104" s="4">
        <f>IF('True_Odds_Calculator_3-way'!A103="","",'True_Odds_Calculator_3-way'!A103)</f>
        <v>2.56</v>
      </c>
      <c r="B104" s="4">
        <f>IF('True_Odds_Calculator_3-way'!B103="","",'True_Odds_Calculator_3-way'!B103)</f>
        <v>3.38</v>
      </c>
      <c r="C104" s="4">
        <f>IF('True_Odds_Calculator_3-way'!C103="","",'True_Odds_Calculator_3-way'!C103)</f>
        <v>2.84</v>
      </c>
      <c r="D104" s="4">
        <f t="shared" si="5"/>
        <v>3.8595664222018433E-2</v>
      </c>
      <c r="E104" s="4">
        <f t="shared" si="6"/>
        <v>2.6471849483962742</v>
      </c>
      <c r="F104" s="4">
        <f t="shared" si="7"/>
        <v>3.5336592219473246</v>
      </c>
      <c r="G104" s="4">
        <f t="shared" si="8"/>
        <v>2.9477008192578698</v>
      </c>
      <c r="I104" s="4">
        <f t="shared" si="9"/>
        <v>1.0385956642220184</v>
      </c>
    </row>
    <row r="105" spans="1:9" x14ac:dyDescent="0.2">
      <c r="A105" s="4">
        <f>IF('True_Odds_Calculator_3-way'!A104="","",'True_Odds_Calculator_3-way'!A104)</f>
        <v>1.64</v>
      </c>
      <c r="B105" s="4">
        <f>IF('True_Odds_Calculator_3-way'!B104="","",'True_Odds_Calculator_3-way'!B104)</f>
        <v>4.04</v>
      </c>
      <c r="C105" s="4">
        <f>IF('True_Odds_Calculator_3-way'!C104="","",'True_Odds_Calculator_3-way'!C104)</f>
        <v>5.43</v>
      </c>
      <c r="D105" s="4">
        <f t="shared" si="5"/>
        <v>4.1442912651324493E-2</v>
      </c>
      <c r="E105" s="4">
        <f t="shared" si="6"/>
        <v>1.6780162277073003</v>
      </c>
      <c r="F105" s="4">
        <f t="shared" si="7"/>
        <v>4.2787988618098654</v>
      </c>
      <c r="G105" s="4">
        <f t="shared" si="8"/>
        <v>5.8703443438547822</v>
      </c>
      <c r="I105" s="4">
        <f t="shared" si="9"/>
        <v>1.0414429126513245</v>
      </c>
    </row>
    <row r="106" spans="1:9" x14ac:dyDescent="0.2">
      <c r="A106" s="4">
        <f>IF('True_Odds_Calculator_3-way'!A105="","",'True_Odds_Calculator_3-way'!A105)</f>
        <v>1.83</v>
      </c>
      <c r="B106" s="4">
        <f>IF('True_Odds_Calculator_3-way'!B105="","",'True_Odds_Calculator_3-way'!B105)</f>
        <v>3.65</v>
      </c>
      <c r="C106" s="4">
        <f>IF('True_Odds_Calculator_3-way'!C105="","",'True_Odds_Calculator_3-way'!C105)</f>
        <v>4.49</v>
      </c>
      <c r="D106" s="4">
        <f t="shared" si="5"/>
        <v>4.313783939190996E-2</v>
      </c>
      <c r="E106" s="4">
        <f t="shared" si="6"/>
        <v>1.8794561636605969</v>
      </c>
      <c r="F106" s="4">
        <f t="shared" si="7"/>
        <v>3.8521792034758846</v>
      </c>
      <c r="G106" s="4">
        <f t="shared" si="8"/>
        <v>4.7998954907652838</v>
      </c>
      <c r="I106" s="4">
        <f t="shared" si="9"/>
        <v>1.04313783939191</v>
      </c>
    </row>
    <row r="107" spans="1:9" x14ac:dyDescent="0.2">
      <c r="A107" s="4">
        <f>IF('True_Odds_Calculator_3-way'!A106="","",'True_Odds_Calculator_3-way'!A106)</f>
        <v>2.33</v>
      </c>
      <c r="B107" s="4">
        <f>IF('True_Odds_Calculator_3-way'!B106="","",'True_Odds_Calculator_3-way'!B106)</f>
        <v>3.33</v>
      </c>
      <c r="C107" s="4">
        <f>IF('True_Odds_Calculator_3-way'!C106="","",'True_Odds_Calculator_3-way'!C106)</f>
        <v>3.28</v>
      </c>
      <c r="D107" s="4">
        <f t="shared" si="5"/>
        <v>3.4362898437011236E-2</v>
      </c>
      <c r="E107" s="4">
        <f t="shared" si="6"/>
        <v>2.3938893587283254</v>
      </c>
      <c r="F107" s="4">
        <f t="shared" si="7"/>
        <v>3.4620524333265075</v>
      </c>
      <c r="G107" s="4">
        <f t="shared" si="8"/>
        <v>3.4080404274724541</v>
      </c>
      <c r="I107" s="4">
        <f t="shared" si="9"/>
        <v>1.0343628984370112</v>
      </c>
    </row>
    <row r="108" spans="1:9" x14ac:dyDescent="0.2">
      <c r="A108" s="4">
        <f>IF('True_Odds_Calculator_3-way'!A107="","",'True_Odds_Calculator_3-way'!A107)</f>
        <v>3.52</v>
      </c>
      <c r="B108" s="4">
        <f>IF('True_Odds_Calculator_3-way'!B107="","",'True_Odds_Calculator_3-way'!B107)</f>
        <v>3.34</v>
      </c>
      <c r="C108" s="4">
        <f>IF('True_Odds_Calculator_3-way'!C107="","",'True_Odds_Calculator_3-way'!C107)</f>
        <v>2.2200000000000002</v>
      </c>
      <c r="D108" s="4">
        <f t="shared" si="5"/>
        <v>3.3942557146149799E-2</v>
      </c>
      <c r="E108" s="4">
        <f t="shared" si="6"/>
        <v>3.6660019506991501</v>
      </c>
      <c r="F108" s="4">
        <f t="shared" si="7"/>
        <v>3.4711734952629065</v>
      </c>
      <c r="G108" s="4">
        <f t="shared" si="8"/>
        <v>2.2771974904038141</v>
      </c>
      <c r="I108" s="4">
        <f t="shared" si="9"/>
        <v>1.0339425571461498</v>
      </c>
    </row>
    <row r="109" spans="1:9" x14ac:dyDescent="0.2">
      <c r="A109" s="4">
        <f>IF('True_Odds_Calculator_3-way'!A108="","",'True_Odds_Calculator_3-way'!A108)</f>
        <v>8.9700000000000006</v>
      </c>
      <c r="B109" s="4">
        <f>IF('True_Odds_Calculator_3-way'!B108="","",'True_Odds_Calculator_3-way'!B108)</f>
        <v>4.21</v>
      </c>
      <c r="C109" s="4">
        <f>IF('True_Odds_Calculator_3-way'!C108="","",'True_Odds_Calculator_3-way'!C108)</f>
        <v>1.45</v>
      </c>
      <c r="D109" s="4">
        <f t="shared" si="5"/>
        <v>3.8667583803567052E-2</v>
      </c>
      <c r="E109" s="4">
        <f t="shared" si="6"/>
        <v>10.142653831941088</v>
      </c>
      <c r="F109" s="4">
        <f t="shared" si="7"/>
        <v>4.4515571105380953</v>
      </c>
      <c r="G109" s="4">
        <f t="shared" si="8"/>
        <v>1.4776156496993693</v>
      </c>
      <c r="I109" s="4">
        <f t="shared" si="9"/>
        <v>1.0386675838035671</v>
      </c>
    </row>
    <row r="110" spans="1:9" x14ac:dyDescent="0.2">
      <c r="A110" s="4">
        <f>IF('True_Odds_Calculator_3-way'!A109="","",'True_Odds_Calculator_3-way'!A109)</f>
        <v>8.9700000000000006</v>
      </c>
      <c r="B110" s="4">
        <f>IF('True_Odds_Calculator_3-way'!B109="","",'True_Odds_Calculator_3-way'!B109)</f>
        <v>4.21</v>
      </c>
      <c r="C110" s="4">
        <f>IF('True_Odds_Calculator_3-way'!C109="","",'True_Odds_Calculator_3-way'!C109)</f>
        <v>1.45</v>
      </c>
      <c r="D110" s="4">
        <f t="shared" si="5"/>
        <v>3.8667583803567052E-2</v>
      </c>
      <c r="E110" s="4">
        <f t="shared" si="6"/>
        <v>10.142653831941088</v>
      </c>
      <c r="F110" s="4">
        <f t="shared" si="7"/>
        <v>4.4515571105380953</v>
      </c>
      <c r="G110" s="4">
        <f t="shared" si="8"/>
        <v>1.4776156496993693</v>
      </c>
      <c r="I110" s="4">
        <f t="shared" si="9"/>
        <v>1.0386675838035671</v>
      </c>
    </row>
    <row r="111" spans="1:9" x14ac:dyDescent="0.2">
      <c r="A111" s="4">
        <f>IF('True_Odds_Calculator_3-way'!A110="","",'True_Odds_Calculator_3-way'!A110)</f>
        <v>3.1</v>
      </c>
      <c r="B111" s="4">
        <f>IF('True_Odds_Calculator_3-way'!B110="","",'True_Odds_Calculator_3-way'!B110)</f>
        <v>3.1</v>
      </c>
      <c r="C111" s="4">
        <f>IF('True_Odds_Calculator_3-way'!C110="","",'True_Odds_Calculator_3-way'!C110)</f>
        <v>2.5</v>
      </c>
      <c r="D111" s="4">
        <f t="shared" si="5"/>
        <v>4.5161290322580649E-2</v>
      </c>
      <c r="E111" s="4">
        <f t="shared" si="6"/>
        <v>3.2517482517482521</v>
      </c>
      <c r="F111" s="4">
        <f t="shared" si="7"/>
        <v>3.2517482517482521</v>
      </c>
      <c r="G111" s="4">
        <f t="shared" si="8"/>
        <v>2.5977653631284916</v>
      </c>
      <c r="I111" s="4">
        <f t="shared" si="9"/>
        <v>1.0451612903225806</v>
      </c>
    </row>
    <row r="112" spans="1:9" x14ac:dyDescent="0.2">
      <c r="A112" s="4">
        <f>IF('True_Odds_Calculator_3-way'!A111="","",'True_Odds_Calculator_3-way'!A111)</f>
        <v>6</v>
      </c>
      <c r="B112" s="4">
        <f>IF('True_Odds_Calculator_3-way'!B111="","",'True_Odds_Calculator_3-way'!B111)</f>
        <v>4.0999999999999996</v>
      </c>
      <c r="C112" s="4">
        <f>IF('True_Odds_Calculator_3-way'!C111="","",'True_Odds_Calculator_3-way'!C111)</f>
        <v>1.6</v>
      </c>
      <c r="D112" s="4">
        <f t="shared" si="5"/>
        <v>3.5569105691056979E-2</v>
      </c>
      <c r="E112" s="4">
        <f t="shared" si="6"/>
        <v>6.4595185995623643</v>
      </c>
      <c r="F112" s="4">
        <f t="shared" si="7"/>
        <v>4.3094890510948902</v>
      </c>
      <c r="G112" s="4">
        <f t="shared" si="8"/>
        <v>1.6309392265193374</v>
      </c>
      <c r="I112" s="4">
        <f t="shared" si="9"/>
        <v>1.035569105691057</v>
      </c>
    </row>
    <row r="113" spans="1:9" x14ac:dyDescent="0.2">
      <c r="A113" s="4">
        <f>IF('True_Odds_Calculator_3-way'!A112="","",'True_Odds_Calculator_3-way'!A112)</f>
        <v>3.28</v>
      </c>
      <c r="B113" s="4">
        <f>IF('True_Odds_Calculator_3-way'!B112="","",'True_Odds_Calculator_3-way'!B112)</f>
        <v>3.18</v>
      </c>
      <c r="C113" s="4">
        <f>IF('True_Odds_Calculator_3-way'!C112="","",'True_Odds_Calculator_3-way'!C112)</f>
        <v>2.38</v>
      </c>
      <c r="D113" s="4">
        <f t="shared" si="5"/>
        <v>3.9511524812410048E-2</v>
      </c>
      <c r="E113" s="4">
        <f t="shared" si="6"/>
        <v>3.4280910196999201</v>
      </c>
      <c r="F113" s="4">
        <f t="shared" si="7"/>
        <v>3.3190073852126045</v>
      </c>
      <c r="G113" s="4">
        <f t="shared" si="8"/>
        <v>2.4570171933338156</v>
      </c>
      <c r="I113" s="4">
        <f t="shared" si="9"/>
        <v>1.03951152481241</v>
      </c>
    </row>
    <row r="114" spans="1:9" x14ac:dyDescent="0.2">
      <c r="A114" s="4">
        <f>IF('True_Odds_Calculator_3-way'!A113="","",'True_Odds_Calculator_3-way'!A113)</f>
        <v>1.6</v>
      </c>
      <c r="B114" s="4">
        <f>IF('True_Odds_Calculator_3-way'!B113="","",'True_Odds_Calculator_3-way'!B113)</f>
        <v>4.12</v>
      </c>
      <c r="C114" s="4">
        <f>IF('True_Odds_Calculator_3-way'!C113="","",'True_Odds_Calculator_3-way'!C113)</f>
        <v>5.7</v>
      </c>
      <c r="D114" s="4">
        <f t="shared" si="5"/>
        <v>4.3157043093169811E-2</v>
      </c>
      <c r="E114" s="4">
        <f t="shared" si="6"/>
        <v>1.6376949719891214</v>
      </c>
      <c r="F114" s="4">
        <f t="shared" si="7"/>
        <v>4.3795729338265001</v>
      </c>
      <c r="G114" s="4">
        <f t="shared" si="8"/>
        <v>6.2091393821883401</v>
      </c>
      <c r="I114" s="4">
        <f t="shared" si="9"/>
        <v>1.0431570430931698</v>
      </c>
    </row>
    <row r="115" spans="1:9" x14ac:dyDescent="0.2">
      <c r="A115" s="4">
        <f>IF('True_Odds_Calculator_3-way'!A114="","",'True_Odds_Calculator_3-way'!A114)</f>
        <v>4.8099999999999996</v>
      </c>
      <c r="B115" s="4">
        <f>IF('True_Odds_Calculator_3-way'!B114="","",'True_Odds_Calculator_3-way'!B114)</f>
        <v>3.56</v>
      </c>
      <c r="C115" s="4">
        <f>IF('True_Odds_Calculator_3-way'!C114="","",'True_Odds_Calculator_3-way'!C114)</f>
        <v>1.75</v>
      </c>
      <c r="D115" s="4">
        <f t="shared" si="5"/>
        <v>6.0227655733273711E-2</v>
      </c>
      <c r="E115" s="4">
        <f t="shared" si="6"/>
        <v>5.3241240849975124</v>
      </c>
      <c r="F115" s="4">
        <f t="shared" si="7"/>
        <v>3.8340178354380177</v>
      </c>
      <c r="G115" s="4">
        <f t="shared" si="8"/>
        <v>1.8137210991405399</v>
      </c>
      <c r="I115" s="4">
        <f t="shared" si="9"/>
        <v>1.0602276557332737</v>
      </c>
    </row>
    <row r="116" spans="1:9" x14ac:dyDescent="0.2">
      <c r="A116" s="4">
        <f>IF('True_Odds_Calculator_3-way'!A115="","",'True_Odds_Calculator_3-way'!A115)</f>
        <v>2.5499999999999998</v>
      </c>
      <c r="B116" s="4">
        <f>IF('True_Odds_Calculator_3-way'!B115="","",'True_Odds_Calculator_3-way'!B115)</f>
        <v>3.27</v>
      </c>
      <c r="C116" s="4">
        <f>IF('True_Odds_Calculator_3-way'!C115="","",'True_Odds_Calculator_3-way'!C115)</f>
        <v>2.99</v>
      </c>
      <c r="D116" s="4">
        <f t="shared" si="5"/>
        <v>3.2415420833731945E-2</v>
      </c>
      <c r="E116" s="4">
        <f t="shared" si="6"/>
        <v>2.6222511688957768</v>
      </c>
      <c r="F116" s="4">
        <f t="shared" si="7"/>
        <v>3.3897700984554269</v>
      </c>
      <c r="G116" s="4">
        <f t="shared" si="8"/>
        <v>3.0898240882972772</v>
      </c>
      <c r="I116" s="4">
        <f t="shared" si="9"/>
        <v>1.0324154208337319</v>
      </c>
    </row>
    <row r="117" spans="1:9" x14ac:dyDescent="0.2">
      <c r="A117" s="4">
        <f>IF('True_Odds_Calculator_3-way'!A116="","",'True_Odds_Calculator_3-way'!A116)</f>
        <v>2.34</v>
      </c>
      <c r="B117" s="4">
        <f>IF('True_Odds_Calculator_3-way'!B116="","",'True_Odds_Calculator_3-way'!B116)</f>
        <v>3.46</v>
      </c>
      <c r="C117" s="4">
        <f>IF('True_Odds_Calculator_3-way'!C116="","",'True_Odds_Calculator_3-way'!C116)</f>
        <v>3.15</v>
      </c>
      <c r="D117" s="4">
        <f t="shared" si="5"/>
        <v>3.3828085851207224E-2</v>
      </c>
      <c r="E117" s="4">
        <f t="shared" si="6"/>
        <v>2.4034163193992883</v>
      </c>
      <c r="F117" s="4">
        <f t="shared" si="7"/>
        <v>3.6004726530404798</v>
      </c>
      <c r="G117" s="4">
        <f t="shared" si="8"/>
        <v>3.2660068998901242</v>
      </c>
      <c r="I117" s="4">
        <f t="shared" si="9"/>
        <v>1.0338280858512072</v>
      </c>
    </row>
    <row r="118" spans="1:9" x14ac:dyDescent="0.2">
      <c r="A118" s="4">
        <f>IF('True_Odds_Calculator_3-way'!A117="","",'True_Odds_Calculator_3-way'!A117)</f>
        <v>2.15</v>
      </c>
      <c r="B118" s="4">
        <f>IF('True_Odds_Calculator_3-way'!B117="","",'True_Odds_Calculator_3-way'!B117)</f>
        <v>3.68</v>
      </c>
      <c r="C118" s="4">
        <f>IF('True_Odds_Calculator_3-way'!C117="","",'True_Odds_Calculator_3-way'!C117)</f>
        <v>3.37</v>
      </c>
      <c r="D118" s="4">
        <f t="shared" si="5"/>
        <v>3.3591314549060503E-2</v>
      </c>
      <c r="E118" s="4">
        <f t="shared" si="6"/>
        <v>2.2030353789706942</v>
      </c>
      <c r="F118" s="4">
        <f t="shared" si="7"/>
        <v>3.8381523969283395</v>
      </c>
      <c r="G118" s="4">
        <f t="shared" si="8"/>
        <v>3.5021510187676714</v>
      </c>
      <c r="I118" s="4">
        <f t="shared" si="9"/>
        <v>1.0335913145490605</v>
      </c>
    </row>
    <row r="119" spans="1:9" x14ac:dyDescent="0.2">
      <c r="A119" s="4">
        <f>IF('True_Odds_Calculator_3-way'!A118="","",'True_Odds_Calculator_3-way'!A118)</f>
        <v>3.03</v>
      </c>
      <c r="B119" s="4">
        <f>IF('True_Odds_Calculator_3-way'!B118="","",'True_Odds_Calculator_3-way'!B118)</f>
        <v>3.43</v>
      </c>
      <c r="C119" s="4">
        <f>IF('True_Odds_Calculator_3-way'!C118="","",'True_Odds_Calculator_3-way'!C118)</f>
        <v>2.4300000000000002</v>
      </c>
      <c r="D119" s="4">
        <f t="shared" si="5"/>
        <v>3.3100826549559148E-2</v>
      </c>
      <c r="E119" s="4">
        <f t="shared" si="6"/>
        <v>3.1348021889591546</v>
      </c>
      <c r="F119" s="4">
        <f t="shared" si="7"/>
        <v>3.5649152083728284</v>
      </c>
      <c r="G119" s="4">
        <f t="shared" si="8"/>
        <v>2.4969473264895896</v>
      </c>
      <c r="I119" s="4">
        <f t="shared" si="9"/>
        <v>1.0331008265495591</v>
      </c>
    </row>
    <row r="120" spans="1:9" x14ac:dyDescent="0.2">
      <c r="A120" s="4">
        <f>IF('True_Odds_Calculator_3-way'!A119="","",'True_Odds_Calculator_3-way'!A119)</f>
        <v>1.56</v>
      </c>
      <c r="B120" s="4">
        <f>IF('True_Odds_Calculator_3-way'!B119="","",'True_Odds_Calculator_3-way'!B119)</f>
        <v>4.57</v>
      </c>
      <c r="C120" s="4">
        <f>IF('True_Odds_Calculator_3-way'!C119="","",'True_Odds_Calculator_3-way'!C119)</f>
        <v>5.63</v>
      </c>
      <c r="D120" s="4">
        <f t="shared" si="5"/>
        <v>3.7463915197687436E-2</v>
      </c>
      <c r="E120" s="4">
        <f t="shared" si="6"/>
        <v>1.5909945399528849</v>
      </c>
      <c r="F120" s="4">
        <f t="shared" si="7"/>
        <v>4.8465953457430109</v>
      </c>
      <c r="G120" s="4">
        <f t="shared" si="8"/>
        <v>6.0557643230481588</v>
      </c>
      <c r="I120" s="4">
        <f t="shared" si="9"/>
        <v>1.0374639151976874</v>
      </c>
    </row>
    <row r="121" spans="1: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3.64</v>
      </c>
      <c r="C121" s="4">
        <f>IF('True_Odds_Calculator_3-way'!C120="","",'True_Odds_Calculator_3-way'!C120)</f>
        <v>2.61</v>
      </c>
      <c r="D121" s="4">
        <f t="shared" si="5"/>
        <v>3.3806886801442282E-2</v>
      </c>
      <c r="E121" s="4">
        <f t="shared" si="6"/>
        <v>2.7421986088548782</v>
      </c>
      <c r="F121" s="4">
        <f t="shared" si="7"/>
        <v>3.7956957290933615</v>
      </c>
      <c r="G121" s="4">
        <f t="shared" si="8"/>
        <v>2.6890915374897708</v>
      </c>
      <c r="I121" s="4">
        <f t="shared" si="9"/>
        <v>1.0338068868014423</v>
      </c>
    </row>
    <row r="122" spans="1:9" x14ac:dyDescent="0.2">
      <c r="A122" s="4">
        <f>IF('True_Odds_Calculator_3-way'!A121="","",'True_Odds_Calculator_3-way'!A121)</f>
        <v>2.31</v>
      </c>
      <c r="B122" s="4">
        <f>IF('True_Odds_Calculator_3-way'!B121="","",'True_Odds_Calculator_3-way'!B121)</f>
        <v>3.62</v>
      </c>
      <c r="C122" s="4">
        <f>IF('True_Odds_Calculator_3-way'!C121="","",'True_Odds_Calculator_3-way'!C121)</f>
        <v>3.08</v>
      </c>
      <c r="D122" s="4">
        <f t="shared" si="5"/>
        <v>3.3818851498409463E-2</v>
      </c>
      <c r="E122" s="4">
        <f t="shared" si="6"/>
        <v>2.3717619029610861</v>
      </c>
      <c r="F122" s="4">
        <f t="shared" si="7"/>
        <v>3.7740101095197973</v>
      </c>
      <c r="G122" s="4">
        <f t="shared" si="8"/>
        <v>3.1907862939126455</v>
      </c>
      <c r="I122" s="4">
        <f t="shared" si="9"/>
        <v>1.0338188514984095</v>
      </c>
    </row>
    <row r="123" spans="1:9" x14ac:dyDescent="0.2">
      <c r="A123" s="4">
        <f>IF('True_Odds_Calculator_3-way'!A122="","",'True_Odds_Calculator_3-way'!A122)</f>
        <v>1.46</v>
      </c>
      <c r="B123" s="4">
        <f>IF('True_Odds_Calculator_3-way'!B122="","",'True_Odds_Calculator_3-way'!B122)</f>
        <v>4.78</v>
      </c>
      <c r="C123" s="4">
        <f>IF('True_Odds_Calculator_3-way'!C122="","",'True_Odds_Calculator_3-way'!C122)</f>
        <v>6.89</v>
      </c>
      <c r="D123" s="4">
        <f t="shared" si="5"/>
        <v>3.9274408756754697E-2</v>
      </c>
      <c r="E123" s="4">
        <f t="shared" si="6"/>
        <v>1.4884495483073612</v>
      </c>
      <c r="F123" s="4">
        <f t="shared" si="7"/>
        <v>5.099086693362807</v>
      </c>
      <c r="G123" s="4">
        <f t="shared" si="8"/>
        <v>7.5730948640513818</v>
      </c>
      <c r="I123" s="4">
        <f t="shared" si="9"/>
        <v>1.0392744087567547</v>
      </c>
    </row>
    <row r="124" spans="1:9" x14ac:dyDescent="0.2">
      <c r="A124" s="4">
        <f>IF('True_Odds_Calculator_3-way'!A123="","",'True_Odds_Calculator_3-way'!A123)</f>
        <v>2.15</v>
      </c>
      <c r="B124" s="4">
        <f>IF('True_Odds_Calculator_3-way'!B123="","",'True_Odds_Calculator_3-way'!B123)</f>
        <v>3.31</v>
      </c>
      <c r="C124" s="4">
        <f>IF('True_Odds_Calculator_3-way'!C123="","",'True_Odds_Calculator_3-way'!C123)</f>
        <v>3.68</v>
      </c>
      <c r="D124" s="4">
        <f t="shared" si="5"/>
        <v>3.8970213129927656E-2</v>
      </c>
      <c r="E124" s="4">
        <f t="shared" si="6"/>
        <v>2.2117718067373797</v>
      </c>
      <c r="F124" s="4">
        <f t="shared" si="7"/>
        <v>3.4587148289575977</v>
      </c>
      <c r="G124" s="4">
        <f t="shared" si="8"/>
        <v>3.864748348657971</v>
      </c>
      <c r="I124" s="4">
        <f t="shared" si="9"/>
        <v>1.0389702131299277</v>
      </c>
    </row>
    <row r="125" spans="1:9" x14ac:dyDescent="0.2">
      <c r="A125" s="4">
        <f>IF('True_Odds_Calculator_3-way'!A124="","",'True_Odds_Calculator_3-way'!A124)</f>
        <v>2.34</v>
      </c>
      <c r="B125" s="4">
        <f>IF('True_Odds_Calculator_3-way'!B124="","",'True_Odds_Calculator_3-way'!B124)</f>
        <v>3.19</v>
      </c>
      <c r="C125" s="4">
        <f>IF('True_Odds_Calculator_3-way'!C124="","",'True_Odds_Calculator_3-way'!C124)</f>
        <v>3.36</v>
      </c>
      <c r="D125" s="4">
        <f t="shared" si="5"/>
        <v>3.844909879392655E-2</v>
      </c>
      <c r="E125" s="4">
        <f t="shared" si="6"/>
        <v>2.4123470032371026</v>
      </c>
      <c r="F125" s="4">
        <f t="shared" si="7"/>
        <v>3.3259800619338256</v>
      </c>
      <c r="G125" s="4">
        <f t="shared" si="8"/>
        <v>3.5112028975443899</v>
      </c>
      <c r="I125" s="4">
        <f t="shared" si="9"/>
        <v>1.0384490987939266</v>
      </c>
    </row>
    <row r="126" spans="1:9" x14ac:dyDescent="0.2">
      <c r="A126" s="4">
        <f>IF('True_Odds_Calculator_3-way'!A125="","",'True_Odds_Calculator_3-way'!A125)</f>
        <v>2.17</v>
      </c>
      <c r="B126" s="4">
        <f>IF('True_Odds_Calculator_3-way'!B125="","",'True_Odds_Calculator_3-way'!B125)</f>
        <v>3.26</v>
      </c>
      <c r="C126" s="4">
        <f>IF('True_Odds_Calculator_3-way'!C125="","",'True_Odds_Calculator_3-way'!C125)</f>
        <v>3.69</v>
      </c>
      <c r="D126" s="4">
        <f t="shared" si="5"/>
        <v>3.8580669372326515E-2</v>
      </c>
      <c r="E126" s="4">
        <f t="shared" si="6"/>
        <v>2.232295978877286</v>
      </c>
      <c r="F126" s="4">
        <f t="shared" si="7"/>
        <v>3.4026539794092474</v>
      </c>
      <c r="G126" s="4">
        <f t="shared" si="8"/>
        <v>3.8738295737260589</v>
      </c>
      <c r="I126" s="4">
        <f t="shared" si="9"/>
        <v>1.0385806693723265</v>
      </c>
    </row>
    <row r="127" spans="1:9" x14ac:dyDescent="0.2">
      <c r="A127" s="4">
        <f>IF('True_Odds_Calculator_3-way'!A126="","",'True_Odds_Calculator_3-way'!A126)</f>
        <v>2.4700000000000002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3.19</v>
      </c>
      <c r="D127" s="4">
        <f t="shared" si="5"/>
        <v>3.9881331779721751E-2</v>
      </c>
      <c r="E127" s="4">
        <f t="shared" si="6"/>
        <v>2.5538575201760976</v>
      </c>
      <c r="F127" s="4">
        <f t="shared" si="7"/>
        <v>3.2441239148632413</v>
      </c>
      <c r="G127" s="4">
        <f t="shared" si="8"/>
        <v>3.331269649933299</v>
      </c>
      <c r="I127" s="4">
        <f t="shared" si="9"/>
        <v>1.0398813317797218</v>
      </c>
    </row>
    <row r="128" spans="1:9" x14ac:dyDescent="0.2">
      <c r="A128" s="4">
        <f>IF('True_Odds_Calculator_3-way'!A127="","",'True_Odds_Calculator_3-way'!A127)</f>
        <v>1.06</v>
      </c>
      <c r="B128" s="4">
        <f>IF('True_Odds_Calculator_3-way'!B127="","",'True_Odds_Calculator_3-way'!B127)</f>
        <v>14</v>
      </c>
      <c r="C128" s="4">
        <f>IF('True_Odds_Calculator_3-way'!C127="","",'True_Odds_Calculator_3-way'!C127)</f>
        <v>51</v>
      </c>
      <c r="D128" s="4">
        <f t="shared" si="5"/>
        <v>3.4432640980920581E-2</v>
      </c>
      <c r="E128" s="4">
        <f t="shared" si="6"/>
        <v>1.0730550015595905</v>
      </c>
      <c r="F128" s="4">
        <f t="shared" si="7"/>
        <v>16.680282104025853</v>
      </c>
      <c r="G128" s="4">
        <f t="shared" si="8"/>
        <v>122.99674972914364</v>
      </c>
      <c r="I128" s="4">
        <f t="shared" si="9"/>
        <v>1.0344326409809206</v>
      </c>
    </row>
    <row r="129" spans="1:9" x14ac:dyDescent="0.2">
      <c r="A129" s="4">
        <f>IF('True_Odds_Calculator_3-way'!A128="","",'True_Odds_Calculator_3-way'!A128)</f>
        <v>2.58</v>
      </c>
      <c r="B129" s="4">
        <f>IF('True_Odds_Calculator_3-way'!B128="","",'True_Odds_Calculator_3-way'!B128)</f>
        <v>3.82</v>
      </c>
      <c r="C129" s="4">
        <f>IF('True_Odds_Calculator_3-way'!C128="","",'True_Odds_Calculator_3-way'!C128)</f>
        <v>2.5299999999999998</v>
      </c>
      <c r="D129" s="4">
        <f t="shared" si="5"/>
        <v>4.4633920932895421E-2</v>
      </c>
      <c r="E129" s="4">
        <f t="shared" si="6"/>
        <v>2.6829869141807206</v>
      </c>
      <c r="F129" s="4">
        <f t="shared" si="7"/>
        <v>4.0501878038696493</v>
      </c>
      <c r="G129" s="4">
        <f t="shared" si="8"/>
        <v>2.6289573002869062</v>
      </c>
      <c r="I129" s="4">
        <f t="shared" si="9"/>
        <v>1.0446339209328954</v>
      </c>
    </row>
    <row r="130" spans="1:9" x14ac:dyDescent="0.2">
      <c r="A130" s="4">
        <f>IF('True_Odds_Calculator_3-way'!A129="","",'True_Odds_Calculator_3-way'!A129)</f>
        <v>3.04</v>
      </c>
      <c r="B130" s="4">
        <f>IF('True_Odds_Calculator_3-way'!B129="","",'True_Odds_Calculator_3-way'!B129)</f>
        <v>3.47</v>
      </c>
      <c r="C130" s="4">
        <f>IF('True_Odds_Calculator_3-way'!C129="","",'True_Odds_Calculator_3-way'!C129)</f>
        <v>2.34</v>
      </c>
      <c r="D130" s="4">
        <f t="shared" si="5"/>
        <v>4.4482233811825811E-2</v>
      </c>
      <c r="E130" s="4">
        <f t="shared" si="6"/>
        <v>3.1834971870986917</v>
      </c>
      <c r="F130" s="4">
        <f t="shared" si="7"/>
        <v>3.6582194788149778</v>
      </c>
      <c r="G130" s="4">
        <f t="shared" si="8"/>
        <v>2.4241071674083532</v>
      </c>
      <c r="I130" s="4">
        <f t="shared" si="9"/>
        <v>1.0444822338118258</v>
      </c>
    </row>
    <row r="131" spans="1:9" x14ac:dyDescent="0.2">
      <c r="A131" s="4">
        <f>IF('True_Odds_Calculator_3-way'!A130="","",'True_Odds_Calculator_3-way'!A130)</f>
        <v>3.52</v>
      </c>
      <c r="B131" s="4">
        <f>IF('True_Odds_Calculator_3-way'!B130="","",'True_Odds_Calculator_3-way'!B130)</f>
        <v>3.9</v>
      </c>
      <c r="C131" s="4">
        <f>IF('True_Odds_Calculator_3-way'!C130="","",'True_Odds_Calculator_3-way'!C130)</f>
        <v>1.98</v>
      </c>
      <c r="D131" s="4">
        <f t="shared" ref="D131:D194" si="10">IF(A131="","",((1/A131)+(1/B131)+(1/C131))-1)</f>
        <v>4.5551670551670753E-2</v>
      </c>
      <c r="E131" s="4">
        <f t="shared" ref="E131:E194" si="11">IF(A131="","",(3*A131)/(3-($D131*A131)))</f>
        <v>3.7187575246809548</v>
      </c>
      <c r="F131" s="4">
        <f t="shared" ref="F131:F194" si="12">IF(B131="","",(3*B131)/(3-($D131*B131)))</f>
        <v>4.1454838276741386</v>
      </c>
      <c r="G131" s="4">
        <f t="shared" ref="G131:G194" si="13">IF(C131="","",(3*C131)/(3-($D131*C131)))</f>
        <v>2.0413720177119821</v>
      </c>
      <c r="I131" s="4">
        <f t="shared" ref="I131:I194" si="14">IF(A131="","",D131+1)</f>
        <v>1.0455516705516708</v>
      </c>
    </row>
    <row r="132" spans="1:9" x14ac:dyDescent="0.2">
      <c r="A132" s="4">
        <f>IF('True_Odds_Calculator_3-way'!A131="","",'True_Odds_Calculator_3-way'!A131)</f>
        <v>2.5499999999999998</v>
      </c>
      <c r="B132" s="4">
        <f>IF('True_Odds_Calculator_3-way'!B131="","",'True_Odds_Calculator_3-way'!B131)</f>
        <v>3.59</v>
      </c>
      <c r="C132" s="4">
        <f>IF('True_Odds_Calculator_3-way'!C131="","",'True_Odds_Calculator_3-way'!C131)</f>
        <v>2.71</v>
      </c>
      <c r="D132" s="4">
        <f t="shared" si="10"/>
        <v>3.9712084815424653E-2</v>
      </c>
      <c r="E132" s="4">
        <f t="shared" si="11"/>
        <v>2.6390829635095585</v>
      </c>
      <c r="F132" s="4">
        <f t="shared" si="12"/>
        <v>3.7691164342475387</v>
      </c>
      <c r="G132" s="4">
        <f t="shared" si="13"/>
        <v>2.8108337413719422</v>
      </c>
      <c r="I132" s="4">
        <f t="shared" si="14"/>
        <v>1.0397120848154247</v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E10" sqref="AE1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1.94</v>
      </c>
      <c r="B3">
        <v>3.46</v>
      </c>
      <c r="C3">
        <v>4.32</v>
      </c>
      <c r="D3" s="20">
        <f>IF(OR($A3="",$B3="",$C3=""),"",(1/A3)+(1/B3)+(1/C3)-1)</f>
        <v>3.5962740047717157E-2</v>
      </c>
      <c r="E3" s="17">
        <f>IF(OR($A3="",$B3="",$C3=""),"",A3*'MPTO_working_3-way'!$I2)</f>
        <v>2.0097677156925711</v>
      </c>
      <c r="F3" s="21">
        <f>IF(OR($A3="",$B3="",$C3=""),"",B3*'MPTO_working_3-way'!$I2)</f>
        <v>3.5844310805651012</v>
      </c>
      <c r="G3" s="22">
        <f>IF(OR($A3="",$B3="",$C3=""),"",C3*'MPTO_working_3-way'!$I2)</f>
        <v>4.4753590370061387</v>
      </c>
      <c r="H3" s="17">
        <f>IF(OR($A3="",$B3="",$C3=""),"",'MPTO_working_3-way'!E2)</f>
        <v>1.9861906618012635</v>
      </c>
      <c r="I3" s="21">
        <f>IF(OR($A3="",$B3="",$C3=""),"",'MPTO_working_3-way'!F2)</f>
        <v>3.6097204729976897</v>
      </c>
      <c r="J3" s="22">
        <f>IF(OR($A3="",$B3="",$C3=""),"",'MPTO_working_3-way'!G2)</f>
        <v>4.5559352370290549</v>
      </c>
      <c r="K3" s="17">
        <f>IF(OR($A3="",$B3="",$C3=""),"",'OddsRatio_working_3-way'!H2)</f>
        <v>1.9953962372159817</v>
      </c>
      <c r="L3" s="21">
        <f>IF(OR($A3="",$B3="",$C3=""),"",'OddsRatio_working_3-way'!I2)</f>
        <v>3.6049731314375695</v>
      </c>
      <c r="M3" s="22">
        <f>IF(OR($A3="",$B3="",$C3=""),"",'OddsRatio_working_3-way'!J2)</f>
        <v>4.5156547952734689</v>
      </c>
      <c r="N3" s="23">
        <f>(1/E3)* 100</f>
        <v>49.756993914861326</v>
      </c>
      <c r="O3" s="24">
        <f>(1/F3)* 100</f>
        <v>27.898430114112994</v>
      </c>
      <c r="P3" s="24">
        <f>(1/G3)* 100</f>
        <v>22.344575971025684</v>
      </c>
      <c r="Q3" t="s">
        <v>182</v>
      </c>
      <c r="R3" t="s">
        <v>248</v>
      </c>
      <c r="S3" t="s">
        <v>329</v>
      </c>
      <c r="AD3" s="28"/>
      <c r="AE3" s="28"/>
      <c r="AH3" s="37"/>
      <c r="AI3" s="28"/>
      <c r="AJ3" t="s">
        <v>200</v>
      </c>
    </row>
    <row r="4" spans="1:36" s="40" customFormat="1" ht="15" x14ac:dyDescent="0.25">
      <c r="A4">
        <v>3.11</v>
      </c>
      <c r="B4">
        <v>3.54</v>
      </c>
      <c r="C4">
        <v>2.33</v>
      </c>
      <c r="D4" s="20">
        <f t="shared" ref="D4:D67" si="0">IF(OR($A4="",$B4="",$C4=""),"",(1/A4)+(1/B4)+(1/C4)-1)</f>
        <v>3.3213833422566452E-2</v>
      </c>
      <c r="E4" s="17">
        <f>IF(OR($A4="",$B4="",$C4=""),"",A4*'MPTO_working_3-way'!$I3)</f>
        <v>3.2132950219441816</v>
      </c>
      <c r="F4" s="21">
        <f>IF(OR($A4="",$B4="",$C4=""),"",B4*'MPTO_working_3-way'!$I3)</f>
        <v>3.6575769703158851</v>
      </c>
      <c r="G4" s="22">
        <f>IF(OR($A4="",$B4="",$C4=""),"",C4*'MPTO_working_3-way'!$I3)</f>
        <v>2.4073882318745801</v>
      </c>
      <c r="H4" s="17"/>
      <c r="I4" s="21"/>
      <c r="J4" s="22"/>
      <c r="K4" s="17"/>
      <c r="L4" s="21"/>
      <c r="M4" s="22"/>
      <c r="N4" s="23">
        <f t="shared" ref="N4" si="1">(1/E4)* 100</f>
        <v>31.120702990880588</v>
      </c>
      <c r="O4" s="24">
        <f t="shared" ref="O4" si="2">(1/F4)* 100</f>
        <v>27.340504604982662</v>
      </c>
      <c r="P4" s="24">
        <f t="shared" ref="P4" si="3">(1/G4)* 100</f>
        <v>41.53879240413675</v>
      </c>
      <c r="Q4" t="s">
        <v>185</v>
      </c>
      <c r="R4" t="s">
        <v>252</v>
      </c>
      <c r="S4" t="s">
        <v>329</v>
      </c>
      <c r="AD4" s="37"/>
      <c r="AE4" s="37"/>
      <c r="AH4" s="37"/>
      <c r="AI4" s="37"/>
      <c r="AJ4" t="s">
        <v>200</v>
      </c>
    </row>
    <row r="5" spans="1:36" s="40" customFormat="1" ht="15" x14ac:dyDescent="0.25">
      <c r="A5">
        <v>1.86</v>
      </c>
      <c r="B5">
        <v>3.68</v>
      </c>
      <c r="C5">
        <v>4.42</v>
      </c>
      <c r="D5" s="20">
        <f t="shared" si="0"/>
        <v>3.5617882928335787E-2</v>
      </c>
      <c r="E5" s="17">
        <f>IF(OR($A5="",$B5="",$C5=""),"",A5*'MPTO_working_3-way'!$I4)</f>
        <v>1.9262492622467047</v>
      </c>
      <c r="F5" s="21">
        <f>IF(OR($A5="",$B5="",$C5=""),"",B5*'MPTO_working_3-way'!$I4)</f>
        <v>3.8110738091762757</v>
      </c>
      <c r="G5" s="22">
        <f>IF(OR($A5="",$B5="",$C5=""),"",C5*'MPTO_working_3-way'!$I4)</f>
        <v>4.5774310425432443</v>
      </c>
      <c r="H5" s="17"/>
      <c r="I5" s="21"/>
      <c r="J5" s="22"/>
      <c r="K5" s="17"/>
      <c r="L5" s="21"/>
      <c r="M5" s="22"/>
      <c r="N5" s="23">
        <f t="shared" ref="N5:N68" si="4">(1/E5)* 100</f>
        <v>51.914361219982382</v>
      </c>
      <c r="O5" s="24">
        <f t="shared" ref="O5:O68" si="5">(1/F5)* 100</f>
        <v>26.239323877491099</v>
      </c>
      <c r="P5" s="24">
        <f t="shared" ref="P5:P68" si="6">(1/G5)* 100</f>
        <v>21.846314902526522</v>
      </c>
      <c r="Q5" t="s">
        <v>254</v>
      </c>
      <c r="R5" t="s">
        <v>152</v>
      </c>
      <c r="S5" t="s">
        <v>329</v>
      </c>
      <c r="AD5" s="37"/>
      <c r="AE5" s="37"/>
      <c r="AH5" s="37"/>
      <c r="AI5" s="37"/>
      <c r="AJ5" t="s">
        <v>200</v>
      </c>
    </row>
    <row r="6" spans="1:36" s="40" customFormat="1" ht="15" x14ac:dyDescent="0.25">
      <c r="A6">
        <v>1.96</v>
      </c>
      <c r="B6">
        <v>3.77</v>
      </c>
      <c r="C6">
        <v>3.95</v>
      </c>
      <c r="D6" s="20">
        <f t="shared" si="0"/>
        <v>2.8620627984598856E-2</v>
      </c>
      <c r="E6" s="17">
        <f>IF(OR($A6="",$B6="",$C6=""),"",A6*'MPTO_working_3-way'!$I5)</f>
        <v>2.0160964308498137</v>
      </c>
      <c r="F6" s="21">
        <f>IF(OR($A6="",$B6="",$C6=""),"",B6*'MPTO_working_3-way'!$I5)</f>
        <v>3.8778997675019378</v>
      </c>
      <c r="G6" s="22">
        <f>IF(OR($A6="",$B6="",$C6=""),"",C6*'MPTO_working_3-way'!$I5)</f>
        <v>4.0630514805391655</v>
      </c>
      <c r="H6" s="17"/>
      <c r="I6" s="21"/>
      <c r="J6" s="22"/>
      <c r="K6" s="17"/>
      <c r="L6" s="21"/>
      <c r="M6" s="22"/>
      <c r="N6" s="23">
        <f t="shared" si="4"/>
        <v>49.600802059774765</v>
      </c>
      <c r="O6" s="24">
        <f t="shared" si="5"/>
        <v>25.787154386514207</v>
      </c>
      <c r="P6" s="24">
        <f t="shared" si="6"/>
        <v>24.612043553711025</v>
      </c>
      <c r="Q6" t="s">
        <v>175</v>
      </c>
      <c r="R6" t="s">
        <v>142</v>
      </c>
      <c r="S6" t="s">
        <v>329</v>
      </c>
      <c r="AD6" s="37"/>
      <c r="AE6" s="37"/>
      <c r="AH6" s="37"/>
      <c r="AI6" s="37"/>
      <c r="AJ6" t="s">
        <v>197</v>
      </c>
    </row>
    <row r="7" spans="1:36" s="40" customFormat="1" ht="15" x14ac:dyDescent="0.25">
      <c r="A7">
        <v>1.76</v>
      </c>
      <c r="B7">
        <v>3.75</v>
      </c>
      <c r="C7">
        <v>5.12</v>
      </c>
      <c r="D7" s="20">
        <f t="shared" si="0"/>
        <v>3.0160984848484951E-2</v>
      </c>
      <c r="E7" s="17">
        <f>IF(OR($A7="",$B7="",$C7=""),"",A7*'MPTO_working_3-way'!$I6)</f>
        <v>1.8130833333333336</v>
      </c>
      <c r="F7" s="21">
        <f>IF(OR($A7="",$B7="",$C7=""),"",B7*'MPTO_working_3-way'!$I6)</f>
        <v>3.8631036931818183</v>
      </c>
      <c r="G7" s="22">
        <f>IF(OR($A7="",$B7="",$C7=""),"",C7*'MPTO_working_3-way'!$I6)</f>
        <v>5.2744242424242431</v>
      </c>
      <c r="H7" s="17"/>
      <c r="I7" s="21"/>
      <c r="J7" s="22"/>
      <c r="K7" s="17"/>
      <c r="L7" s="21"/>
      <c r="M7" s="22"/>
      <c r="N7" s="23">
        <f t="shared" si="4"/>
        <v>55.154662867123214</v>
      </c>
      <c r="O7" s="24">
        <f t="shared" si="5"/>
        <v>25.885921772303167</v>
      </c>
      <c r="P7" s="24">
        <f t="shared" si="6"/>
        <v>18.959415360573605</v>
      </c>
      <c r="Q7" t="s">
        <v>258</v>
      </c>
      <c r="R7" t="s">
        <v>260</v>
      </c>
      <c r="S7" t="s">
        <v>329</v>
      </c>
      <c r="AD7" s="37"/>
      <c r="AE7" s="37"/>
      <c r="AH7" s="37"/>
      <c r="AI7" s="37"/>
      <c r="AJ7" t="s">
        <v>298</v>
      </c>
    </row>
    <row r="8" spans="1:36" s="36" customFormat="1" ht="15" x14ac:dyDescent="0.25">
      <c r="A8">
        <v>1.91</v>
      </c>
      <c r="B8">
        <v>3.55</v>
      </c>
      <c r="C8">
        <v>4.49</v>
      </c>
      <c r="D8" s="20">
        <f t="shared" si="0"/>
        <v>2.7967499489644165E-2</v>
      </c>
      <c r="E8" s="17">
        <f>IF(OR($A8="",$B8="",$C8=""),"",A8*'MPTO_working_3-way'!$I7)</f>
        <v>1.9634179240252203</v>
      </c>
      <c r="F8" s="21">
        <f>IF(OR($A8="",$B8="",$C8=""),"",B8*'MPTO_working_3-way'!$I7)</f>
        <v>3.6492846231882368</v>
      </c>
      <c r="G8" s="22">
        <f>IF(OR($A8="",$B8="",$C8=""),"",C8*'MPTO_working_3-way'!$I7)</f>
        <v>4.6155740727085028</v>
      </c>
      <c r="H8" s="17"/>
      <c r="I8" s="21"/>
      <c r="J8" s="22"/>
      <c r="K8" s="17"/>
      <c r="L8" s="21"/>
      <c r="M8" s="22"/>
      <c r="N8" s="23">
        <f t="shared" si="4"/>
        <v>50.931591678143143</v>
      </c>
      <c r="O8" s="24">
        <f t="shared" si="5"/>
        <v>27.402631015564339</v>
      </c>
      <c r="P8" s="24">
        <f t="shared" si="6"/>
        <v>21.665777306292515</v>
      </c>
      <c r="Q8" t="s">
        <v>156</v>
      </c>
      <c r="R8" t="s">
        <v>148</v>
      </c>
      <c r="S8" t="s">
        <v>329</v>
      </c>
      <c r="AD8" s="37"/>
      <c r="AE8" s="37"/>
      <c r="AH8" s="37"/>
      <c r="AI8" s="37"/>
      <c r="AJ8" t="s">
        <v>198</v>
      </c>
    </row>
    <row r="9" spans="1:36" s="36" customFormat="1" ht="15" x14ac:dyDescent="0.25">
      <c r="A9">
        <v>1.47</v>
      </c>
      <c r="B9">
        <v>4.3099999999999996</v>
      </c>
      <c r="C9">
        <v>8.4499999999999993</v>
      </c>
      <c r="D9" s="20">
        <f t="shared" si="0"/>
        <v>3.0633865594728471E-2</v>
      </c>
      <c r="E9" s="17">
        <f>IF(OR($A9="",$B9="",$C9=""),"",A9*'MPTO_working_3-way'!$I8)</f>
        <v>1.5150317824242507</v>
      </c>
      <c r="F9" s="21">
        <f>IF(OR($A9="",$B9="",$C9=""),"",B9*'MPTO_working_3-way'!$I8)</f>
        <v>4.4420319607132797</v>
      </c>
      <c r="G9" s="22">
        <f>IF(OR($A9="",$B9="",$C9=""),"",C9*'MPTO_working_3-way'!$I8)</f>
        <v>8.7088561642754545</v>
      </c>
      <c r="H9" s="17"/>
      <c r="I9" s="21"/>
      <c r="J9" s="22"/>
      <c r="K9" s="17"/>
      <c r="L9" s="21"/>
      <c r="M9" s="22"/>
      <c r="N9" s="23">
        <f t="shared" si="4"/>
        <v>66.005215969784345</v>
      </c>
      <c r="O9" s="24">
        <f t="shared" si="5"/>
        <v>22.512219831921808</v>
      </c>
      <c r="P9" s="24">
        <f t="shared" si="6"/>
        <v>11.482564198293845</v>
      </c>
      <c r="Q9" t="s">
        <v>145</v>
      </c>
      <c r="R9" t="s">
        <v>146</v>
      </c>
      <c r="S9" t="s">
        <v>329</v>
      </c>
      <c r="AD9" s="37"/>
      <c r="AE9" s="37"/>
      <c r="AH9" s="37"/>
      <c r="AI9" s="37"/>
      <c r="AJ9" t="s">
        <v>198</v>
      </c>
    </row>
    <row r="10" spans="1:36" s="36" customFormat="1" ht="15" x14ac:dyDescent="0.25">
      <c r="A10">
        <v>2.09</v>
      </c>
      <c r="B10">
        <v>3.41</v>
      </c>
      <c r="C10">
        <v>3.91</v>
      </c>
      <c r="D10" s="20">
        <f t="shared" si="0"/>
        <v>2.7478507189665269E-2</v>
      </c>
      <c r="E10" s="17">
        <f>IF(OR($A10="",$B10="",$C10=""),"",A10*'MPTO_working_3-way'!$I9)</f>
        <v>2.1474300800264001</v>
      </c>
      <c r="F10" s="21">
        <f>IF(OR($A10="",$B10="",$C10=""),"",B10*'MPTO_working_3-way'!$I9)</f>
        <v>3.5037017095167586</v>
      </c>
      <c r="G10" s="22">
        <f>IF(OR($A10="",$B10="",$C10=""),"",C10*'MPTO_working_3-way'!$I9)</f>
        <v>4.017440963111591</v>
      </c>
      <c r="H10" s="17"/>
      <c r="I10" s="21"/>
      <c r="J10" s="22"/>
      <c r="K10" s="17"/>
      <c r="L10" s="21"/>
      <c r="M10" s="22"/>
      <c r="N10" s="23">
        <f t="shared" si="4"/>
        <v>46.567290330016526</v>
      </c>
      <c r="O10" s="24">
        <f t="shared" si="5"/>
        <v>28.541242460332704</v>
      </c>
      <c r="P10" s="24">
        <f t="shared" si="6"/>
        <v>24.891467209650774</v>
      </c>
      <c r="Q10" t="s">
        <v>144</v>
      </c>
      <c r="R10" t="s">
        <v>155</v>
      </c>
      <c r="S10" t="s">
        <v>329</v>
      </c>
      <c r="AD10" s="37"/>
      <c r="AE10" s="37"/>
      <c r="AH10" s="37"/>
      <c r="AI10" s="37"/>
      <c r="AJ10" t="s">
        <v>198</v>
      </c>
    </row>
    <row r="11" spans="1:36" s="36" customFormat="1" ht="15" x14ac:dyDescent="0.25">
      <c r="A11">
        <v>3.22</v>
      </c>
      <c r="B11">
        <v>3.38</v>
      </c>
      <c r="C11">
        <v>2.37</v>
      </c>
      <c r="D11" s="20">
        <f t="shared" si="0"/>
        <v>2.8357922646902622E-2</v>
      </c>
      <c r="E11" s="17">
        <f>IF(OR($A11="",$B11="",$C11=""),"",A11*'MPTO_working_3-way'!$I10)</f>
        <v>3.3113125109230266</v>
      </c>
      <c r="F11" s="21">
        <f>IF(OR($A11="",$B11="",$C11=""),"",B11*'MPTO_working_3-way'!$I10)</f>
        <v>3.4758497785465305</v>
      </c>
      <c r="G11" s="22">
        <f>IF(OR($A11="",$B11="",$C11=""),"",C11*'MPTO_working_3-way'!$I10)</f>
        <v>2.4372082766731595</v>
      </c>
      <c r="H11" s="17"/>
      <c r="I11" s="21"/>
      <c r="J11" s="22"/>
      <c r="K11" s="17"/>
      <c r="L11" s="21"/>
      <c r="M11" s="22"/>
      <c r="N11" s="23">
        <f t="shared" si="4"/>
        <v>30.199505383478602</v>
      </c>
      <c r="O11" s="24">
        <f t="shared" si="5"/>
        <v>28.769942998461872</v>
      </c>
      <c r="P11" s="24">
        <f t="shared" si="6"/>
        <v>41.030551618059533</v>
      </c>
      <c r="Q11" t="s">
        <v>151</v>
      </c>
      <c r="R11" t="s">
        <v>149</v>
      </c>
      <c r="S11" t="s">
        <v>329</v>
      </c>
      <c r="AD11" s="37"/>
      <c r="AE11" s="37"/>
      <c r="AH11" s="37"/>
      <c r="AI11" s="37"/>
      <c r="AJ11" t="s">
        <v>198</v>
      </c>
    </row>
    <row r="12" spans="1:36" s="36" customFormat="1" ht="15" x14ac:dyDescent="0.25">
      <c r="A12">
        <v>1.63</v>
      </c>
      <c r="B12">
        <v>3.84</v>
      </c>
      <c r="C12">
        <v>6.32</v>
      </c>
      <c r="D12" s="20">
        <f t="shared" si="0"/>
        <v>3.2141447283269953E-2</v>
      </c>
      <c r="E12" s="17">
        <f>IF(OR($A12="",$B12="",$C12=""),"",A12*'MPTO_working_3-way'!$I11)</f>
        <v>1.6823905590717299</v>
      </c>
      <c r="F12" s="21">
        <f>IF(OR($A12="",$B12="",$C12=""),"",B12*'MPTO_working_3-way'!$I11)</f>
        <v>3.9634231575677563</v>
      </c>
      <c r="G12" s="22">
        <f>IF(OR($A12="",$B12="",$C12=""),"",C12*'MPTO_working_3-way'!$I11)</f>
        <v>6.5231339468302663</v>
      </c>
      <c r="H12" s="17"/>
      <c r="I12" s="21"/>
      <c r="J12" s="22"/>
      <c r="K12" s="17"/>
      <c r="L12" s="21"/>
      <c r="M12" s="22"/>
      <c r="N12" s="23">
        <f t="shared" si="4"/>
        <v>59.439230362286189</v>
      </c>
      <c r="O12" s="24">
        <f t="shared" si="5"/>
        <v>25.23071497149127</v>
      </c>
      <c r="P12" s="24">
        <f t="shared" si="6"/>
        <v>15.330054666222543</v>
      </c>
      <c r="Q12" t="s">
        <v>150</v>
      </c>
      <c r="R12" t="s">
        <v>147</v>
      </c>
      <c r="S12" t="s">
        <v>329</v>
      </c>
      <c r="AD12" s="37"/>
      <c r="AE12" s="37"/>
      <c r="AH12" s="37"/>
      <c r="AI12" s="37"/>
      <c r="AJ12" t="s">
        <v>198</v>
      </c>
    </row>
    <row r="13" spans="1:36" s="36" customFormat="1" ht="15" x14ac:dyDescent="0.25">
      <c r="A13">
        <v>2.39</v>
      </c>
      <c r="B13">
        <v>2.88</v>
      </c>
      <c r="C13">
        <v>3.59</v>
      </c>
      <c r="D13" s="20">
        <f t="shared" si="0"/>
        <v>4.4183796096652461E-2</v>
      </c>
      <c r="E13" s="17">
        <f>IF(OR($A13="",$B13="",$C13=""),"",A13*'MPTO_working_3-way'!$I12)</f>
        <v>2.4955992726709995</v>
      </c>
      <c r="F13" s="21">
        <f>IF(OR($A13="",$B13="",$C13=""),"",B13*'MPTO_working_3-way'!$I12)</f>
        <v>3.0072493327583589</v>
      </c>
      <c r="G13" s="22">
        <f>IF(OR($A13="",$B13="",$C13=""),"",C13*'MPTO_working_3-way'!$I12)</f>
        <v>3.7486198279869822</v>
      </c>
      <c r="H13" s="17"/>
      <c r="I13" s="21"/>
      <c r="J13" s="22"/>
      <c r="K13" s="17"/>
      <c r="L13" s="21"/>
      <c r="M13" s="22"/>
      <c r="N13" s="23">
        <f t="shared" si="4"/>
        <v>40.070535800794502</v>
      </c>
      <c r="O13" s="24">
        <f t="shared" si="5"/>
        <v>33.252979362464885</v>
      </c>
      <c r="P13" s="24">
        <f t="shared" si="6"/>
        <v>26.676484836740634</v>
      </c>
      <c r="Q13" t="s">
        <v>78</v>
      </c>
      <c r="R13" t="s">
        <v>84</v>
      </c>
      <c r="S13" t="s">
        <v>329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1.97</v>
      </c>
      <c r="B14">
        <v>3.3</v>
      </c>
      <c r="C14">
        <v>4.22</v>
      </c>
      <c r="D14" s="20">
        <f t="shared" si="0"/>
        <v>4.7611340872822261E-2</v>
      </c>
      <c r="E14" s="17">
        <f>IF(OR($A14="",$B14="",$C14=""),"",A14*'MPTO_working_3-way'!$I13)</f>
        <v>2.06379434151946</v>
      </c>
      <c r="F14" s="21">
        <f>IF(OR($A14="",$B14="",$C14=""),"",B14*'MPTO_working_3-way'!$I13)</f>
        <v>3.4571174248803134</v>
      </c>
      <c r="G14" s="22">
        <f>IF(OR($A14="",$B14="",$C14=""),"",C14*'MPTO_working_3-way'!$I13)</f>
        <v>4.4209198584833098</v>
      </c>
      <c r="H14" s="17"/>
      <c r="I14" s="21"/>
      <c r="J14" s="22"/>
      <c r="K14" s="17"/>
      <c r="L14" s="21"/>
      <c r="M14" s="22"/>
      <c r="N14" s="23">
        <f t="shared" si="4"/>
        <v>48.454440439242326</v>
      </c>
      <c r="O14" s="24">
        <f t="shared" si="5"/>
        <v>28.925832625850724</v>
      </c>
      <c r="P14" s="24">
        <f t="shared" si="6"/>
        <v>22.619726934906961</v>
      </c>
      <c r="Q14" t="s">
        <v>82</v>
      </c>
      <c r="R14" t="s">
        <v>72</v>
      </c>
      <c r="S14" t="s">
        <v>329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1.72</v>
      </c>
      <c r="B15">
        <v>3.77</v>
      </c>
      <c r="C15">
        <v>5.22</v>
      </c>
      <c r="D15" s="20">
        <f t="shared" si="0"/>
        <v>3.8218219453183488E-2</v>
      </c>
      <c r="E15" s="17">
        <f>IF(OR($A15="",$B15="",$C15=""),"",A15*'MPTO_working_3-way'!$I14)</f>
        <v>1.7857353374594755</v>
      </c>
      <c r="F15" s="21">
        <f>IF(OR($A15="",$B15="",$C15=""),"",B15*'MPTO_working_3-way'!$I14)</f>
        <v>3.9140826873385017</v>
      </c>
      <c r="G15" s="22">
        <f>IF(OR($A15="",$B15="",$C15=""),"",C15*'MPTO_working_3-way'!$I14)</f>
        <v>5.4194991055456176</v>
      </c>
      <c r="H15" s="17"/>
      <c r="I15" s="21"/>
      <c r="J15" s="22"/>
      <c r="K15" s="17"/>
      <c r="L15" s="21"/>
      <c r="M15" s="22"/>
      <c r="N15" s="23">
        <f t="shared" si="4"/>
        <v>55.999339825053632</v>
      </c>
      <c r="O15" s="24">
        <f t="shared" si="5"/>
        <v>25.548770424162399</v>
      </c>
      <c r="P15" s="24">
        <f t="shared" si="6"/>
        <v>18.451889750783955</v>
      </c>
      <c r="Q15" t="s">
        <v>202</v>
      </c>
      <c r="R15" t="s">
        <v>228</v>
      </c>
      <c r="S15" t="s">
        <v>329</v>
      </c>
      <c r="AD15" s="37"/>
      <c r="AE15" s="37"/>
      <c r="AH15" s="37"/>
      <c r="AI15" s="37"/>
      <c r="AJ15" t="s">
        <v>241</v>
      </c>
    </row>
    <row r="16" spans="1:36" s="36" customFormat="1" ht="15" x14ac:dyDescent="0.25">
      <c r="A16">
        <v>1.49</v>
      </c>
      <c r="B16">
        <v>4.54</v>
      </c>
      <c r="C16">
        <v>7.18</v>
      </c>
      <c r="D16" s="20">
        <f t="shared" si="0"/>
        <v>3.0681022794645241E-2</v>
      </c>
      <c r="E16" s="17">
        <f>IF(OR($A16="",$B16="",$C16=""),"",A16*'MPTO_working_3-way'!$I15)</f>
        <v>1.5357147239640214</v>
      </c>
      <c r="F16" s="21">
        <f>IF(OR($A16="",$B16="",$C16=""),"",B16*'MPTO_working_3-way'!$I15)</f>
        <v>4.6792918434876896</v>
      </c>
      <c r="G16" s="22">
        <f>IF(OR($A16="",$B16="",$C16=""),"",C16*'MPTO_working_3-way'!$I15)</f>
        <v>7.4002897436655521</v>
      </c>
      <c r="H16" s="17"/>
      <c r="I16" s="21"/>
      <c r="J16" s="22"/>
      <c r="K16" s="17"/>
      <c r="L16" s="21"/>
      <c r="M16" s="22"/>
      <c r="N16" s="23">
        <f t="shared" si="4"/>
        <v>65.116260487415104</v>
      </c>
      <c r="O16" s="24">
        <f t="shared" si="5"/>
        <v>21.370755093887333</v>
      </c>
      <c r="P16" s="24">
        <f t="shared" si="6"/>
        <v>13.512984418697565</v>
      </c>
      <c r="Q16" t="s">
        <v>270</v>
      </c>
      <c r="R16" t="s">
        <v>295</v>
      </c>
      <c r="S16" t="s">
        <v>329</v>
      </c>
      <c r="AD16" s="37"/>
      <c r="AE16" s="37"/>
      <c r="AH16" s="37"/>
      <c r="AI16" s="37"/>
      <c r="AJ16" t="s">
        <v>300</v>
      </c>
    </row>
    <row r="17" spans="1:36" s="36" customFormat="1" ht="15" x14ac:dyDescent="0.25">
      <c r="A17">
        <v>2.23</v>
      </c>
      <c r="B17">
        <v>3.13</v>
      </c>
      <c r="C17">
        <v>3.75</v>
      </c>
      <c r="D17" s="20">
        <f t="shared" si="0"/>
        <v>3.4585977831583126E-2</v>
      </c>
      <c r="E17" s="17">
        <f>IF(OR($A17="",$B17="",$C17=""),"",A17*'MPTO_working_3-way'!$I16)</f>
        <v>2.3071267305644305</v>
      </c>
      <c r="F17" s="21">
        <f>IF(OR($A17="",$B17="",$C17=""),"",B17*'MPTO_working_3-way'!$I16)</f>
        <v>3.2382541106128553</v>
      </c>
      <c r="G17" s="22">
        <f>IF(OR($A17="",$B17="",$C17=""),"",C17*'MPTO_working_3-way'!$I16)</f>
        <v>3.8796974168684368</v>
      </c>
      <c r="H17" s="17"/>
      <c r="I17" s="21"/>
      <c r="J17" s="22"/>
      <c r="K17" s="17"/>
      <c r="L17" s="21"/>
      <c r="M17" s="22"/>
      <c r="N17" s="23">
        <f t="shared" si="4"/>
        <v>43.34395621844984</v>
      </c>
      <c r="O17" s="24">
        <f t="shared" si="5"/>
        <v>30.880837816978641</v>
      </c>
      <c r="P17" s="24">
        <f t="shared" si="6"/>
        <v>25.775205964571509</v>
      </c>
      <c r="Q17" t="s">
        <v>179</v>
      </c>
      <c r="R17" t="s">
        <v>190</v>
      </c>
      <c r="S17" t="s">
        <v>330</v>
      </c>
      <c r="AD17" s="37"/>
      <c r="AE17" s="37"/>
      <c r="AH17" s="37"/>
      <c r="AI17" s="37"/>
      <c r="AJ17" t="s">
        <v>200</v>
      </c>
    </row>
    <row r="18" spans="1:36" s="36" customFormat="1" ht="15" x14ac:dyDescent="0.25">
      <c r="A18">
        <v>2.13</v>
      </c>
      <c r="B18">
        <v>3.21</v>
      </c>
      <c r="C18">
        <v>3.79</v>
      </c>
      <c r="D18" s="20">
        <f t="shared" si="0"/>
        <v>4.4862290569959384E-2</v>
      </c>
      <c r="E18" s="17">
        <f>IF(OR($A18="",$B18="",$C18=""),"",A18*'MPTO_working_3-way'!$I17)</f>
        <v>2.2255566789140135</v>
      </c>
      <c r="F18" s="21">
        <f>IF(OR($A18="",$B18="",$C18=""),"",B18*'MPTO_working_3-way'!$I17)</f>
        <v>3.3540079527295696</v>
      </c>
      <c r="G18" s="22">
        <f>IF(OR($A18="",$B18="",$C18=""),"",C18*'MPTO_working_3-way'!$I17)</f>
        <v>3.960028081260146</v>
      </c>
      <c r="H18" s="17"/>
      <c r="I18" s="21"/>
      <c r="J18" s="22"/>
      <c r="K18" s="17"/>
      <c r="L18" s="21"/>
      <c r="M18" s="22"/>
      <c r="N18" s="23">
        <f t="shared" si="4"/>
        <v>44.932578418445928</v>
      </c>
      <c r="O18" s="24">
        <f t="shared" si="5"/>
        <v>29.81507539915571</v>
      </c>
      <c r="P18" s="24">
        <f t="shared" si="6"/>
        <v>25.252346182398373</v>
      </c>
      <c r="Q18" t="s">
        <v>188</v>
      </c>
      <c r="R18" t="s">
        <v>169</v>
      </c>
      <c r="S18" t="s">
        <v>330</v>
      </c>
      <c r="AD18" s="37"/>
      <c r="AE18" s="37"/>
      <c r="AH18" s="37"/>
      <c r="AI18" s="37"/>
      <c r="AJ18" t="s">
        <v>200</v>
      </c>
    </row>
    <row r="19" spans="1:36" s="36" customFormat="1" ht="15" x14ac:dyDescent="0.25">
      <c r="A19">
        <v>2.16</v>
      </c>
      <c r="B19">
        <v>3.25</v>
      </c>
      <c r="C19">
        <v>3.64</v>
      </c>
      <c r="D19" s="20">
        <f t="shared" si="0"/>
        <v>4.5380545380545367E-2</v>
      </c>
      <c r="E19" s="17">
        <f>IF(OR($A19="",$B19="",$C19=""),"",A19*'MPTO_working_3-way'!$I18)</f>
        <v>2.2580219780219783</v>
      </c>
      <c r="F19" s="21">
        <f>IF(OR($A19="",$B19="",$C19=""),"",B19*'MPTO_working_3-way'!$I18)</f>
        <v>3.3974867724867726</v>
      </c>
      <c r="G19" s="22">
        <f>IF(OR($A19="",$B19="",$C19=""),"",C19*'MPTO_working_3-way'!$I18)</f>
        <v>3.8051851851851852</v>
      </c>
      <c r="H19" s="17"/>
      <c r="I19" s="21"/>
      <c r="J19" s="22"/>
      <c r="K19" s="17"/>
      <c r="L19" s="21"/>
      <c r="M19" s="22"/>
      <c r="N19" s="23">
        <f t="shared" si="4"/>
        <v>44.286548569203809</v>
      </c>
      <c r="O19" s="24">
        <f t="shared" si="5"/>
        <v>29.433521510609307</v>
      </c>
      <c r="P19" s="24">
        <f t="shared" si="6"/>
        <v>26.279929920186877</v>
      </c>
      <c r="Q19" t="s">
        <v>194</v>
      </c>
      <c r="R19" t="s">
        <v>168</v>
      </c>
      <c r="S19" t="s">
        <v>330</v>
      </c>
      <c r="AD19" s="37"/>
      <c r="AE19" s="37"/>
      <c r="AH19" s="37"/>
      <c r="AI19" s="37"/>
      <c r="AJ19" t="s">
        <v>200</v>
      </c>
    </row>
    <row r="20" spans="1:36" s="36" customFormat="1" ht="15" x14ac:dyDescent="0.25">
      <c r="A20">
        <v>4.2</v>
      </c>
      <c r="B20">
        <v>3.48</v>
      </c>
      <c r="C20">
        <v>1.92</v>
      </c>
      <c r="D20" s="20">
        <f t="shared" si="0"/>
        <v>4.6284893267651839E-2</v>
      </c>
      <c r="E20" s="17">
        <f>IF(OR($A20="",$B20="",$C20=""),"",A20*'MPTO_working_3-way'!$I19)</f>
        <v>4.3943965517241379</v>
      </c>
      <c r="F20" s="21">
        <f>IF(OR($A20="",$B20="",$C20=""),"",B20*'MPTO_working_3-way'!$I19)</f>
        <v>3.6410714285714283</v>
      </c>
      <c r="G20" s="22">
        <f>IF(OR($A20="",$B20="",$C20=""),"",C20*'MPTO_working_3-way'!$I19)</f>
        <v>2.0088669950738915</v>
      </c>
      <c r="H20" s="17"/>
      <c r="I20" s="21"/>
      <c r="J20" s="22"/>
      <c r="K20" s="17"/>
      <c r="L20" s="21"/>
      <c r="M20" s="22"/>
      <c r="N20" s="23">
        <f t="shared" si="4"/>
        <v>22.756253065228051</v>
      </c>
      <c r="O20" s="24">
        <f t="shared" si="5"/>
        <v>27.464443354585583</v>
      </c>
      <c r="P20" s="24">
        <f t="shared" si="6"/>
        <v>49.779303580186365</v>
      </c>
      <c r="Q20" t="s">
        <v>181</v>
      </c>
      <c r="R20" t="s">
        <v>153</v>
      </c>
      <c r="S20" t="s">
        <v>330</v>
      </c>
      <c r="AD20" s="37"/>
      <c r="AE20" s="37"/>
      <c r="AH20" s="37"/>
      <c r="AI20" s="37"/>
      <c r="AJ20" t="s">
        <v>200</v>
      </c>
    </row>
    <row r="21" spans="1:36" s="36" customFormat="1" ht="15" x14ac:dyDescent="0.25">
      <c r="A21">
        <v>5.64</v>
      </c>
      <c r="B21">
        <v>3.93</v>
      </c>
      <c r="C21">
        <v>1.67</v>
      </c>
      <c r="D21" s="20">
        <f t="shared" si="0"/>
        <v>3.0560285957239364E-2</v>
      </c>
      <c r="E21" s="17">
        <f>IF(OR($A21="",$B21="",$C21=""),"",A21*'MPTO_working_3-way'!$I20)</f>
        <v>5.8123600127988295</v>
      </c>
      <c r="F21" s="21">
        <f>IF(OR($A21="",$B21="",$C21=""),"",B21*'MPTO_working_3-way'!$I20)</f>
        <v>4.0501019238119511</v>
      </c>
      <c r="G21" s="22">
        <f>IF(OR($A21="",$B21="",$C21=""),"",C21*'MPTO_working_3-way'!$I20)</f>
        <v>1.7210356775485898</v>
      </c>
      <c r="H21" s="17"/>
      <c r="I21" s="21"/>
      <c r="J21" s="22"/>
      <c r="K21" s="17"/>
      <c r="L21" s="21"/>
      <c r="M21" s="22"/>
      <c r="N21" s="23">
        <f t="shared" si="4"/>
        <v>17.204715430530761</v>
      </c>
      <c r="O21" s="24">
        <f t="shared" si="5"/>
        <v>24.690736648395287</v>
      </c>
      <c r="P21" s="24">
        <f t="shared" si="6"/>
        <v>58.104547921073944</v>
      </c>
      <c r="Q21" t="s">
        <v>133</v>
      </c>
      <c r="R21" t="s">
        <v>243</v>
      </c>
      <c r="S21" t="s">
        <v>330</v>
      </c>
      <c r="AD21" s="37"/>
      <c r="AE21" s="37"/>
      <c r="AH21" s="37"/>
      <c r="AI21" s="37"/>
      <c r="AJ21" t="s">
        <v>141</v>
      </c>
    </row>
    <row r="22" spans="1:36" s="36" customFormat="1" ht="15" x14ac:dyDescent="0.25">
      <c r="A22">
        <v>2.9</v>
      </c>
      <c r="B22">
        <v>3.19</v>
      </c>
      <c r="C22">
        <v>2.71</v>
      </c>
      <c r="D22" s="20">
        <f t="shared" si="0"/>
        <v>2.7310900068248323E-2</v>
      </c>
      <c r="E22" s="17">
        <f>IF(OR($A22="",$B22="",$C22=""),"",A22*'MPTO_working_3-way'!$I21)</f>
        <v>2.97920161019792</v>
      </c>
      <c r="F22" s="21">
        <f>IF(OR($A22="",$B22="",$C22=""),"",B22*'MPTO_working_3-way'!$I21)</f>
        <v>3.2771217712177121</v>
      </c>
      <c r="G22" s="22">
        <f>IF(OR($A22="",$B22="",$C22=""),"",C22*'MPTO_working_3-way'!$I21)</f>
        <v>2.7840125391849528</v>
      </c>
      <c r="H22" s="17"/>
      <c r="I22" s="21"/>
      <c r="J22" s="22"/>
      <c r="K22" s="17"/>
      <c r="L22" s="21"/>
      <c r="M22" s="22"/>
      <c r="N22" s="23">
        <f t="shared" si="4"/>
        <v>33.566039860376087</v>
      </c>
      <c r="O22" s="24">
        <f t="shared" si="5"/>
        <v>30.514581691250985</v>
      </c>
      <c r="P22" s="24">
        <f t="shared" si="6"/>
        <v>35.919378448372932</v>
      </c>
      <c r="Q22" t="s">
        <v>138</v>
      </c>
      <c r="R22" t="s">
        <v>139</v>
      </c>
      <c r="S22" t="s">
        <v>330</v>
      </c>
      <c r="AD22" s="37"/>
      <c r="AE22" s="37"/>
      <c r="AH22" s="37"/>
      <c r="AI22" s="37"/>
      <c r="AJ22" t="s">
        <v>141</v>
      </c>
    </row>
    <row r="23" spans="1:36" s="36" customFormat="1" ht="15" x14ac:dyDescent="0.25">
      <c r="A23">
        <v>2.27</v>
      </c>
      <c r="B23">
        <v>3.56</v>
      </c>
      <c r="C23">
        <v>3.25</v>
      </c>
      <c r="D23" s="20">
        <f t="shared" si="0"/>
        <v>2.9119818458035684E-2</v>
      </c>
      <c r="E23" s="17">
        <f>IF(OR($A23="",$B23="",$C23=""),"",A23*'MPTO_working_3-way'!$I22)</f>
        <v>2.3361019878997409</v>
      </c>
      <c r="F23" s="21">
        <f>IF(OR($A23="",$B23="",$C23=""),"",B23*'MPTO_working_3-way'!$I22)</f>
        <v>3.6636665537106072</v>
      </c>
      <c r="G23" s="22">
        <f>IF(OR($A23="",$B23="",$C23=""),"",C23*'MPTO_working_3-way'!$I22)</f>
        <v>3.3446394099886159</v>
      </c>
      <c r="H23" s="17"/>
      <c r="I23" s="21"/>
      <c r="J23" s="22"/>
      <c r="K23" s="17"/>
      <c r="L23" s="21"/>
      <c r="M23" s="22"/>
      <c r="N23" s="23">
        <f t="shared" si="4"/>
        <v>42.806350286917237</v>
      </c>
      <c r="O23" s="24">
        <f t="shared" si="5"/>
        <v>27.295060435759023</v>
      </c>
      <c r="P23" s="24">
        <f t="shared" si="6"/>
        <v>29.89858927732373</v>
      </c>
      <c r="Q23" t="s">
        <v>137</v>
      </c>
      <c r="R23" t="s">
        <v>135</v>
      </c>
      <c r="S23" t="s">
        <v>330</v>
      </c>
      <c r="AD23" s="37"/>
      <c r="AE23" s="37"/>
      <c r="AH23" s="37"/>
      <c r="AI23" s="37"/>
      <c r="AJ23" t="s">
        <v>141</v>
      </c>
    </row>
    <row r="24" spans="1:36" s="36" customFormat="1" ht="15" x14ac:dyDescent="0.25">
      <c r="A24">
        <v>6.68</v>
      </c>
      <c r="B24">
        <v>4.18</v>
      </c>
      <c r="C24">
        <v>1.54</v>
      </c>
      <c r="D24" s="20">
        <f t="shared" si="0"/>
        <v>3.8285697913810202E-2</v>
      </c>
      <c r="E24" s="17">
        <f>IF(OR($A24="",$B24="",$C24=""),"",A24*'MPTO_working_3-way'!$I23)</f>
        <v>6.935748462064252</v>
      </c>
      <c r="F24" s="21">
        <f>IF(OR($A24="",$B24="",$C24=""),"",B24*'MPTO_working_3-way'!$I23)</f>
        <v>4.3400342172797259</v>
      </c>
      <c r="G24" s="22">
        <f>IF(OR($A24="",$B24="",$C24=""),"",C24*'MPTO_working_3-way'!$I23)</f>
        <v>1.5989599747872678</v>
      </c>
      <c r="H24" s="17"/>
      <c r="I24" s="21"/>
      <c r="J24" s="22"/>
      <c r="K24" s="17"/>
      <c r="L24" s="21"/>
      <c r="M24" s="22"/>
      <c r="N24" s="23">
        <f t="shared" si="4"/>
        <v>14.418054597417957</v>
      </c>
      <c r="O24" s="24">
        <f t="shared" si="5"/>
        <v>23.041292993002859</v>
      </c>
      <c r="P24" s="24">
        <f t="shared" si="6"/>
        <v>62.540652409579181</v>
      </c>
      <c r="Q24" t="s">
        <v>308</v>
      </c>
      <c r="R24" t="s">
        <v>305</v>
      </c>
      <c r="S24" t="s">
        <v>330</v>
      </c>
      <c r="AD24" s="37"/>
      <c r="AE24" s="37"/>
      <c r="AH24" s="37"/>
      <c r="AI24" s="37"/>
      <c r="AJ24" t="s">
        <v>321</v>
      </c>
    </row>
    <row r="25" spans="1:36" s="36" customFormat="1" ht="15" x14ac:dyDescent="0.25">
      <c r="A25">
        <v>1.9</v>
      </c>
      <c r="B25">
        <v>3.39</v>
      </c>
      <c r="C25">
        <v>4.6900000000000004</v>
      </c>
      <c r="D25" s="20">
        <f t="shared" si="0"/>
        <v>3.4520656415838236E-2</v>
      </c>
      <c r="E25" s="17">
        <f>IF(OR($A25="",$B25="",$C25=""),"",A25*'MPTO_working_3-way'!$I24)</f>
        <v>1.9655892471900926</v>
      </c>
      <c r="F25" s="21">
        <f>IF(OR($A25="",$B25="",$C25=""),"",B25*'MPTO_working_3-way'!$I24)</f>
        <v>3.5070250252496917</v>
      </c>
      <c r="G25" s="22">
        <f>IF(OR($A25="",$B25="",$C25=""),"",C25*'MPTO_working_3-way'!$I24)</f>
        <v>4.8519018785902821</v>
      </c>
      <c r="H25" s="17"/>
      <c r="I25" s="21"/>
      <c r="J25" s="22"/>
      <c r="K25" s="17"/>
      <c r="L25" s="21"/>
      <c r="M25" s="22"/>
      <c r="N25" s="23">
        <f t="shared" si="4"/>
        <v>50.875329188412564</v>
      </c>
      <c r="O25" s="24">
        <f t="shared" si="5"/>
        <v>28.51419630029023</v>
      </c>
      <c r="P25" s="24">
        <f t="shared" si="6"/>
        <v>20.610474511297198</v>
      </c>
      <c r="Q25" t="s">
        <v>316</v>
      </c>
      <c r="R25" t="s">
        <v>319</v>
      </c>
      <c r="S25" t="s">
        <v>330</v>
      </c>
      <c r="AD25" s="37"/>
      <c r="AE25" s="37"/>
      <c r="AH25" s="37"/>
      <c r="AI25" s="37"/>
      <c r="AJ25" t="s">
        <v>321</v>
      </c>
    </row>
    <row r="26" spans="1:36" s="36" customFormat="1" ht="15" x14ac:dyDescent="0.25">
      <c r="A26">
        <v>1.4</v>
      </c>
      <c r="B26">
        <v>4.4000000000000004</v>
      </c>
      <c r="C26">
        <v>10.3</v>
      </c>
      <c r="D26" s="20">
        <f t="shared" si="0"/>
        <v>3.8645820199218361E-2</v>
      </c>
      <c r="E26" s="17">
        <f>IF(OR($A26="",$B26="",$C26=""),"",A26*'MPTO_working_3-way'!$I25)</f>
        <v>1.4541041482789057</v>
      </c>
      <c r="F26" s="21">
        <f>IF(OR($A26="",$B26="",$C26=""),"",B26*'MPTO_working_3-way'!$I25)</f>
        <v>4.5700416088765614</v>
      </c>
      <c r="G26" s="22">
        <f>IF(OR($A26="",$B26="",$C26=""),"",C26*'MPTO_working_3-way'!$I25)</f>
        <v>10.698051948051949</v>
      </c>
      <c r="H26" s="17"/>
      <c r="I26" s="21"/>
      <c r="J26" s="22"/>
      <c r="K26" s="17"/>
      <c r="L26" s="21"/>
      <c r="M26" s="22"/>
      <c r="N26" s="23">
        <f t="shared" si="4"/>
        <v>68.770864946889219</v>
      </c>
      <c r="O26" s="24">
        <f t="shared" si="5"/>
        <v>21.881638846737474</v>
      </c>
      <c r="P26" s="24">
        <f t="shared" si="6"/>
        <v>9.3474962063732914</v>
      </c>
      <c r="Q26" t="s">
        <v>312</v>
      </c>
      <c r="R26" t="s">
        <v>315</v>
      </c>
      <c r="S26" t="s">
        <v>330</v>
      </c>
      <c r="AD26" s="37"/>
      <c r="AE26" s="37"/>
      <c r="AH26" s="37"/>
      <c r="AI26" s="37"/>
      <c r="AJ26" t="s">
        <v>321</v>
      </c>
    </row>
    <row r="27" spans="1:36" s="36" customFormat="1" ht="15" x14ac:dyDescent="0.25">
      <c r="A27">
        <v>2.52</v>
      </c>
      <c r="B27">
        <v>3.47</v>
      </c>
      <c r="C27">
        <v>2.92</v>
      </c>
      <c r="D27" s="20">
        <f t="shared" si="0"/>
        <v>2.7475588290400088E-2</v>
      </c>
      <c r="E27" s="17">
        <f>IF(OR($A27="",$B27="",$C27=""),"",A27*'MPTO_working_3-way'!$I26)</f>
        <v>2.5892384824918082</v>
      </c>
      <c r="F27" s="21">
        <f>IF(OR($A27="",$B27="",$C27=""),"",B27*'MPTO_working_3-way'!$I26)</f>
        <v>3.5653402913676886</v>
      </c>
      <c r="G27" s="22">
        <f>IF(OR($A27="",$B27="",$C27=""),"",C27*'MPTO_working_3-way'!$I26)</f>
        <v>3.0002287178079681</v>
      </c>
      <c r="H27" s="17"/>
      <c r="I27" s="21"/>
      <c r="J27" s="22"/>
      <c r="K27" s="17"/>
      <c r="L27" s="21"/>
      <c r="M27" s="22"/>
      <c r="N27" s="23">
        <f t="shared" si="4"/>
        <v>38.621394157467833</v>
      </c>
      <c r="O27" s="24">
        <f t="shared" si="5"/>
        <v>28.047813624443496</v>
      </c>
      <c r="P27" s="24">
        <f t="shared" si="6"/>
        <v>33.330792218088675</v>
      </c>
      <c r="Q27" t="s">
        <v>164</v>
      </c>
      <c r="R27" t="s">
        <v>250</v>
      </c>
      <c r="S27" t="s">
        <v>330</v>
      </c>
      <c r="AD27" s="37"/>
      <c r="AE27" s="37"/>
      <c r="AH27" s="37"/>
      <c r="AI27" s="37"/>
      <c r="AJ27" t="s">
        <v>199</v>
      </c>
    </row>
    <row r="28" spans="1:36" s="36" customFormat="1" ht="15" x14ac:dyDescent="0.25">
      <c r="A28">
        <v>2.25</v>
      </c>
      <c r="B28">
        <v>3.14</v>
      </c>
      <c r="C28">
        <v>3.77</v>
      </c>
      <c r="D28" s="20">
        <f t="shared" si="0"/>
        <v>2.8167771413982745E-2</v>
      </c>
      <c r="E28" s="17">
        <f>IF(OR($A28="",$B28="",$C28=""),"",A28*'MPTO_working_3-way'!$I27)</f>
        <v>2.3133774856814613</v>
      </c>
      <c r="F28" s="21">
        <f>IF(OR($A28="",$B28="",$C28=""),"",B28*'MPTO_working_3-way'!$I27)</f>
        <v>3.228446802239906</v>
      </c>
      <c r="G28" s="22">
        <f>IF(OR($A28="",$B28="",$C28=""),"",C28*'MPTO_working_3-way'!$I27)</f>
        <v>3.876192498230715</v>
      </c>
      <c r="H28" s="17"/>
      <c r="I28" s="21"/>
      <c r="J28" s="22"/>
      <c r="K28" s="17"/>
      <c r="L28" s="21"/>
      <c r="M28" s="22"/>
      <c r="N28" s="23">
        <f t="shared" si="4"/>
        <v>43.226840677297673</v>
      </c>
      <c r="O28" s="24">
        <f t="shared" si="5"/>
        <v>30.974646982140051</v>
      </c>
      <c r="P28" s="24">
        <f t="shared" si="6"/>
        <v>25.798512340562269</v>
      </c>
      <c r="Q28" t="s">
        <v>322</v>
      </c>
      <c r="R28" t="s">
        <v>118</v>
      </c>
      <c r="S28" t="s">
        <v>330</v>
      </c>
      <c r="AD28" s="37"/>
      <c r="AE28" s="37"/>
      <c r="AH28" s="37"/>
      <c r="AI28" s="37"/>
      <c r="AJ28" t="s">
        <v>128</v>
      </c>
    </row>
    <row r="29" spans="1:36" s="36" customFormat="1" ht="15" x14ac:dyDescent="0.25">
      <c r="A29">
        <v>5.67</v>
      </c>
      <c r="B29">
        <v>3.61</v>
      </c>
      <c r="C29">
        <v>1.73</v>
      </c>
      <c r="D29" s="20">
        <f t="shared" si="0"/>
        <v>3.14098353637422E-2</v>
      </c>
      <c r="E29" s="17">
        <f>IF(OR($A29="",$B29="",$C29=""),"",A29*'MPTO_working_3-way'!$I28)</f>
        <v>5.8480937665124184</v>
      </c>
      <c r="F29" s="21">
        <f>IF(OR($A29="",$B29="",$C29=""),"",B29*'MPTO_working_3-way'!$I28)</f>
        <v>3.7233895056631092</v>
      </c>
      <c r="G29" s="22">
        <f>IF(OR($A29="",$B29="",$C29=""),"",C29*'MPTO_working_3-way'!$I28)</f>
        <v>1.784339015179274</v>
      </c>
      <c r="H29" s="17"/>
      <c r="I29" s="21"/>
      <c r="J29" s="22"/>
      <c r="K29" s="17"/>
      <c r="L29" s="21"/>
      <c r="M29" s="22"/>
      <c r="N29" s="23">
        <f t="shared" si="4"/>
        <v>17.099589027218386</v>
      </c>
      <c r="O29" s="24">
        <f t="shared" si="5"/>
        <v>26.857249247736359</v>
      </c>
      <c r="P29" s="24">
        <f t="shared" si="6"/>
        <v>56.043161725045245</v>
      </c>
      <c r="Q29" t="s">
        <v>119</v>
      </c>
      <c r="R29" t="s">
        <v>247</v>
      </c>
      <c r="S29" t="s">
        <v>330</v>
      </c>
      <c r="AD29" s="37"/>
      <c r="AE29" s="37"/>
      <c r="AH29" s="37"/>
      <c r="AI29" s="37"/>
      <c r="AJ29" t="s">
        <v>128</v>
      </c>
    </row>
    <row r="30" spans="1:36" s="36" customFormat="1" ht="15" x14ac:dyDescent="0.25">
      <c r="A30">
        <v>2.96</v>
      </c>
      <c r="B30">
        <v>3.3</v>
      </c>
      <c r="C30">
        <v>2.59</v>
      </c>
      <c r="D30" s="20">
        <f t="shared" si="0"/>
        <v>2.696852696852714E-2</v>
      </c>
      <c r="E30" s="17">
        <f>IF(OR($A30="",$B30="",$C30=""),"",A30*'MPTO_working_3-way'!$I29)</f>
        <v>3.0398268398268402</v>
      </c>
      <c r="F30" s="21">
        <f>IF(OR($A30="",$B30="",$C30=""),"",B30*'MPTO_working_3-way'!$I29)</f>
        <v>3.3889961389961392</v>
      </c>
      <c r="G30" s="22">
        <f>IF(OR($A30="",$B30="",$C30=""),"",C30*'MPTO_working_3-way'!$I29)</f>
        <v>2.6598484848484851</v>
      </c>
      <c r="H30" s="17"/>
      <c r="I30" s="21"/>
      <c r="J30" s="22"/>
      <c r="K30" s="17"/>
      <c r="L30" s="21"/>
      <c r="M30" s="22"/>
      <c r="N30" s="23">
        <f t="shared" si="4"/>
        <v>32.896610652235822</v>
      </c>
      <c r="O30" s="24">
        <f t="shared" si="5"/>
        <v>29.507262888066077</v>
      </c>
      <c r="P30" s="24">
        <f t="shared" si="6"/>
        <v>37.596126459698084</v>
      </c>
      <c r="Q30" t="s">
        <v>130</v>
      </c>
      <c r="R30" t="s">
        <v>122</v>
      </c>
      <c r="S30" t="s">
        <v>330</v>
      </c>
      <c r="AD30" s="37"/>
      <c r="AE30" s="37"/>
      <c r="AH30" s="37"/>
      <c r="AI30" s="37"/>
      <c r="AJ30" t="s">
        <v>128</v>
      </c>
    </row>
    <row r="31" spans="1:36" s="36" customFormat="1" ht="15" x14ac:dyDescent="0.25">
      <c r="A31">
        <v>2.15</v>
      </c>
      <c r="B31">
        <v>3.35</v>
      </c>
      <c r="C31">
        <v>3.77</v>
      </c>
      <c r="D31" s="20">
        <f t="shared" si="0"/>
        <v>2.8875731146254857E-2</v>
      </c>
      <c r="E31" s="17">
        <f>IF(OR($A31="",$B31="",$C31=""),"",A31*'MPTO_working_3-way'!$I30)</f>
        <v>2.2120828219644477</v>
      </c>
      <c r="F31" s="21">
        <f>IF(OR($A31="",$B31="",$C31=""),"",B31*'MPTO_working_3-way'!$I30)</f>
        <v>3.446733699339954</v>
      </c>
      <c r="G31" s="22">
        <f>IF(OR($A31="",$B31="",$C31=""),"",C31*'MPTO_working_3-way'!$I30)</f>
        <v>3.8788615064213809</v>
      </c>
      <c r="H31" s="17"/>
      <c r="I31" s="21"/>
      <c r="J31" s="22"/>
      <c r="K31" s="17"/>
      <c r="L31" s="21"/>
      <c r="M31" s="22"/>
      <c r="N31" s="23">
        <f t="shared" si="4"/>
        <v>45.206263982102918</v>
      </c>
      <c r="O31" s="24">
        <f t="shared" si="5"/>
        <v>29.012975391498884</v>
      </c>
      <c r="P31" s="24">
        <f t="shared" si="6"/>
        <v>25.780760626398212</v>
      </c>
      <c r="Q31" t="s">
        <v>121</v>
      </c>
      <c r="R31" t="s">
        <v>129</v>
      </c>
      <c r="S31" t="s">
        <v>330</v>
      </c>
      <c r="AD31" s="37"/>
      <c r="AE31" s="37"/>
      <c r="AH31" s="37"/>
      <c r="AI31" s="37"/>
      <c r="AJ31" t="s">
        <v>128</v>
      </c>
    </row>
    <row r="32" spans="1:36" s="36" customFormat="1" ht="15" x14ac:dyDescent="0.25">
      <c r="A32">
        <v>3.5</v>
      </c>
      <c r="B32">
        <v>3.28</v>
      </c>
      <c r="C32">
        <v>2.23</v>
      </c>
      <c r="D32" s="20">
        <f t="shared" si="0"/>
        <v>3.9022827768316004E-2</v>
      </c>
      <c r="E32" s="17">
        <f>IF(OR($A32="",$B32="",$C32=""),"",A32*'MPTO_working_3-way'!$I31)</f>
        <v>3.6365798971891059</v>
      </c>
      <c r="F32" s="21">
        <f>IF(OR($A32="",$B32="",$C32=""),"",B32*'MPTO_working_3-way'!$I31)</f>
        <v>3.4079948750800764</v>
      </c>
      <c r="G32" s="22">
        <f>IF(OR($A32="",$B32="",$C32=""),"",C32*'MPTO_working_3-way'!$I31)</f>
        <v>2.3170209059233446</v>
      </c>
      <c r="H32" s="17"/>
      <c r="I32" s="21"/>
      <c r="J32" s="22"/>
      <c r="K32" s="17"/>
      <c r="L32" s="21"/>
      <c r="M32" s="22"/>
      <c r="N32" s="23">
        <f t="shared" si="4"/>
        <v>27.498364624765976</v>
      </c>
      <c r="O32" s="24">
        <f t="shared" si="5"/>
        <v>29.342767130085644</v>
      </c>
      <c r="P32" s="24">
        <f t="shared" si="6"/>
        <v>43.15886824514839</v>
      </c>
      <c r="Q32" t="s">
        <v>112</v>
      </c>
      <c r="R32" t="s">
        <v>97</v>
      </c>
      <c r="S32" t="s">
        <v>330</v>
      </c>
      <c r="AD32" s="37"/>
      <c r="AE32" s="37"/>
      <c r="AH32" s="37"/>
      <c r="AI32" s="37"/>
      <c r="AJ32" t="s">
        <v>93</v>
      </c>
    </row>
    <row r="33" spans="1:36" s="36" customFormat="1" ht="15" x14ac:dyDescent="0.25">
      <c r="A33">
        <v>3.48</v>
      </c>
      <c r="B33">
        <v>2.96</v>
      </c>
      <c r="C33">
        <v>2.48</v>
      </c>
      <c r="D33" s="20">
        <f t="shared" si="0"/>
        <v>2.8419966128531149E-2</v>
      </c>
      <c r="E33" s="17">
        <f>IF(OR($A33="",$B33="",$C33=""),"",A33*'MPTO_working_3-way'!$I32)</f>
        <v>3.5789014821272884</v>
      </c>
      <c r="F33" s="21">
        <f>IF(OR($A33="",$B33="",$C33=""),"",B33*'MPTO_working_3-way'!$I32)</f>
        <v>3.0441230997404523</v>
      </c>
      <c r="G33" s="22">
        <f>IF(OR($A33="",$B33="",$C33=""),"",C33*'MPTO_working_3-way'!$I32)</f>
        <v>2.5504815159987571</v>
      </c>
      <c r="H33" s="17"/>
      <c r="I33" s="21"/>
      <c r="J33" s="22"/>
      <c r="K33" s="17"/>
      <c r="L33" s="21"/>
      <c r="M33" s="22"/>
      <c r="N33" s="23">
        <f t="shared" si="4"/>
        <v>27.941534713763705</v>
      </c>
      <c r="O33" s="24">
        <f t="shared" si="5"/>
        <v>32.850182704019488</v>
      </c>
      <c r="P33" s="24">
        <f t="shared" si="6"/>
        <v>39.20828258221681</v>
      </c>
      <c r="Q33" t="s">
        <v>102</v>
      </c>
      <c r="R33" t="s">
        <v>104</v>
      </c>
      <c r="S33" t="s">
        <v>330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5.65</v>
      </c>
      <c r="B34">
        <v>3.79</v>
      </c>
      <c r="C34">
        <v>1.66</v>
      </c>
      <c r="D34" s="20">
        <f t="shared" si="0"/>
        <v>4.3253031740758008E-2</v>
      </c>
      <c r="E34" s="17">
        <f>IF(OR($A34="",$B34="",$C34=""),"",A34*'MPTO_working_3-way'!$I33)</f>
        <v>5.8943796293352833</v>
      </c>
      <c r="F34" s="21">
        <f>IF(OR($A34="",$B34="",$C34=""),"",B34*'MPTO_working_3-way'!$I33)</f>
        <v>3.9539289902974728</v>
      </c>
      <c r="G34" s="22">
        <f>IF(OR($A34="",$B34="",$C34=""),"",C34*'MPTO_working_3-way'!$I33)</f>
        <v>1.7318000326896583</v>
      </c>
      <c r="H34" s="17"/>
      <c r="I34" s="21"/>
      <c r="J34" s="22"/>
      <c r="K34" s="17"/>
      <c r="L34" s="21"/>
      <c r="M34" s="22"/>
      <c r="N34" s="23">
        <f t="shared" si="4"/>
        <v>16.965313788463458</v>
      </c>
      <c r="O34" s="24">
        <f t="shared" si="5"/>
        <v>25.291298919477189</v>
      </c>
      <c r="P34" s="24">
        <f t="shared" si="6"/>
        <v>57.743387292059353</v>
      </c>
      <c r="Q34" t="s">
        <v>99</v>
      </c>
      <c r="R34" t="s">
        <v>75</v>
      </c>
      <c r="S34" t="s">
        <v>330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4.1900000000000004</v>
      </c>
      <c r="B35">
        <v>3.59</v>
      </c>
      <c r="C35">
        <v>1.91</v>
      </c>
      <c r="D35" s="20">
        <f t="shared" si="0"/>
        <v>4.0775225944383431E-2</v>
      </c>
      <c r="E35" s="17">
        <f>IF(OR($A35="",$B35="",$C35=""),"",A35*'MPTO_working_3-way'!$I34)</f>
        <v>4.360848196706967</v>
      </c>
      <c r="F35" s="21">
        <f>IF(OR($A35="",$B35="",$C35=""),"",B35*'MPTO_working_3-way'!$I34)</f>
        <v>3.7363830611403364</v>
      </c>
      <c r="G35" s="22">
        <f>IF(OR($A35="",$B35="",$C35=""),"",C35*'MPTO_working_3-way'!$I34)</f>
        <v>1.9878806815537722</v>
      </c>
      <c r="H35" s="17"/>
      <c r="I35" s="21"/>
      <c r="J35" s="22"/>
      <c r="K35" s="17"/>
      <c r="L35" s="21"/>
      <c r="M35" s="22"/>
      <c r="N35" s="23">
        <f t="shared" si="4"/>
        <v>22.931318745631547</v>
      </c>
      <c r="O35" s="24">
        <f t="shared" si="5"/>
        <v>26.763851126517046</v>
      </c>
      <c r="P35" s="24">
        <f t="shared" si="6"/>
        <v>50.304830127851417</v>
      </c>
      <c r="Q35" t="s">
        <v>107</v>
      </c>
      <c r="R35" t="s">
        <v>103</v>
      </c>
      <c r="S35" t="s">
        <v>330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5.9</v>
      </c>
      <c r="B36">
        <v>4.32</v>
      </c>
      <c r="C36">
        <v>1.56</v>
      </c>
      <c r="D36" s="20">
        <f t="shared" si="0"/>
        <v>4.1998647930851174E-2</v>
      </c>
      <c r="E36" s="17">
        <f>IF(OR($A36="",$B36="",$C36=""),"",A36*'MPTO_working_3-way'!$I35)</f>
        <v>6.1477920227920224</v>
      </c>
      <c r="F36" s="21">
        <f>IF(OR($A36="",$B36="",$C36=""),"",B36*'MPTO_working_3-way'!$I35)</f>
        <v>4.5014341590612776</v>
      </c>
      <c r="G36" s="22">
        <f>IF(OR($A36="",$B36="",$C36=""),"",C36*'MPTO_working_3-way'!$I35)</f>
        <v>1.6255178907721279</v>
      </c>
      <c r="H36" s="17"/>
      <c r="I36" s="21"/>
      <c r="J36" s="22"/>
      <c r="K36" s="17"/>
      <c r="L36" s="21"/>
      <c r="M36" s="22"/>
      <c r="N36" s="23">
        <f t="shared" si="4"/>
        <v>16.266002432949083</v>
      </c>
      <c r="O36" s="24">
        <f t="shared" si="5"/>
        <v>22.215142211666571</v>
      </c>
      <c r="P36" s="24">
        <f t="shared" si="6"/>
        <v>61.518855355384346</v>
      </c>
      <c r="Q36" t="s">
        <v>100</v>
      </c>
      <c r="R36" t="s">
        <v>113</v>
      </c>
      <c r="S36" t="s">
        <v>330</v>
      </c>
      <c r="AD36" s="37"/>
      <c r="AE36" s="37"/>
      <c r="AH36" s="37"/>
      <c r="AI36" s="37"/>
      <c r="AJ36" t="s">
        <v>93</v>
      </c>
    </row>
    <row r="37" spans="1:36" s="36" customFormat="1" ht="15" x14ac:dyDescent="0.25">
      <c r="A37">
        <v>2.1800000000000002</v>
      </c>
      <c r="B37">
        <v>3.08</v>
      </c>
      <c r="C37">
        <v>3.67</v>
      </c>
      <c r="D37" s="20">
        <f t="shared" si="0"/>
        <v>5.5870485038297391E-2</v>
      </c>
      <c r="E37" s="17">
        <f>IF(OR($A37="",$B37="",$C37=""),"",A37*'MPTO_working_3-way'!$I36)</f>
        <v>2.3017976573834886</v>
      </c>
      <c r="F37" s="21">
        <f>IF(OR($A37="",$B37="",$C37=""),"",B37*'MPTO_working_3-way'!$I36)</f>
        <v>3.2520810939179561</v>
      </c>
      <c r="G37" s="22">
        <f>IF(OR($A37="",$B37="",$C37=""),"",C37*'MPTO_working_3-way'!$I36)</f>
        <v>3.8750446800905514</v>
      </c>
      <c r="H37" s="17"/>
      <c r="I37" s="21"/>
      <c r="J37" s="22"/>
      <c r="K37" s="17"/>
      <c r="L37" s="21"/>
      <c r="M37" s="22"/>
      <c r="N37" s="23">
        <f t="shared" si="4"/>
        <v>43.444305227798573</v>
      </c>
      <c r="O37" s="24">
        <f t="shared" si="5"/>
        <v>30.74954071318211</v>
      </c>
      <c r="P37" s="24">
        <f t="shared" si="6"/>
        <v>25.80615405901932</v>
      </c>
      <c r="Q37" t="s">
        <v>77</v>
      </c>
      <c r="R37" t="s">
        <v>79</v>
      </c>
      <c r="S37" t="s">
        <v>330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2.2599999999999998</v>
      </c>
      <c r="B38">
        <v>3.05</v>
      </c>
      <c r="C38">
        <v>3.51</v>
      </c>
      <c r="D38" s="20">
        <f t="shared" si="0"/>
        <v>5.5247013465496098E-2</v>
      </c>
      <c r="E38" s="17">
        <f>IF(OR($A38="",$B38="",$C38=""),"",A38*'MPTO_working_3-way'!$I37)</f>
        <v>2.3848582504320208</v>
      </c>
      <c r="F38" s="21">
        <f>IF(OR($A38="",$B38="",$C38=""),"",B38*'MPTO_working_3-way'!$I37)</f>
        <v>3.2185033910697629</v>
      </c>
      <c r="G38" s="22">
        <f>IF(OR($A38="",$B38="",$C38=""),"",C38*'MPTO_working_3-way'!$I37)</f>
        <v>3.7039170172638909</v>
      </c>
      <c r="H38" s="17"/>
      <c r="I38" s="21"/>
      <c r="J38" s="22"/>
      <c r="K38" s="17"/>
      <c r="L38" s="21"/>
      <c r="M38" s="22"/>
      <c r="N38" s="23">
        <f t="shared" si="4"/>
        <v>41.931213304557971</v>
      </c>
      <c r="O38" s="24">
        <f t="shared" si="5"/>
        <v>31.070341661738038</v>
      </c>
      <c r="P38" s="24">
        <f t="shared" si="6"/>
        <v>26.998445033703995</v>
      </c>
      <c r="Q38" t="s">
        <v>85</v>
      </c>
      <c r="R38" t="s">
        <v>80</v>
      </c>
      <c r="S38" t="s">
        <v>330</v>
      </c>
      <c r="AD38" s="37"/>
      <c r="AE38" s="37"/>
      <c r="AH38" s="37"/>
      <c r="AI38" s="37"/>
      <c r="AJ38" t="s">
        <v>94</v>
      </c>
    </row>
    <row r="39" spans="1:36" s="36" customFormat="1" ht="15" x14ac:dyDescent="0.25">
      <c r="A39">
        <v>3.33</v>
      </c>
      <c r="B39">
        <v>3.06</v>
      </c>
      <c r="C39">
        <v>2.33</v>
      </c>
      <c r="D39" s="20">
        <f t="shared" si="0"/>
        <v>5.6282235277438586E-2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90</v>
      </c>
      <c r="R39" t="s">
        <v>86</v>
      </c>
      <c r="S39" t="s">
        <v>330</v>
      </c>
      <c r="AD39" s="37"/>
      <c r="AE39" s="37"/>
      <c r="AH39" s="37"/>
      <c r="AI39" s="37"/>
      <c r="AJ39" t="s">
        <v>94</v>
      </c>
    </row>
    <row r="40" spans="1:36" s="36" customFormat="1" ht="15" x14ac:dyDescent="0.25">
      <c r="A40">
        <v>4.01</v>
      </c>
      <c r="B40">
        <v>3.41</v>
      </c>
      <c r="C40">
        <v>1.99</v>
      </c>
      <c r="D40" s="20">
        <f t="shared" si="0"/>
        <v>4.5144253382370936E-2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229</v>
      </c>
      <c r="R40" t="s">
        <v>208</v>
      </c>
      <c r="S40" t="s">
        <v>330</v>
      </c>
      <c r="AD40" s="37"/>
      <c r="AE40" s="37"/>
      <c r="AH40" s="37"/>
      <c r="AI40" s="37"/>
      <c r="AJ40" t="s">
        <v>241</v>
      </c>
    </row>
    <row r="41" spans="1:36" s="36" customFormat="1" ht="15" x14ac:dyDescent="0.25">
      <c r="A41">
        <v>1.17</v>
      </c>
      <c r="B41">
        <v>7.32</v>
      </c>
      <c r="C41">
        <v>17.18</v>
      </c>
      <c r="D41" s="20">
        <f t="shared" si="0"/>
        <v>4.9520094253772351E-2</v>
      </c>
      <c r="E41" s="17">
        <f>IF(OR($A41="",$B41="",$C41=""),"",A41*'MPTO_working_3-way'!$I40)</f>
        <v>1.2358502152746031</v>
      </c>
      <c r="F41" s="21">
        <f>IF(OR($A41="",$B41="",$C41=""),"",B41*'MPTO_working_3-way'!$I40)</f>
        <v>7.7319859622308504</v>
      </c>
      <c r="G41" s="22">
        <f>IF(OR($A41="",$B41="",$C41=""),"",C41*'MPTO_working_3-way'!$I40)</f>
        <v>18.146928802066395</v>
      </c>
      <c r="H41" s="17"/>
      <c r="I41" s="21"/>
      <c r="J41" s="22"/>
      <c r="K41" s="17"/>
      <c r="L41" s="21"/>
      <c r="M41" s="22"/>
      <c r="N41" s="23">
        <f t="shared" si="4"/>
        <v>80.915954671562062</v>
      </c>
      <c r="O41" s="24">
        <f t="shared" si="5"/>
        <v>12.933287836848034</v>
      </c>
      <c r="P41" s="24">
        <f t="shared" si="6"/>
        <v>5.5105743286220958</v>
      </c>
      <c r="Q41" t="s">
        <v>236</v>
      </c>
      <c r="R41" t="s">
        <v>204</v>
      </c>
      <c r="S41" t="s">
        <v>330</v>
      </c>
      <c r="AD41" s="37"/>
      <c r="AE41" s="37"/>
      <c r="AH41" s="37"/>
      <c r="AI41" s="37"/>
      <c r="AJ41" t="s">
        <v>241</v>
      </c>
    </row>
    <row r="42" spans="1:36" s="36" customFormat="1" ht="15" x14ac:dyDescent="0.25">
      <c r="A42">
        <v>1.37</v>
      </c>
      <c r="B42">
        <v>4.91</v>
      </c>
      <c r="C42">
        <v>8.52</v>
      </c>
      <c r="D42" s="20">
        <f t="shared" si="0"/>
        <v>5.0963887098090188E-2</v>
      </c>
      <c r="E42" s="17">
        <f>IF(OR($A42="",$B42="",$C42=""),"",A42*'MPTO_working_3-way'!$I41)</f>
        <v>1.4318476271338483</v>
      </c>
      <c r="F42" s="21">
        <f>IF(OR($A42="",$B42="",$C42=""),"",B42*'MPTO_working_3-way'!$I41)</f>
        <v>5.1316582841074414</v>
      </c>
      <c r="G42" s="22">
        <f>IF(OR($A42="",$B42="",$C42=""),"",C42*'MPTO_working_3-way'!$I41)</f>
        <v>8.9046290388178004</v>
      </c>
      <c r="H42" s="17"/>
      <c r="I42" s="21"/>
      <c r="J42" s="22"/>
      <c r="K42" s="17"/>
      <c r="L42" s="21"/>
      <c r="M42" s="22"/>
      <c r="N42" s="23">
        <f t="shared" si="4"/>
        <v>69.839833586323394</v>
      </c>
      <c r="O42" s="24">
        <f t="shared" si="5"/>
        <v>19.48687821044054</v>
      </c>
      <c r="P42" s="24">
        <f t="shared" si="6"/>
        <v>11.23011408606374</v>
      </c>
      <c r="Q42" t="s">
        <v>207</v>
      </c>
      <c r="R42" t="s">
        <v>237</v>
      </c>
      <c r="S42" t="s">
        <v>330</v>
      </c>
      <c r="AD42" s="37"/>
      <c r="AE42" s="37"/>
      <c r="AH42" s="37"/>
      <c r="AI42" s="37"/>
      <c r="AJ42" t="s">
        <v>241</v>
      </c>
    </row>
    <row r="43" spans="1:36" s="36" customFormat="1" ht="15" x14ac:dyDescent="0.25">
      <c r="A43">
        <v>1.8</v>
      </c>
      <c r="B43">
        <v>3.92</v>
      </c>
      <c r="C43">
        <v>4.58</v>
      </c>
      <c r="D43" s="20">
        <f t="shared" si="0"/>
        <v>2.8998207725593916E-2</v>
      </c>
      <c r="E43" s="17">
        <f>IF(OR($A43="",$B43="",$C43=""),"",A43*'MPTO_working_3-way'!$I42)</f>
        <v>1.8891361696567903</v>
      </c>
      <c r="F43" s="21">
        <f>IF(OR($A43="",$B43="",$C43=""),"",B43*'MPTO_working_3-way'!$I42)</f>
        <v>4.1141187694747874</v>
      </c>
      <c r="G43" s="22">
        <f>IF(OR($A43="",$B43="",$C43=""),"",C43*'MPTO_working_3-way'!$I42)</f>
        <v>4.8068020316822775</v>
      </c>
      <c r="H43" s="17"/>
      <c r="I43" s="21"/>
      <c r="J43" s="22"/>
      <c r="K43" s="17"/>
      <c r="L43" s="21"/>
      <c r="M43" s="22"/>
      <c r="N43" s="23">
        <f t="shared" si="4"/>
        <v>52.934246671147875</v>
      </c>
      <c r="O43" s="24">
        <f t="shared" si="5"/>
        <v>24.306541838792395</v>
      </c>
      <c r="P43" s="24">
        <f t="shared" si="6"/>
        <v>20.8038524035079</v>
      </c>
      <c r="Q43" t="s">
        <v>296</v>
      </c>
      <c r="R43" t="s">
        <v>292</v>
      </c>
      <c r="S43" t="s">
        <v>330</v>
      </c>
      <c r="AD43" s="37"/>
      <c r="AE43" s="37"/>
      <c r="AH43" s="37"/>
      <c r="AI43" s="37"/>
      <c r="AJ43" t="s">
        <v>300</v>
      </c>
    </row>
    <row r="44" spans="1:36" s="36" customFormat="1" ht="15" x14ac:dyDescent="0.25">
      <c r="A44">
        <v>1.78</v>
      </c>
      <c r="B44">
        <v>3.75</v>
      </c>
      <c r="C44">
        <v>4.9400000000000004</v>
      </c>
      <c r="D44" s="20">
        <f t="shared" si="0"/>
        <v>3.0893569273226174E-2</v>
      </c>
      <c r="E44" s="17">
        <f>IF(OR($A44="",$B44="",$C44=""),"",A44*'MPTO_working_3-way'!$I43)</f>
        <v>1.8707157190346007</v>
      </c>
      <c r="F44" s="21">
        <f>IF(OR($A44="",$B44="",$C44=""),"",B44*'MPTO_working_3-way'!$I43)</f>
        <v>3.9411145766178381</v>
      </c>
      <c r="G44" s="22">
        <f>IF(OR($A44="",$B44="",$C44=""),"",C44*'MPTO_working_3-way'!$I43)</f>
        <v>5.1917616022645658</v>
      </c>
      <c r="H44" s="17"/>
      <c r="I44" s="21"/>
      <c r="J44" s="22"/>
      <c r="K44" s="17"/>
      <c r="L44" s="21"/>
      <c r="M44" s="22"/>
      <c r="N44" s="23">
        <f t="shared" si="4"/>
        <v>53.455476416056356</v>
      </c>
      <c r="O44" s="24">
        <f t="shared" si="5"/>
        <v>25.373532805488086</v>
      </c>
      <c r="P44" s="24">
        <f t="shared" si="6"/>
        <v>19.26128502440897</v>
      </c>
      <c r="Q44" t="s">
        <v>293</v>
      </c>
      <c r="R44" t="s">
        <v>289</v>
      </c>
      <c r="S44" t="s">
        <v>330</v>
      </c>
      <c r="AD44" s="37"/>
      <c r="AE44" s="37"/>
      <c r="AH44" s="37"/>
      <c r="AI44" s="37"/>
      <c r="AJ44" t="s">
        <v>300</v>
      </c>
    </row>
    <row r="45" spans="1:36" s="36" customFormat="1" ht="15" x14ac:dyDescent="0.25">
      <c r="A45">
        <v>2.79</v>
      </c>
      <c r="B45">
        <v>3.75</v>
      </c>
      <c r="C45">
        <v>2.39</v>
      </c>
      <c r="D45" s="20">
        <f t="shared" si="0"/>
        <v>4.3499647575771183E-2</v>
      </c>
      <c r="E45" s="17">
        <f>IF(OR($A45="",$B45="",$C45=""),"",A45*'MPTO_working_3-way'!$I44)</f>
        <v>2.8709049995544071</v>
      </c>
      <c r="F45" s="21">
        <f>IF(OR($A45="",$B45="",$C45=""),"",B45*'MPTO_working_3-way'!$I44)</f>
        <v>3.858743278970977</v>
      </c>
      <c r="G45" s="22">
        <f>IF(OR($A45="",$B45="",$C45=""),"",C45*'MPTO_working_3-way'!$I44)</f>
        <v>2.4593057164641694</v>
      </c>
      <c r="H45" s="17"/>
      <c r="I45" s="21"/>
      <c r="J45" s="22"/>
      <c r="K45" s="17"/>
      <c r="L45" s="21"/>
      <c r="M45" s="22"/>
      <c r="N45" s="23">
        <f t="shared" si="4"/>
        <v>34.832221900592671</v>
      </c>
      <c r="O45" s="24">
        <f t="shared" si="5"/>
        <v>25.915173094040945</v>
      </c>
      <c r="P45" s="24">
        <f t="shared" si="6"/>
        <v>40.661882469729512</v>
      </c>
      <c r="Q45" t="s">
        <v>108</v>
      </c>
      <c r="R45" t="s">
        <v>87</v>
      </c>
      <c r="S45" t="s">
        <v>330</v>
      </c>
      <c r="AD45" s="37"/>
      <c r="AE45" s="37"/>
      <c r="AH45" s="37"/>
      <c r="AI45" s="37"/>
      <c r="AJ45" t="s">
        <v>95</v>
      </c>
    </row>
    <row r="46" spans="1:36" s="36" customFormat="1" ht="15" x14ac:dyDescent="0.25">
      <c r="A46">
        <v>1.79</v>
      </c>
      <c r="B46">
        <v>3.9</v>
      </c>
      <c r="C46">
        <v>4.32</v>
      </c>
      <c r="D46" s="20">
        <f t="shared" si="0"/>
        <v>4.6550955768832836E-2</v>
      </c>
      <c r="E46" s="17">
        <f>IF(OR($A46="",$B46="",$C46=""),"",A46*'MPTO_working_3-way'!$I45)</f>
        <v>1.8452994889990748</v>
      </c>
      <c r="F46" s="21">
        <f>IF(OR($A46="",$B46="",$C46=""),"",B46*'MPTO_working_3-way'!$I45)</f>
        <v>4.0204849201655817</v>
      </c>
      <c r="G46" s="22">
        <f>IF(OR($A46="",$B46="",$C46=""),"",C46*'MPTO_working_3-way'!$I45)</f>
        <v>4.4534602192603376</v>
      </c>
      <c r="H46" s="17"/>
      <c r="I46" s="21"/>
      <c r="J46" s="22"/>
      <c r="K46" s="17"/>
      <c r="L46" s="21"/>
      <c r="M46" s="22"/>
      <c r="N46" s="23">
        <f t="shared" si="4"/>
        <v>54.191745348741129</v>
      </c>
      <c r="O46" s="24">
        <f t="shared" si="5"/>
        <v>24.872621583140162</v>
      </c>
      <c r="P46" s="24">
        <f t="shared" si="6"/>
        <v>22.454450040334866</v>
      </c>
      <c r="Q46" t="s">
        <v>111</v>
      </c>
      <c r="R46" t="s">
        <v>115</v>
      </c>
      <c r="S46" t="s">
        <v>330</v>
      </c>
      <c r="AD46" s="37"/>
      <c r="AE46" s="37"/>
      <c r="AH46" s="37"/>
      <c r="AI46" s="37"/>
      <c r="AJ46" t="s">
        <v>95</v>
      </c>
    </row>
    <row r="47" spans="1:36" s="36" customFormat="1" ht="15" x14ac:dyDescent="0.25">
      <c r="A47">
        <v>1.69</v>
      </c>
      <c r="B47">
        <v>4.0999999999999996</v>
      </c>
      <c r="C47">
        <v>5.08</v>
      </c>
      <c r="D47" s="20">
        <f t="shared" si="0"/>
        <v>3.2468809056538595E-2</v>
      </c>
      <c r="E47" s="17">
        <f>IF(OR($A47="",$B47="",$C47=""),"",A47*'MPTO_working_3-way'!$I46)</f>
        <v>1.7635144044030533</v>
      </c>
      <c r="F47" s="21">
        <f>IF(OR($A47="",$B47="",$C47=""),"",B47*'MPTO_working_3-way'!$I46)</f>
        <v>4.2783485550606617</v>
      </c>
      <c r="G47" s="22">
        <f>IF(OR($A47="",$B47="",$C47=""),"",C47*'MPTO_working_3-way'!$I46)</f>
        <v>5.3009782096849181</v>
      </c>
      <c r="H47" s="17"/>
      <c r="I47" s="21"/>
      <c r="J47" s="22"/>
      <c r="K47" s="17"/>
      <c r="L47" s="21"/>
      <c r="M47" s="22"/>
      <c r="N47" s="23">
        <f t="shared" si="4"/>
        <v>56.704952196775416</v>
      </c>
      <c r="O47" s="24">
        <f t="shared" si="5"/>
        <v>23.373504685987914</v>
      </c>
      <c r="P47" s="24">
        <f t="shared" si="6"/>
        <v>18.864442758376072</v>
      </c>
      <c r="Q47" t="s">
        <v>253</v>
      </c>
      <c r="R47" t="s">
        <v>212</v>
      </c>
      <c r="S47" t="s">
        <v>330</v>
      </c>
      <c r="AD47" s="37"/>
      <c r="AE47" s="37"/>
      <c r="AH47" s="37"/>
      <c r="AI47" s="37"/>
      <c r="AJ47" t="s">
        <v>242</v>
      </c>
    </row>
    <row r="48" spans="1:36" s="36" customFormat="1" ht="15" x14ac:dyDescent="0.25">
      <c r="A48">
        <v>2.99</v>
      </c>
      <c r="B48">
        <v>3.34</v>
      </c>
      <c r="C48">
        <v>2.54</v>
      </c>
      <c r="D48" s="20">
        <f t="shared" si="0"/>
        <v>2.7550145541482163E-2</v>
      </c>
      <c r="E48" s="17">
        <f>IF(OR($A48="",$B48="",$C48=""),"",A48*'MPTO_working_3-way'!$I47)</f>
        <v>3.1291873577488105</v>
      </c>
      <c r="F48" s="21">
        <f>IF(OR($A48="",$B48="",$C48=""),"",B48*'MPTO_working_3-way'!$I47)</f>
        <v>3.4954801922679017</v>
      </c>
      <c r="G48" s="22">
        <f>IF(OR($A48="",$B48="",$C48=""),"",C48*'MPTO_working_3-way'!$I47)</f>
        <v>2.6582394276528354</v>
      </c>
      <c r="H48" s="17"/>
      <c r="I48" s="21"/>
      <c r="J48" s="22"/>
      <c r="K48" s="17"/>
      <c r="L48" s="21"/>
      <c r="M48" s="22"/>
      <c r="N48" s="23">
        <f t="shared" si="4"/>
        <v>31.95717883506396</v>
      </c>
      <c r="O48" s="24">
        <f t="shared" si="5"/>
        <v>28.608372669712949</v>
      </c>
      <c r="P48" s="24">
        <f t="shared" si="6"/>
        <v>37.618883746787894</v>
      </c>
      <c r="Q48" t="s">
        <v>221</v>
      </c>
      <c r="R48" t="s">
        <v>240</v>
      </c>
      <c r="S48" t="s">
        <v>330</v>
      </c>
      <c r="AD48" s="37"/>
      <c r="AE48" s="37"/>
      <c r="AH48" s="37"/>
      <c r="AI48" s="37"/>
      <c r="AJ48" t="s">
        <v>242</v>
      </c>
    </row>
    <row r="49" spans="1:36" s="36" customFormat="1" ht="15" x14ac:dyDescent="0.25">
      <c r="A49">
        <v>1.66</v>
      </c>
      <c r="B49">
        <v>4.18</v>
      </c>
      <c r="C49">
        <v>5.31</v>
      </c>
      <c r="D49" s="20">
        <f t="shared" si="0"/>
        <v>2.9968005452458923E-2</v>
      </c>
      <c r="E49" s="17">
        <f>IF(OR($A49="",$B49="",$C49=""),"",A49*'MPTO_working_3-way'!$I48)</f>
        <v>1.713898223033854</v>
      </c>
      <c r="F49" s="21">
        <f>IF(OR($A49="",$B49="",$C49=""),"",B49*'MPTO_working_3-way'!$I48)</f>
        <v>4.3157196218563314</v>
      </c>
      <c r="G49" s="22">
        <f>IF(OR($A49="",$B49="",$C49=""),"",C49*'MPTO_working_3-way'!$I48)</f>
        <v>5.4824093760902199</v>
      </c>
      <c r="H49" s="17"/>
      <c r="I49" s="21"/>
      <c r="J49" s="22"/>
      <c r="K49" s="17"/>
      <c r="L49" s="21"/>
      <c r="M49" s="22"/>
      <c r="N49" s="23">
        <f t="shared" si="4"/>
        <v>58.34652178061377</v>
      </c>
      <c r="O49" s="24">
        <f t="shared" si="5"/>
        <v>23.171106735841832</v>
      </c>
      <c r="P49" s="24">
        <f t="shared" si="6"/>
        <v>18.240155584899973</v>
      </c>
      <c r="Q49" t="s">
        <v>233</v>
      </c>
      <c r="R49" t="s">
        <v>323</v>
      </c>
      <c r="S49" t="s">
        <v>330</v>
      </c>
      <c r="AD49" s="37"/>
      <c r="AE49" s="37"/>
      <c r="AH49" s="37"/>
      <c r="AI49" s="37"/>
      <c r="AJ49" t="s">
        <v>242</v>
      </c>
    </row>
    <row r="50" spans="1:36" s="36" customFormat="1" ht="15" x14ac:dyDescent="0.25">
      <c r="A50">
        <v>2.1</v>
      </c>
      <c r="B50">
        <v>3.74</v>
      </c>
      <c r="C50">
        <v>3.52</v>
      </c>
      <c r="D50" s="20">
        <f t="shared" si="0"/>
        <v>2.766106442577021E-2</v>
      </c>
      <c r="E50" s="17">
        <f>IF(OR($A50="",$B50="",$C50=""),"",A50*'MPTO_working_3-way'!$I49)</f>
        <v>2.1578553056371126</v>
      </c>
      <c r="F50" s="21">
        <f>IF(OR($A50="",$B50="",$C50=""),"",B50*'MPTO_working_3-way'!$I49)</f>
        <v>3.8430375443251434</v>
      </c>
      <c r="G50" s="22">
        <f>IF(OR($A50="",$B50="",$C50=""),"",C50*'MPTO_working_3-way'!$I49)</f>
        <v>3.6169765123060174</v>
      </c>
      <c r="H50" s="17"/>
      <c r="I50" s="21"/>
      <c r="J50" s="22"/>
      <c r="K50" s="17"/>
      <c r="L50" s="21"/>
      <c r="M50" s="22"/>
      <c r="N50" s="23">
        <f t="shared" si="4"/>
        <v>46.342310227550094</v>
      </c>
      <c r="O50" s="24">
        <f t="shared" si="5"/>
        <v>26.021083282848984</v>
      </c>
      <c r="P50" s="24">
        <f t="shared" si="6"/>
        <v>27.647400988027044</v>
      </c>
      <c r="Q50" t="s">
        <v>238</v>
      </c>
      <c r="R50" t="s">
        <v>230</v>
      </c>
      <c r="S50" t="s">
        <v>330</v>
      </c>
      <c r="AD50" s="37"/>
      <c r="AE50" s="37"/>
      <c r="AH50" s="37"/>
      <c r="AI50" s="37"/>
      <c r="AJ50" t="s">
        <v>242</v>
      </c>
    </row>
    <row r="51" spans="1:36" s="36" customFormat="1" ht="15" x14ac:dyDescent="0.25">
      <c r="A51">
        <v>1.84</v>
      </c>
      <c r="B51">
        <v>3.61</v>
      </c>
      <c r="C51">
        <v>4.42</v>
      </c>
      <c r="D51" s="20">
        <f t="shared" si="0"/>
        <v>4.6730915010275487E-2</v>
      </c>
      <c r="E51" s="17">
        <f>IF(OR($A51="",$B51="",$C51=""),"",A51*'MPTO_working_3-way'!$I50)</f>
        <v>1.8951411300325245</v>
      </c>
      <c r="F51" s="21">
        <f>IF(OR($A51="",$B51="",$C51=""),"",B51*'MPTO_working_3-way'!$I50)</f>
        <v>3.7181844996833764</v>
      </c>
      <c r="G51" s="22">
        <f>IF(OR($A51="",$B51="",$C51=""),"",C51*'MPTO_working_3-way'!$I50)</f>
        <v>4.5524585840998686</v>
      </c>
      <c r="H51" s="17"/>
      <c r="I51" s="21"/>
      <c r="J51" s="22"/>
      <c r="K51" s="17"/>
      <c r="L51" s="21"/>
      <c r="M51" s="22"/>
      <c r="N51" s="23">
        <f t="shared" si="4"/>
        <v>52.766518764902635</v>
      </c>
      <c r="O51" s="24">
        <f t="shared" si="5"/>
        <v>26.894846129479465</v>
      </c>
      <c r="P51" s="24">
        <f t="shared" si="6"/>
        <v>21.966152608013768</v>
      </c>
      <c r="Q51" t="s">
        <v>195</v>
      </c>
      <c r="R51" t="s">
        <v>192</v>
      </c>
      <c r="S51" t="s">
        <v>331</v>
      </c>
      <c r="AD51" s="37"/>
      <c r="AE51" s="37"/>
      <c r="AH51" s="37"/>
      <c r="AI51" s="37"/>
      <c r="AJ51" t="s">
        <v>200</v>
      </c>
    </row>
    <row r="52" spans="1:36" s="36" customFormat="1" ht="15" x14ac:dyDescent="0.25">
      <c r="A52">
        <v>1.56</v>
      </c>
      <c r="B52">
        <v>4.25</v>
      </c>
      <c r="C52">
        <v>5.7</v>
      </c>
      <c r="D52" s="20">
        <f t="shared" si="0"/>
        <v>5.1758355163928016E-2</v>
      </c>
      <c r="E52" s="17">
        <f>IF(OR($A52="",$B52="",$C52=""),"",A52*'MPTO_working_3-way'!$I51)</f>
        <v>1.6031512605042015</v>
      </c>
      <c r="F52" s="21">
        <f>IF(OR($A52="",$B52="",$C52=""),"",B52*'MPTO_working_3-way'!$I51)</f>
        <v>4.3675595238095237</v>
      </c>
      <c r="G52" s="22">
        <f>IF(OR($A52="",$B52="",$C52=""),"",C52*'MPTO_working_3-way'!$I51)</f>
        <v>5.8576680672268902</v>
      </c>
      <c r="H52" s="17"/>
      <c r="I52" s="21"/>
      <c r="J52" s="22"/>
      <c r="K52" s="17"/>
      <c r="L52" s="21"/>
      <c r="M52" s="22"/>
      <c r="N52" s="23">
        <f t="shared" si="4"/>
        <v>62.377145852443981</v>
      </c>
      <c r="O52" s="24">
        <f t="shared" si="5"/>
        <v>22.896081771720613</v>
      </c>
      <c r="P52" s="24">
        <f t="shared" si="6"/>
        <v>17.071639917510986</v>
      </c>
      <c r="Q52" t="s">
        <v>189</v>
      </c>
      <c r="R52" t="s">
        <v>193</v>
      </c>
      <c r="S52" t="s">
        <v>331</v>
      </c>
      <c r="AD52" s="37"/>
      <c r="AE52" s="37"/>
      <c r="AH52" s="37"/>
      <c r="AI52" s="37"/>
      <c r="AJ52" t="s">
        <v>200</v>
      </c>
    </row>
    <row r="53" spans="1:36" s="36" customFormat="1" ht="15" x14ac:dyDescent="0.25">
      <c r="A53">
        <v>2.48</v>
      </c>
      <c r="B53">
        <v>3.17</v>
      </c>
      <c r="C53">
        <v>3.08</v>
      </c>
      <c r="D53" s="20">
        <f t="shared" si="0"/>
        <v>4.3358544376149055E-2</v>
      </c>
      <c r="E53" s="17">
        <f>IF(OR($A53="",$B53="",$C53=""),"",A53*'MPTO_working_3-way'!$I52)</f>
        <v>2.5958926692254831</v>
      </c>
      <c r="F53" s="21">
        <f>IF(OR($A53="",$B53="",$C53=""),"",B53*'MPTO_working_3-way'!$I52)</f>
        <v>3.3181370005825732</v>
      </c>
      <c r="G53" s="22">
        <f>IF(OR($A53="",$B53="",$C53=""),"",C53*'MPTO_working_3-way'!$I52)</f>
        <v>3.2239312182316486</v>
      </c>
      <c r="H53" s="17"/>
      <c r="I53" s="21"/>
      <c r="J53" s="22"/>
      <c r="K53" s="17"/>
      <c r="L53" s="21"/>
      <c r="M53" s="22"/>
      <c r="N53" s="23">
        <f t="shared" si="4"/>
        <v>38.522393928496371</v>
      </c>
      <c r="O53" s="24">
        <f t="shared" si="5"/>
        <v>30.137393357309467</v>
      </c>
      <c r="P53" s="24">
        <f t="shared" si="6"/>
        <v>31.018031474893181</v>
      </c>
      <c r="Q53" t="s">
        <v>184</v>
      </c>
      <c r="R53" t="s">
        <v>251</v>
      </c>
      <c r="S53" t="s">
        <v>331</v>
      </c>
      <c r="AD53" s="37"/>
      <c r="AE53" s="37"/>
      <c r="AH53" s="37"/>
      <c r="AI53" s="37"/>
      <c r="AJ53" t="s">
        <v>200</v>
      </c>
    </row>
    <row r="54" spans="1:36" s="36" customFormat="1" ht="15" x14ac:dyDescent="0.25">
      <c r="A54">
        <v>2.0099999999999998</v>
      </c>
      <c r="B54">
        <v>3.26</v>
      </c>
      <c r="C54">
        <v>4.13</v>
      </c>
      <c r="D54" s="20">
        <f t="shared" si="0"/>
        <v>4.6391654673940907E-2</v>
      </c>
      <c r="E54" s="17">
        <f>IF(OR($A54="",$B54="",$C54=""),"",A54*'MPTO_working_3-way'!$I53)</f>
        <v>2.1140342938794952</v>
      </c>
      <c r="F54" s="21">
        <f>IF(OR($A54="",$B54="",$C54=""),"",B54*'MPTO_working_3-way'!$I53)</f>
        <v>3.4287322378344052</v>
      </c>
      <c r="G54" s="22">
        <f>IF(OR($A54="",$B54="",$C54=""),"",C54*'MPTO_working_3-way'!$I53)</f>
        <v>4.3437620068270224</v>
      </c>
      <c r="H54" s="17"/>
      <c r="I54" s="21"/>
      <c r="J54" s="22"/>
      <c r="K54" s="17"/>
      <c r="L54" s="21"/>
      <c r="M54" s="22"/>
      <c r="N54" s="23">
        <f t="shared" si="4"/>
        <v>47.302922327001866</v>
      </c>
      <c r="O54" s="24">
        <f t="shared" si="5"/>
        <v>29.165298735360047</v>
      </c>
      <c r="P54" s="24">
        <f t="shared" si="6"/>
        <v>23.021519098613499</v>
      </c>
      <c r="Q54" t="s">
        <v>196</v>
      </c>
      <c r="R54" t="s">
        <v>191</v>
      </c>
      <c r="S54" t="s">
        <v>331</v>
      </c>
      <c r="AD54" s="37"/>
      <c r="AE54" s="37"/>
      <c r="AH54" s="37"/>
      <c r="AI54" s="37"/>
      <c r="AJ54" t="s">
        <v>200</v>
      </c>
    </row>
    <row r="55" spans="1:36" s="36" customFormat="1" ht="15" x14ac:dyDescent="0.25">
      <c r="A55">
        <v>1.63</v>
      </c>
      <c r="B55">
        <v>3.84</v>
      </c>
      <c r="C55">
        <v>5.66</v>
      </c>
      <c r="D55" s="20">
        <f t="shared" si="0"/>
        <v>5.0592044411686077E-2</v>
      </c>
      <c r="E55" s="17">
        <f>IF(OR($A55="",$B55="",$C55=""),"",A55*'MPTO_working_3-way'!$I54)</f>
        <v>1.7006744273331229</v>
      </c>
      <c r="F55" s="21">
        <f>IF(OR($A55="",$B55="",$C55=""),"",B55*'MPTO_working_3-way'!$I54)</f>
        <v>4.0064968104044123</v>
      </c>
      <c r="G55" s="22">
        <f>IF(OR($A55="",$B55="",$C55=""),"",C55*'MPTO_working_3-way'!$I54)</f>
        <v>5.9054093611690037</v>
      </c>
      <c r="H55" s="17"/>
      <c r="I55" s="21"/>
      <c r="J55" s="22"/>
      <c r="K55" s="17"/>
      <c r="L55" s="21"/>
      <c r="M55" s="22"/>
      <c r="N55" s="23">
        <f t="shared" si="4"/>
        <v>58.800202080308175</v>
      </c>
      <c r="O55" s="24">
        <f t="shared" si="5"/>
        <v>24.959460778880814</v>
      </c>
      <c r="P55" s="24">
        <f t="shared" si="6"/>
        <v>16.933627100866133</v>
      </c>
      <c r="Q55" t="s">
        <v>170</v>
      </c>
      <c r="R55" t="s">
        <v>154</v>
      </c>
      <c r="S55" t="s">
        <v>331</v>
      </c>
      <c r="AD55" s="37"/>
      <c r="AE55" s="37"/>
      <c r="AH55" s="37"/>
      <c r="AI55" s="37"/>
      <c r="AJ55" t="s">
        <v>200</v>
      </c>
    </row>
    <row r="56" spans="1:36" s="36" customFormat="1" ht="15" x14ac:dyDescent="0.25">
      <c r="A56">
        <v>6.23</v>
      </c>
      <c r="B56">
        <v>4.51</v>
      </c>
      <c r="C56">
        <v>1.54</v>
      </c>
      <c r="D56" s="20">
        <f t="shared" si="0"/>
        <v>3.1593783032533462E-2</v>
      </c>
      <c r="E56" s="17">
        <f>IF(OR($A56="",$B56="",$C56=""),"",A56*'MPTO_working_3-way'!$I55)</f>
        <v>6.5190200086186527</v>
      </c>
      <c r="F56" s="21">
        <f>IF(OR($A56="",$B56="",$C56=""),"",B56*'MPTO_working_3-way'!$I55)</f>
        <v>4.719226362579473</v>
      </c>
      <c r="G56" s="22">
        <f>IF(OR($A56="",$B56="",$C56=""),"",C56*'MPTO_working_3-way'!$I55)</f>
        <v>1.611443148197869</v>
      </c>
      <c r="H56" s="17"/>
      <c r="I56" s="21"/>
      <c r="J56" s="22"/>
      <c r="K56" s="17"/>
      <c r="L56" s="21"/>
      <c r="M56" s="22"/>
      <c r="N56" s="23">
        <f t="shared" si="4"/>
        <v>15.339728957388104</v>
      </c>
      <c r="O56" s="24">
        <f t="shared" si="5"/>
        <v>21.189913836924148</v>
      </c>
      <c r="P56" s="24">
        <f t="shared" si="6"/>
        <v>62.056176236706428</v>
      </c>
      <c r="Q56" t="s">
        <v>134</v>
      </c>
      <c r="R56" t="s">
        <v>244</v>
      </c>
      <c r="S56" t="s">
        <v>331</v>
      </c>
      <c r="AD56" s="37"/>
      <c r="AE56" s="37"/>
      <c r="AH56" s="37"/>
      <c r="AI56" s="37"/>
      <c r="AJ56" t="s">
        <v>141</v>
      </c>
    </row>
    <row r="57" spans="1:36" s="36" customFormat="1" ht="15" x14ac:dyDescent="0.25">
      <c r="A57">
        <v>1.83</v>
      </c>
      <c r="B57">
        <v>3.94</v>
      </c>
      <c r="C57">
        <v>4.26</v>
      </c>
      <c r="D57" s="20">
        <f t="shared" si="0"/>
        <v>3.4996978068237317E-2</v>
      </c>
      <c r="E57" s="17">
        <f>IF(OR($A57="",$B57="",$C57=""),"",A57*'MPTO_working_3-way'!$I56)</f>
        <v>1.9225834412733855</v>
      </c>
      <c r="F57" s="21">
        <f>IF(OR($A57="",$B57="",$C57=""),"",B57*'MPTO_working_3-way'!$I56)</f>
        <v>4.1393326549820433</v>
      </c>
      <c r="G57" s="22">
        <f>IF(OR($A57="",$B57="",$C57=""),"",C57*'MPTO_working_3-way'!$I56)</f>
        <v>4.4755221091937827</v>
      </c>
      <c r="H57" s="17"/>
      <c r="I57" s="21"/>
      <c r="J57" s="22"/>
      <c r="K57" s="17"/>
      <c r="L57" s="21"/>
      <c r="M57" s="22"/>
      <c r="N57" s="23">
        <f t="shared" si="4"/>
        <v>52.013347172992894</v>
      </c>
      <c r="O57" s="24">
        <f t="shared" si="5"/>
        <v>24.158483585425632</v>
      </c>
      <c r="P57" s="24">
        <f t="shared" si="6"/>
        <v>22.343761813750472</v>
      </c>
      <c r="Q57" t="s">
        <v>136</v>
      </c>
      <c r="R57" t="s">
        <v>132</v>
      </c>
      <c r="S57" t="s">
        <v>331</v>
      </c>
      <c r="AD57" s="37"/>
      <c r="AE57" s="37"/>
      <c r="AH57" s="37"/>
      <c r="AI57" s="37"/>
      <c r="AJ57" t="s">
        <v>141</v>
      </c>
    </row>
    <row r="58" spans="1:36" s="36" customFormat="1" ht="15" x14ac:dyDescent="0.25">
      <c r="A58">
        <v>1.56</v>
      </c>
      <c r="B58">
        <v>4.6100000000000003</v>
      </c>
      <c r="C58">
        <v>5.75</v>
      </c>
      <c r="D58" s="20">
        <f t="shared" si="0"/>
        <v>3.185842420021423E-2</v>
      </c>
      <c r="E58" s="17">
        <f>IF(OR($A58="",$B58="",$C58=""),"",A58*'MPTO_working_3-way'!$I57)</f>
        <v>1.6092863015307524</v>
      </c>
      <c r="F58" s="21">
        <f>IF(OR($A58="",$B58="",$C58=""),"",B58*'MPTO_working_3-way'!$I57)</f>
        <v>4.7556473397799799</v>
      </c>
      <c r="G58" s="22">
        <f>IF(OR($A58="",$B58="",$C58=""),"",C58*'MPTO_working_3-way'!$I57)</f>
        <v>5.9316642524370673</v>
      </c>
      <c r="H58" s="17"/>
      <c r="I58" s="21"/>
      <c r="J58" s="22"/>
      <c r="K58" s="17"/>
      <c r="L58" s="21"/>
      <c r="M58" s="22"/>
      <c r="N58" s="23">
        <f t="shared" si="4"/>
        <v>62.139347053958048</v>
      </c>
      <c r="O58" s="24">
        <f t="shared" si="5"/>
        <v>21.027631541035692</v>
      </c>
      <c r="P58" s="24">
        <f t="shared" si="6"/>
        <v>16.858675026812968</v>
      </c>
      <c r="Q58" t="s">
        <v>223</v>
      </c>
      <c r="R58" t="s">
        <v>140</v>
      </c>
      <c r="S58" t="s">
        <v>331</v>
      </c>
      <c r="AD58" s="37"/>
      <c r="AE58" s="37"/>
      <c r="AH58" s="37"/>
      <c r="AI58" s="37"/>
      <c r="AJ58" t="s">
        <v>141</v>
      </c>
    </row>
    <row r="59" spans="1:36" s="36" customFormat="1" ht="15" x14ac:dyDescent="0.25">
      <c r="A59">
        <v>1.56</v>
      </c>
      <c r="B59">
        <v>4.6100000000000003</v>
      </c>
      <c r="C59">
        <v>5.75</v>
      </c>
      <c r="D59" s="20">
        <f t="shared" si="0"/>
        <v>3.185842420021423E-2</v>
      </c>
      <c r="E59" s="17">
        <f>IF(OR($A59="",$B59="",$C59=""),"",A59*'MPTO_working_3-way'!$I58)</f>
        <v>1.6145952857864503</v>
      </c>
      <c r="F59" s="21">
        <f>IF(OR($A59="",$B59="",$C59=""),"",B59*'MPTO_working_3-way'!$I58)</f>
        <v>4.7713360688945743</v>
      </c>
      <c r="G59" s="22">
        <f>IF(OR($A59="",$B59="",$C59=""),"",C59*'MPTO_working_3-way'!$I58)</f>
        <v>5.9512326238923645</v>
      </c>
      <c r="H59" s="17"/>
      <c r="I59" s="21"/>
      <c r="J59" s="22"/>
      <c r="K59" s="17"/>
      <c r="L59" s="21"/>
      <c r="M59" s="22"/>
      <c r="N59" s="23">
        <f t="shared" si="4"/>
        <v>61.935025377762813</v>
      </c>
      <c r="O59" s="24">
        <f t="shared" si="5"/>
        <v>20.958490149524945</v>
      </c>
      <c r="P59" s="24">
        <f t="shared" si="6"/>
        <v>16.803241667706086</v>
      </c>
      <c r="Q59" t="s">
        <v>223</v>
      </c>
      <c r="R59" t="s">
        <v>140</v>
      </c>
      <c r="S59" t="s">
        <v>331</v>
      </c>
      <c r="AD59" s="37"/>
      <c r="AE59" s="37"/>
      <c r="AH59" s="37"/>
      <c r="AI59" s="37"/>
      <c r="AJ59" t="s">
        <v>141</v>
      </c>
    </row>
    <row r="60" spans="1:36" s="36" customFormat="1" ht="15" x14ac:dyDescent="0.25">
      <c r="A60">
        <v>2.93</v>
      </c>
      <c r="B60">
        <v>2.96</v>
      </c>
      <c r="C60">
        <v>2.83</v>
      </c>
      <c r="D60" s="20">
        <f t="shared" si="0"/>
        <v>3.2491656624846765E-2</v>
      </c>
      <c r="E60" s="17">
        <f>IF(OR($A60="",$B60="",$C60=""),"",A60*'MPTO_working_3-way'!$I59)</f>
        <v>3.023345182906628</v>
      </c>
      <c r="F60" s="21">
        <f>IF(OR($A60="",$B60="",$C60=""),"",B60*'MPTO_working_3-way'!$I59)</f>
        <v>3.0543009356326341</v>
      </c>
      <c r="G60" s="22">
        <f>IF(OR($A60="",$B60="",$C60=""),"",C60*'MPTO_working_3-way'!$I59)</f>
        <v>2.9201593404866064</v>
      </c>
      <c r="H60" s="17"/>
      <c r="I60" s="21"/>
      <c r="J60" s="22"/>
      <c r="K60" s="17"/>
      <c r="L60" s="21"/>
      <c r="M60" s="22"/>
      <c r="N60" s="23">
        <f t="shared" si="4"/>
        <v>33.075945335444807</v>
      </c>
      <c r="O60" s="24">
        <f t="shared" si="5"/>
        <v>32.740716159747734</v>
      </c>
      <c r="P60" s="24">
        <f t="shared" si="6"/>
        <v>34.244706654718478</v>
      </c>
      <c r="Q60" t="s">
        <v>314</v>
      </c>
      <c r="R60" t="s">
        <v>301</v>
      </c>
      <c r="S60" t="s">
        <v>331</v>
      </c>
      <c r="AD60" s="37"/>
      <c r="AE60" s="37"/>
      <c r="AH60" s="37"/>
      <c r="AI60" s="37"/>
      <c r="AJ60" t="s">
        <v>321</v>
      </c>
    </row>
    <row r="61" spans="1:36" s="36" customFormat="1" ht="15" x14ac:dyDescent="0.25">
      <c r="A61">
        <v>1.98</v>
      </c>
      <c r="B61">
        <v>3.39</v>
      </c>
      <c r="C61">
        <v>4.24</v>
      </c>
      <c r="D61" s="20">
        <f t="shared" si="0"/>
        <v>3.5884812391741905E-2</v>
      </c>
      <c r="E61" s="17">
        <f>IF(OR($A61="",$B61="",$C61=""),"",A61*'MPTO_working_3-way'!$I60)</f>
        <v>2.0430796799164241</v>
      </c>
      <c r="F61" s="21">
        <f>IF(OR($A61="",$B61="",$C61=""),"",B61*'MPTO_working_3-way'!$I60)</f>
        <v>3.4980000580387265</v>
      </c>
      <c r="G61" s="22">
        <f>IF(OR($A61="",$B61="",$C61=""),"",C61*'MPTO_working_3-way'!$I60)</f>
        <v>4.3750797186089088</v>
      </c>
      <c r="H61" s="17"/>
      <c r="I61" s="21"/>
      <c r="J61" s="22"/>
      <c r="K61" s="17"/>
      <c r="L61" s="21"/>
      <c r="M61" s="22"/>
      <c r="N61" s="23">
        <f t="shared" si="4"/>
        <v>48.945717087299641</v>
      </c>
      <c r="O61" s="24">
        <f t="shared" si="5"/>
        <v>28.58776396249359</v>
      </c>
      <c r="P61" s="24">
        <f t="shared" si="6"/>
        <v>22.856726375672942</v>
      </c>
      <c r="Q61" t="s">
        <v>302</v>
      </c>
      <c r="R61" t="s">
        <v>307</v>
      </c>
      <c r="S61" t="s">
        <v>331</v>
      </c>
      <c r="AD61" s="37"/>
      <c r="AE61" s="37"/>
      <c r="AH61" s="37"/>
      <c r="AI61" s="37"/>
      <c r="AJ61" t="s">
        <v>321</v>
      </c>
    </row>
    <row r="62" spans="1:36" s="36" customFormat="1" ht="15" x14ac:dyDescent="0.25">
      <c r="A62">
        <v>1.75</v>
      </c>
      <c r="B62">
        <v>3.92</v>
      </c>
      <c r="C62">
        <v>4.8099999999999996</v>
      </c>
      <c r="D62" s="20">
        <f t="shared" si="0"/>
        <v>3.4430820145105789E-2</v>
      </c>
      <c r="E62" s="17">
        <f>IF(OR($A62="",$B62="",$C62=""),"",A62*'MPTO_working_3-way'!$I61)</f>
        <v>1.8068603990934817</v>
      </c>
      <c r="F62" s="21">
        <f>IF(OR($A62="",$B62="",$C62=""),"",B62*'MPTO_working_3-way'!$I61)</f>
        <v>4.0473672939693994</v>
      </c>
      <c r="G62" s="22">
        <f>IF(OR($A62="",$B62="",$C62=""),"",C62*'MPTO_working_3-way'!$I61)</f>
        <v>4.9662848683655128</v>
      </c>
      <c r="H62" s="17"/>
      <c r="I62" s="21"/>
      <c r="J62" s="22"/>
      <c r="K62" s="17"/>
      <c r="L62" s="21"/>
      <c r="M62" s="22"/>
      <c r="N62" s="23">
        <f t="shared" si="4"/>
        <v>55.344618793001885</v>
      </c>
      <c r="O62" s="24">
        <f t="shared" si="5"/>
        <v>24.707419104018697</v>
      </c>
      <c r="P62" s="24">
        <f t="shared" si="6"/>
        <v>20.135776068139979</v>
      </c>
      <c r="Q62" t="s">
        <v>304</v>
      </c>
      <c r="R62" t="s">
        <v>317</v>
      </c>
      <c r="S62" t="s">
        <v>331</v>
      </c>
      <c r="AD62" s="37"/>
      <c r="AE62" s="37"/>
      <c r="AH62" s="37"/>
      <c r="AI62" s="37"/>
      <c r="AJ62" t="s">
        <v>321</v>
      </c>
    </row>
    <row r="63" spans="1:36" s="36" customFormat="1" ht="15" x14ac:dyDescent="0.25">
      <c r="A63">
        <v>3.93</v>
      </c>
      <c r="B63">
        <v>3.43</v>
      </c>
      <c r="C63">
        <v>2.0499999999999998</v>
      </c>
      <c r="D63" s="20">
        <f t="shared" si="0"/>
        <v>3.3802993761804956E-2</v>
      </c>
      <c r="E63" s="17">
        <f>IF(OR($A63="",$B63="",$C63=""),"",A63*'MPTO_working_3-way'!$I62)</f>
        <v>4.0710273126995462</v>
      </c>
      <c r="F63" s="21">
        <f>IF(OR($A63="",$B63="",$C63=""),"",B63*'MPTO_working_3-way'!$I62)</f>
        <v>3.5530849065036749</v>
      </c>
      <c r="G63" s="22">
        <f>IF(OR($A63="",$B63="",$C63=""),"",C63*'MPTO_working_3-way'!$I62)</f>
        <v>2.1235638654030708</v>
      </c>
      <c r="H63" s="17"/>
      <c r="I63" s="21"/>
      <c r="J63" s="22"/>
      <c r="K63" s="17"/>
      <c r="L63" s="21"/>
      <c r="M63" s="22"/>
      <c r="N63" s="23">
        <f t="shared" si="4"/>
        <v>24.563824390971433</v>
      </c>
      <c r="O63" s="24">
        <f t="shared" si="5"/>
        <v>28.144556809480392</v>
      </c>
      <c r="P63" s="24">
        <f t="shared" si="6"/>
        <v>47.090648710496467</v>
      </c>
      <c r="Q63" t="s">
        <v>318</v>
      </c>
      <c r="R63" t="s">
        <v>309</v>
      </c>
      <c r="S63" t="s">
        <v>331</v>
      </c>
      <c r="AD63" s="37"/>
      <c r="AE63" s="37"/>
      <c r="AH63" s="37"/>
      <c r="AI63" s="37"/>
      <c r="AJ63" t="s">
        <v>321</v>
      </c>
    </row>
    <row r="64" spans="1:36" s="36" customFormat="1" ht="15" x14ac:dyDescent="0.25">
      <c r="A64">
        <v>1.85</v>
      </c>
      <c r="B64">
        <v>3.45</v>
      </c>
      <c r="C64">
        <v>4.82</v>
      </c>
      <c r="D64" s="20">
        <f t="shared" si="0"/>
        <v>3.7864492672358363E-2</v>
      </c>
      <c r="E64" s="17">
        <f>IF(OR($A64="",$B64="",$C64=""),"",A64*'MPTO_working_3-way'!$I63)</f>
        <v>1.9136970172684458</v>
      </c>
      <c r="F64" s="21">
        <f>IF(OR($A64="",$B64="",$C64=""),"",B64*'MPTO_working_3-way'!$I63)</f>
        <v>3.568786329500615</v>
      </c>
      <c r="G64" s="22">
        <f>IF(OR($A64="",$B64="",$C64=""),"",C64*'MPTO_working_3-way'!$I63)</f>
        <v>4.9859565530994105</v>
      </c>
      <c r="H64" s="17"/>
      <c r="I64" s="21"/>
      <c r="J64" s="22"/>
      <c r="K64" s="17"/>
      <c r="L64" s="21"/>
      <c r="M64" s="22"/>
      <c r="N64" s="23">
        <f t="shared" si="4"/>
        <v>52.254875822891243</v>
      </c>
      <c r="O64" s="24">
        <f t="shared" si="5"/>
        <v>28.020730513724288</v>
      </c>
      <c r="P64" s="24">
        <f t="shared" si="6"/>
        <v>20.056332006711369</v>
      </c>
      <c r="Q64" t="s">
        <v>320</v>
      </c>
      <c r="R64" t="s">
        <v>303</v>
      </c>
      <c r="S64" t="s">
        <v>331</v>
      </c>
      <c r="AD64" s="37"/>
      <c r="AE64" s="37"/>
      <c r="AH64" s="37"/>
      <c r="AI64" s="37"/>
      <c r="AJ64" t="s">
        <v>321</v>
      </c>
    </row>
    <row r="65" spans="1:36" s="36" customFormat="1" ht="15" x14ac:dyDescent="0.25">
      <c r="A65">
        <v>1.92</v>
      </c>
      <c r="B65">
        <v>3.47</v>
      </c>
      <c r="C65">
        <v>4.4400000000000004</v>
      </c>
      <c r="D65" s="20">
        <f t="shared" si="0"/>
        <v>3.4242996598904396E-2</v>
      </c>
      <c r="E65" s="17">
        <f>IF(OR($A65="",$B65="",$C65=""),"",A65*'MPTO_working_3-way'!$I64)</f>
        <v>1.9849017480226654</v>
      </c>
      <c r="F65" s="21">
        <f>IF(OR($A65="",$B65="",$C65=""),"",B65*'MPTO_working_3-way'!$I64)</f>
        <v>3.5872963883534634</v>
      </c>
      <c r="G65" s="22">
        <f>IF(OR($A65="",$B65="",$C65=""),"",C65*'MPTO_working_3-way'!$I64)</f>
        <v>4.5900852923024145</v>
      </c>
      <c r="H65" s="17"/>
      <c r="I65" s="21"/>
      <c r="J65" s="22"/>
      <c r="K65" s="17"/>
      <c r="L65" s="21"/>
      <c r="M65" s="22"/>
      <c r="N65" s="23">
        <f t="shared" si="4"/>
        <v>50.380327439188747</v>
      </c>
      <c r="O65" s="24">
        <f t="shared" si="5"/>
        <v>27.876146594594349</v>
      </c>
      <c r="P65" s="24">
        <f t="shared" si="6"/>
        <v>21.786087541270806</v>
      </c>
      <c r="Q65" t="s">
        <v>310</v>
      </c>
      <c r="R65" t="s">
        <v>313</v>
      </c>
      <c r="S65" t="s">
        <v>331</v>
      </c>
      <c r="AD65" s="37"/>
      <c r="AE65" s="37"/>
      <c r="AH65" s="37"/>
      <c r="AI65" s="37"/>
      <c r="AJ65" t="s">
        <v>321</v>
      </c>
    </row>
    <row r="66" spans="1:36" s="36" customFormat="1" ht="15" x14ac:dyDescent="0.25">
      <c r="A66">
        <v>1.78</v>
      </c>
      <c r="B66">
        <v>3.69</v>
      </c>
      <c r="C66">
        <v>4.9800000000000004</v>
      </c>
      <c r="D66" s="20">
        <f t="shared" si="0"/>
        <v>3.3603675687494672E-2</v>
      </c>
      <c r="E66" s="17">
        <f>IF(OR($A66="",$B66="",$C66=""),"",A66*'MPTO_working_3-way'!$I65)</f>
        <v>1.847398796956798</v>
      </c>
      <c r="F66" s="21">
        <f>IF(OR($A66="",$B66="",$C66=""),"",B66*'MPTO_working_3-way'!$I65)</f>
        <v>3.8297199779610023</v>
      </c>
      <c r="G66" s="22">
        <f>IF(OR($A66="",$B66="",$C66=""),"",C66*'MPTO_working_3-way'!$I65)</f>
        <v>5.1685651735083447</v>
      </c>
      <c r="H66" s="17"/>
      <c r="I66" s="21"/>
      <c r="J66" s="22"/>
      <c r="K66" s="17"/>
      <c r="L66" s="21"/>
      <c r="M66" s="22"/>
      <c r="N66" s="23">
        <f t="shared" si="4"/>
        <v>54.130164079747715</v>
      </c>
      <c r="O66" s="24">
        <f t="shared" si="5"/>
        <v>26.111569664485344</v>
      </c>
      <c r="P66" s="24">
        <f t="shared" si="6"/>
        <v>19.347729329709022</v>
      </c>
      <c r="Q66" t="s">
        <v>306</v>
      </c>
      <c r="R66" t="s">
        <v>311</v>
      </c>
      <c r="S66" t="s">
        <v>331</v>
      </c>
      <c r="AD66" s="37"/>
      <c r="AE66" s="37"/>
      <c r="AH66" s="37"/>
      <c r="AI66" s="37"/>
      <c r="AJ66" t="s">
        <v>321</v>
      </c>
    </row>
    <row r="67" spans="1:36" s="36" customFormat="1" ht="15" x14ac:dyDescent="0.25">
      <c r="A67">
        <v>2.0699999999999998</v>
      </c>
      <c r="B67">
        <v>3.64</v>
      </c>
      <c r="C67">
        <v>3.54</v>
      </c>
      <c r="D67" s="20">
        <f t="shared" si="0"/>
        <v>4.0302937871103062E-2</v>
      </c>
      <c r="E67" s="17">
        <f>IF(OR($A67="",$B67="",$C67=""),"",A67*'MPTO_working_3-way'!$I66)</f>
        <v>2.1408830029597321</v>
      </c>
      <c r="F67" s="21">
        <f>IF(OR($A67="",$B67="",$C67=""),"",B67*'MPTO_working_3-way'!$I66)</f>
        <v>3.7646445076200123</v>
      </c>
      <c r="G67" s="22">
        <f>IF(OR($A67="",$B67="",$C67=""),"",C67*'MPTO_working_3-way'!$I66)</f>
        <v>3.6612202079601217</v>
      </c>
      <c r="H67" s="17"/>
      <c r="I67" s="21"/>
      <c r="J67" s="22"/>
      <c r="K67" s="17"/>
      <c r="L67" s="21"/>
      <c r="M67" s="22"/>
      <c r="N67" s="23">
        <f t="shared" si="4"/>
        <v>46.709698690564508</v>
      </c>
      <c r="O67" s="24">
        <f t="shared" si="5"/>
        <v>26.562933046557287</v>
      </c>
      <c r="P67" s="24">
        <f t="shared" si="6"/>
        <v>27.313298386855511</v>
      </c>
      <c r="Q67" t="s">
        <v>187</v>
      </c>
      <c r="R67" t="s">
        <v>178</v>
      </c>
      <c r="S67" t="s">
        <v>331</v>
      </c>
      <c r="AD67" s="37"/>
      <c r="AE67" s="37"/>
      <c r="AH67" s="37"/>
      <c r="AI67" s="37"/>
      <c r="AJ67" t="s">
        <v>197</v>
      </c>
    </row>
    <row r="68" spans="1:36" s="36" customFormat="1" ht="15" x14ac:dyDescent="0.25">
      <c r="A68">
        <v>2.09</v>
      </c>
      <c r="B68">
        <v>3.47</v>
      </c>
      <c r="C68">
        <v>3.81</v>
      </c>
      <c r="D68" s="20">
        <f t="shared" ref="D68:D131" si="7">IF(OR($A68="",$B68="",$C68=""),"",(1/A68)+(1/B68)+(1/C68)-1)</f>
        <v>2.9120529162926845E-2</v>
      </c>
      <c r="E68" s="17">
        <f>IF(OR($A68="",$B68="",$C68=""),"",A68*'MPTO_working_3-way'!$I67)</f>
        <v>2.1602316821868639</v>
      </c>
      <c r="F68" s="21">
        <f>IF(OR($A68="",$B68="",$C68=""),"",B68*'MPTO_working_3-way'!$I67)</f>
        <v>3.5866047546356068</v>
      </c>
      <c r="G68" s="22">
        <f>IF(OR($A68="",$B68="",$C68=""),"",C68*'MPTO_working_3-way'!$I67)</f>
        <v>3.9380300043693546</v>
      </c>
      <c r="H68" s="17"/>
      <c r="I68" s="21"/>
      <c r="J68" s="22"/>
      <c r="K68" s="17"/>
      <c r="L68" s="21"/>
      <c r="M68" s="22"/>
      <c r="N68" s="23">
        <f t="shared" si="4"/>
        <v>46.291331075547951</v>
      </c>
      <c r="O68" s="24">
        <f t="shared" si="5"/>
        <v>27.881522175185943</v>
      </c>
      <c r="P68" s="24">
        <f t="shared" si="6"/>
        <v>25.39340733540557</v>
      </c>
      <c r="Q68" t="s">
        <v>259</v>
      </c>
      <c r="R68" t="s">
        <v>324</v>
      </c>
      <c r="S68" t="s">
        <v>331</v>
      </c>
      <c r="AD68" s="37"/>
      <c r="AE68" s="37"/>
      <c r="AH68" s="37"/>
      <c r="AI68" s="37"/>
      <c r="AJ68" t="s">
        <v>298</v>
      </c>
    </row>
    <row r="69" spans="1:36" s="36" customFormat="1" ht="15" x14ac:dyDescent="0.25">
      <c r="A69">
        <v>3.68</v>
      </c>
      <c r="B69">
        <v>3.25</v>
      </c>
      <c r="C69">
        <v>2.23</v>
      </c>
      <c r="D69" s="20">
        <f t="shared" si="7"/>
        <v>2.7861931400632978E-2</v>
      </c>
      <c r="E69" s="17">
        <f>IF(OR($A69="",$B69="",$C69=""),"",A69*'MPTO_working_3-way'!$I68)</f>
        <v>3.8283148113656593</v>
      </c>
      <c r="F69" s="21">
        <f>IF(OR($A69="",$B69="",$C69=""),"",B69*'MPTO_working_3-way'!$I68)</f>
        <v>3.3809845480810852</v>
      </c>
      <c r="G69" s="22">
        <f>IF(OR($A69="",$B69="",$C69=""),"",C69*'MPTO_working_3-way'!$I68)</f>
        <v>2.3198755514525597</v>
      </c>
      <c r="H69" s="17"/>
      <c r="I69" s="21"/>
      <c r="J69" s="22"/>
      <c r="K69" s="17"/>
      <c r="L69" s="21"/>
      <c r="M69" s="22"/>
      <c r="N69" s="23">
        <f t="shared" ref="N69:N131" si="8">(1/E69)* 100</f>
        <v>26.121153804571108</v>
      </c>
      <c r="O69" s="24">
        <f t="shared" ref="O69:O131" si="9">(1/F69)* 100</f>
        <v>29.577183384868199</v>
      </c>
      <c r="P69" s="24">
        <f t="shared" ref="P69:P131" si="10">(1/G69)* 100</f>
        <v>43.105760538485058</v>
      </c>
      <c r="Q69" t="s">
        <v>263</v>
      </c>
      <c r="R69" t="s">
        <v>257</v>
      </c>
      <c r="S69" t="s">
        <v>331</v>
      </c>
      <c r="AD69" s="37"/>
      <c r="AE69" s="37"/>
      <c r="AH69" s="37"/>
      <c r="AI69" s="37"/>
      <c r="AJ69" t="s">
        <v>298</v>
      </c>
    </row>
    <row r="70" spans="1:36" s="36" customFormat="1" ht="15" x14ac:dyDescent="0.25">
      <c r="A70">
        <v>2.72</v>
      </c>
      <c r="B70">
        <v>3.36</v>
      </c>
      <c r="C70">
        <v>2.76</v>
      </c>
      <c r="D70" s="20">
        <f t="shared" si="7"/>
        <v>2.7584947022287309E-2</v>
      </c>
      <c r="E70" s="17">
        <f>IF(OR($A70="",$B70="",$C70=""),"",A70*'MPTO_working_3-way'!$I69)</f>
        <v>2.7992078393231612</v>
      </c>
      <c r="F70" s="21">
        <f>IF(OR($A70="",$B70="",$C70=""),"",B70*'MPTO_working_3-way'!$I69)</f>
        <v>3.4578449779874343</v>
      </c>
      <c r="G70" s="22">
        <f>IF(OR($A70="",$B70="",$C70=""),"",C70*'MPTO_working_3-way'!$I69)</f>
        <v>2.840372660489678</v>
      </c>
      <c r="H70" s="17"/>
      <c r="I70" s="21"/>
      <c r="J70" s="22"/>
      <c r="K70" s="17"/>
      <c r="L70" s="21"/>
      <c r="M70" s="22"/>
      <c r="N70" s="23">
        <f t="shared" si="8"/>
        <v>35.724392663954404</v>
      </c>
      <c r="O70" s="24">
        <f t="shared" si="9"/>
        <v>28.919746442248805</v>
      </c>
      <c r="P70" s="24">
        <f t="shared" si="10"/>
        <v>35.206647842737674</v>
      </c>
      <c r="Q70" t="s">
        <v>159</v>
      </c>
      <c r="R70" t="s">
        <v>166</v>
      </c>
      <c r="S70" t="s">
        <v>331</v>
      </c>
      <c r="AD70" s="37"/>
      <c r="AE70" s="37"/>
      <c r="AH70" s="37"/>
      <c r="AI70" s="37"/>
      <c r="AJ70" t="s">
        <v>199</v>
      </c>
    </row>
    <row r="71" spans="1:36" s="36" customFormat="1" ht="15" x14ac:dyDescent="0.25">
      <c r="A71">
        <v>1.92</v>
      </c>
      <c r="B71">
        <v>3.62</v>
      </c>
      <c r="C71">
        <v>4.32</v>
      </c>
      <c r="D71" s="20">
        <f t="shared" si="7"/>
        <v>2.8557908737466775E-2</v>
      </c>
      <c r="E71" s="17">
        <f>IF(OR($A71="",$B71="",$C71=""),"",A71*'MPTO_working_3-way'!$I70)</f>
        <v>1.9734949082892153</v>
      </c>
      <c r="F71" s="21">
        <f>IF(OR($A71="",$B71="",$C71=""),"",B71*'MPTO_working_3-way'!$I70)</f>
        <v>3.7208601916702917</v>
      </c>
      <c r="G71" s="22">
        <f>IF(OR($A71="",$B71="",$C71=""),"",C71*'MPTO_working_3-way'!$I70)</f>
        <v>4.4403635436507347</v>
      </c>
      <c r="H71" s="17"/>
      <c r="I71" s="21"/>
      <c r="J71" s="22"/>
      <c r="K71" s="17"/>
      <c r="L71" s="21"/>
      <c r="M71" s="22"/>
      <c r="N71" s="23">
        <f t="shared" si="8"/>
        <v>50.671526731572911</v>
      </c>
      <c r="O71" s="24">
        <f t="shared" si="9"/>
        <v>26.875505890778999</v>
      </c>
      <c r="P71" s="24">
        <f t="shared" si="10"/>
        <v>22.520678547365737</v>
      </c>
      <c r="Q71" t="s">
        <v>255</v>
      </c>
      <c r="R71" t="s">
        <v>249</v>
      </c>
      <c r="S71" t="s">
        <v>331</v>
      </c>
      <c r="AD71" s="37"/>
      <c r="AE71" s="37"/>
      <c r="AH71" s="37"/>
      <c r="AI71" s="37"/>
      <c r="AJ71" t="s">
        <v>199</v>
      </c>
    </row>
    <row r="72" spans="1:36" s="36" customFormat="1" ht="15" x14ac:dyDescent="0.25">
      <c r="A72">
        <v>2.1800000000000002</v>
      </c>
      <c r="B72">
        <v>3.28</v>
      </c>
      <c r="C72">
        <v>3.77</v>
      </c>
      <c r="D72" s="20">
        <f t="shared" si="7"/>
        <v>2.8845634500683559E-2</v>
      </c>
      <c r="E72" s="17">
        <f>IF(OR($A72="",$B72="",$C72=""),"",A72*'MPTO_working_3-way'!$I71)</f>
        <v>2.2401351845085866</v>
      </c>
      <c r="F72" s="21">
        <f>IF(OR($A72="",$B72="",$C72=""),"",B72*'MPTO_working_3-way'!$I71)</f>
        <v>3.3704786262331021</v>
      </c>
      <c r="G72" s="22">
        <f>IF(OR($A72="",$B72="",$C72=""),"",C72*'MPTO_working_3-way'!$I71)</f>
        <v>3.8739952502740231</v>
      </c>
      <c r="H72" s="17"/>
      <c r="I72" s="21"/>
      <c r="J72" s="22"/>
      <c r="K72" s="17"/>
      <c r="L72" s="21"/>
      <c r="M72" s="22"/>
      <c r="N72" s="23">
        <f t="shared" si="8"/>
        <v>44.640163098878681</v>
      </c>
      <c r="O72" s="24">
        <f t="shared" si="9"/>
        <v>29.669376693766935</v>
      </c>
      <c r="P72" s="24">
        <f t="shared" si="10"/>
        <v>25.813144709696427</v>
      </c>
      <c r="Q72" t="s">
        <v>162</v>
      </c>
      <c r="R72" t="s">
        <v>163</v>
      </c>
      <c r="S72" t="s">
        <v>331</v>
      </c>
      <c r="AD72" s="37"/>
      <c r="AE72" s="37"/>
      <c r="AH72" s="37"/>
      <c r="AI72" s="37"/>
      <c r="AJ72" t="s">
        <v>199</v>
      </c>
    </row>
    <row r="73" spans="1:36" s="36" customFormat="1" ht="15" x14ac:dyDescent="0.25">
      <c r="A73">
        <v>3.95</v>
      </c>
      <c r="B73">
        <v>3.51</v>
      </c>
      <c r="C73">
        <v>2.04</v>
      </c>
      <c r="D73" s="20">
        <f t="shared" si="7"/>
        <v>2.8260920293682767E-2</v>
      </c>
      <c r="E73" s="17">
        <f>IF(OR($A73="",$B73="",$C73=""),"",A73*'MPTO_working_3-way'!$I72)</f>
        <v>4.0628037395129937</v>
      </c>
      <c r="F73" s="21">
        <f>IF(OR($A73="",$B73="",$C73=""),"",B73*'MPTO_working_3-way'!$I72)</f>
        <v>3.6102382596685083</v>
      </c>
      <c r="G73" s="22">
        <f>IF(OR($A73="",$B73="",$C73=""),"",C73*'MPTO_working_3-way'!$I72)</f>
        <v>2.0982581338244324</v>
      </c>
      <c r="H73" s="17"/>
      <c r="I73" s="21"/>
      <c r="J73" s="22"/>
      <c r="K73" s="17"/>
      <c r="L73" s="21"/>
      <c r="M73" s="22"/>
      <c r="N73" s="23">
        <f t="shared" si="8"/>
        <v>24.613544343145392</v>
      </c>
      <c r="O73" s="24">
        <f t="shared" si="9"/>
        <v>27.699002893283282</v>
      </c>
      <c r="P73" s="24">
        <f t="shared" si="10"/>
        <v>47.658578507560925</v>
      </c>
      <c r="Q73" t="s">
        <v>158</v>
      </c>
      <c r="R73" t="s">
        <v>161</v>
      </c>
      <c r="S73" t="s">
        <v>331</v>
      </c>
      <c r="AD73" s="37"/>
      <c r="AE73" s="37"/>
      <c r="AH73" s="37"/>
      <c r="AI73" s="37"/>
      <c r="AJ73" t="s">
        <v>199</v>
      </c>
    </row>
    <row r="74" spans="1:36" s="36" customFormat="1" ht="15" x14ac:dyDescent="0.25">
      <c r="A74">
        <v>3.01</v>
      </c>
      <c r="B74">
        <v>3.28</v>
      </c>
      <c r="C74">
        <v>2.56</v>
      </c>
      <c r="D74" s="20">
        <f t="shared" si="7"/>
        <v>2.7728962401750268E-2</v>
      </c>
      <c r="E74" s="17">
        <f>IF(OR($A74="",$B74="",$C74=""),"",A74*'MPTO_working_3-way'!$I73)</f>
        <v>3.0968253598470574</v>
      </c>
      <c r="F74" s="21">
        <f>IF(OR($A74="",$B74="",$C74=""),"",B74*'MPTO_working_3-way'!$I73)</f>
        <v>3.3746136811622418</v>
      </c>
      <c r="G74" s="22">
        <f>IF(OR($A74="",$B74="",$C74=""),"",C74*'MPTO_working_3-way'!$I73)</f>
        <v>2.6338448243217498</v>
      </c>
      <c r="H74" s="17"/>
      <c r="I74" s="21"/>
      <c r="J74" s="22"/>
      <c r="K74" s="17"/>
      <c r="L74" s="21"/>
      <c r="M74" s="22"/>
      <c r="N74" s="23">
        <f t="shared" si="8"/>
        <v>32.291133138014175</v>
      </c>
      <c r="O74" s="24">
        <f t="shared" si="9"/>
        <v>29.633021568726427</v>
      </c>
      <c r="P74" s="24">
        <f t="shared" si="10"/>
        <v>37.967308884930731</v>
      </c>
      <c r="Q74" t="s">
        <v>157</v>
      </c>
      <c r="R74" t="s">
        <v>165</v>
      </c>
      <c r="S74" t="s">
        <v>331</v>
      </c>
      <c r="AD74" s="37"/>
      <c r="AE74" s="37"/>
      <c r="AH74" s="37"/>
      <c r="AI74" s="37"/>
      <c r="AJ74" t="s">
        <v>199</v>
      </c>
    </row>
    <row r="75" spans="1:36" s="36" customFormat="1" ht="15" x14ac:dyDescent="0.25">
      <c r="A75">
        <v>2</v>
      </c>
      <c r="B75">
        <v>3.53</v>
      </c>
      <c r="C75">
        <v>4.0599999999999996</v>
      </c>
      <c r="D75" s="20">
        <f t="shared" si="7"/>
        <v>2.9591537699381831E-2</v>
      </c>
      <c r="E75" s="17">
        <f>IF(OR($A75="",$B75="",$C75=""),"",A75*'MPTO_working_3-way'!$I74)</f>
        <v>2.0565218405873655</v>
      </c>
      <c r="F75" s="21">
        <f>IF(OR($A75="",$B75="",$C75=""),"",B75*'MPTO_working_3-way'!$I74)</f>
        <v>3.6297610486366998</v>
      </c>
      <c r="G75" s="22">
        <f>IF(OR($A75="",$B75="",$C75=""),"",C75*'MPTO_working_3-way'!$I74)</f>
        <v>4.174739336392352</v>
      </c>
      <c r="H75" s="17"/>
      <c r="I75" s="21"/>
      <c r="J75" s="22"/>
      <c r="K75" s="17"/>
      <c r="L75" s="21"/>
      <c r="M75" s="22"/>
      <c r="N75" s="23">
        <f t="shared" si="8"/>
        <v>48.62579041292306</v>
      </c>
      <c r="O75" s="24">
        <f t="shared" si="9"/>
        <v>27.550022896840265</v>
      </c>
      <c r="P75" s="24">
        <f t="shared" si="10"/>
        <v>23.9535913364153</v>
      </c>
      <c r="Q75" t="s">
        <v>167</v>
      </c>
      <c r="R75" t="s">
        <v>160</v>
      </c>
      <c r="S75" t="s">
        <v>331</v>
      </c>
      <c r="AD75" s="37"/>
      <c r="AE75" s="37"/>
      <c r="AH75" s="37"/>
      <c r="AI75" s="37"/>
      <c r="AJ75" t="s">
        <v>199</v>
      </c>
    </row>
    <row r="76" spans="1:36" s="36" customFormat="1" ht="15" x14ac:dyDescent="0.25">
      <c r="A76">
        <v>1.71</v>
      </c>
      <c r="B76">
        <v>3.83</v>
      </c>
      <c r="C76">
        <v>5.36</v>
      </c>
      <c r="D76" s="20">
        <f t="shared" si="7"/>
        <v>3.2459091560656628E-2</v>
      </c>
      <c r="E76" s="17">
        <f>IF(OR($A76="",$B76="",$C76=""),"",A76*'MPTO_working_3-way'!$I75)</f>
        <v>1.7574165257069929</v>
      </c>
      <c r="F76" s="21">
        <f>IF(OR($A76="",$B76="",$C76=""),"",B76*'MPTO_working_3-way'!$I75)</f>
        <v>3.9362019259987036</v>
      </c>
      <c r="G76" s="22">
        <f>IF(OR($A76="",$B76="",$C76=""),"",C76*'MPTO_working_3-way'!$I75)</f>
        <v>5.5086272384733821</v>
      </c>
      <c r="H76" s="17"/>
      <c r="I76" s="21"/>
      <c r="J76" s="22"/>
      <c r="K76" s="17"/>
      <c r="L76" s="21"/>
      <c r="M76" s="22"/>
      <c r="N76" s="23">
        <f t="shared" si="8"/>
        <v>56.901706873258682</v>
      </c>
      <c r="O76" s="24">
        <f t="shared" si="9"/>
        <v>25.405200718870063</v>
      </c>
      <c r="P76" s="24">
        <f t="shared" si="10"/>
        <v>18.153343050983644</v>
      </c>
      <c r="Q76" t="s">
        <v>127</v>
      </c>
      <c r="R76" t="s">
        <v>246</v>
      </c>
      <c r="S76" t="s">
        <v>331</v>
      </c>
      <c r="AD76" s="37"/>
      <c r="AE76" s="37"/>
      <c r="AH76" s="37"/>
      <c r="AI76" s="37"/>
      <c r="AJ76" t="s">
        <v>128</v>
      </c>
    </row>
    <row r="77" spans="1:36" s="36" customFormat="1" ht="15" x14ac:dyDescent="0.25">
      <c r="A77">
        <v>1.46</v>
      </c>
      <c r="B77">
        <v>4.6100000000000003</v>
      </c>
      <c r="C77">
        <v>7.66</v>
      </c>
      <c r="D77" s="20">
        <f t="shared" si="7"/>
        <v>3.2399549417690077E-2</v>
      </c>
      <c r="E77" s="17">
        <f>IF(OR($A77="",$B77="",$C77=""),"",A77*'MPTO_working_3-way'!$I76)</f>
        <v>1.5032036450410975</v>
      </c>
      <c r="F77" s="21">
        <f>IF(OR($A77="",$B77="",$C77=""),"",B77*'MPTO_working_3-way'!$I76)</f>
        <v>4.7464169887941505</v>
      </c>
      <c r="G77" s="22">
        <f>IF(OR($A77="",$B77="",$C77=""),"",C77*'MPTO_working_3-way'!$I76)</f>
        <v>7.8866711787772648</v>
      </c>
      <c r="H77" s="17"/>
      <c r="I77" s="21"/>
      <c r="J77" s="22"/>
      <c r="K77" s="17"/>
      <c r="L77" s="21"/>
      <c r="M77" s="22"/>
      <c r="N77" s="23">
        <f t="shared" si="8"/>
        <v>66.524585893527416</v>
      </c>
      <c r="O77" s="24">
        <f t="shared" si="9"/>
        <v>21.068523948926256</v>
      </c>
      <c r="P77" s="24">
        <f t="shared" si="10"/>
        <v>12.679620809993478</v>
      </c>
      <c r="Q77" t="s">
        <v>126</v>
      </c>
      <c r="R77" t="s">
        <v>245</v>
      </c>
      <c r="S77" t="s">
        <v>331</v>
      </c>
      <c r="AD77" s="37"/>
      <c r="AE77" s="37"/>
      <c r="AH77" s="37"/>
      <c r="AI77" s="37"/>
      <c r="AJ77" t="s">
        <v>128</v>
      </c>
    </row>
    <row r="78" spans="1:36" s="36" customFormat="1" ht="15" x14ac:dyDescent="0.25">
      <c r="A78">
        <v>2.23</v>
      </c>
      <c r="B78">
        <v>3.2</v>
      </c>
      <c r="C78">
        <v>3.75</v>
      </c>
      <c r="D78" s="20">
        <f t="shared" si="7"/>
        <v>2.7597159940209171E-2</v>
      </c>
      <c r="E78" s="17">
        <f>IF(OR($A78="",$B78="",$C78=""),"",A78*'MPTO_working_3-way'!$I77)</f>
        <v>2.3023837741802642</v>
      </c>
      <c r="F78" s="21">
        <f>IF(OR($A78="",$B78="",$C78=""),"",B78*'MPTO_working_3-way'!$I77)</f>
        <v>3.3038690929941015</v>
      </c>
      <c r="G78" s="22">
        <f>IF(OR($A78="",$B78="",$C78=""),"",C78*'MPTO_working_3-way'!$I77)</f>
        <v>3.8717215933524622</v>
      </c>
      <c r="H78" s="17"/>
      <c r="I78" s="21"/>
      <c r="J78" s="22"/>
      <c r="K78" s="17"/>
      <c r="L78" s="21"/>
      <c r="M78" s="22"/>
      <c r="N78" s="23">
        <f t="shared" si="8"/>
        <v>43.433245630652422</v>
      </c>
      <c r="O78" s="24">
        <f t="shared" si="9"/>
        <v>30.267543048860908</v>
      </c>
      <c r="P78" s="24">
        <f t="shared" si="10"/>
        <v>25.82830340169464</v>
      </c>
      <c r="Q78" t="s">
        <v>124</v>
      </c>
      <c r="R78" t="s">
        <v>120</v>
      </c>
      <c r="S78" t="s">
        <v>331</v>
      </c>
      <c r="AD78" s="37"/>
      <c r="AE78" s="37"/>
      <c r="AH78" s="37"/>
      <c r="AI78" s="37"/>
      <c r="AJ78" t="s">
        <v>128</v>
      </c>
    </row>
    <row r="79" spans="1:36" s="36" customFormat="1" ht="15" x14ac:dyDescent="0.25">
      <c r="A79">
        <v>3.05</v>
      </c>
      <c r="B79">
        <v>3.27</v>
      </c>
      <c r="C79">
        <v>2.54</v>
      </c>
      <c r="D79" s="20">
        <f t="shared" si="7"/>
        <v>2.7380037414107994E-2</v>
      </c>
      <c r="E79" s="17">
        <f>IF(OR($A79="",$B79="",$C79=""),"",A79*'MPTO_working_3-way'!$I78)</f>
        <v>3.1488186257239548</v>
      </c>
      <c r="F79" s="21">
        <f>IF(OR($A79="",$B79="",$C79=""),"",B79*'MPTO_working_3-way'!$I78)</f>
        <v>3.3759465265958464</v>
      </c>
      <c r="G79" s="22">
        <f>IF(OR($A79="",$B79="",$C79=""),"",C79*'MPTO_working_3-way'!$I78)</f>
        <v>2.6222948555209329</v>
      </c>
      <c r="H79" s="17"/>
      <c r="I79" s="21"/>
      <c r="J79" s="22"/>
      <c r="K79" s="17"/>
      <c r="L79" s="21"/>
      <c r="M79" s="22"/>
      <c r="N79" s="23">
        <f t="shared" si="8"/>
        <v>31.75794222730396</v>
      </c>
      <c r="O79" s="24">
        <f t="shared" si="9"/>
        <v>29.621322260941003</v>
      </c>
      <c r="P79" s="24">
        <f t="shared" si="10"/>
        <v>38.134536926487037</v>
      </c>
      <c r="Q79" t="s">
        <v>125</v>
      </c>
      <c r="R79" t="s">
        <v>123</v>
      </c>
      <c r="S79" t="s">
        <v>331</v>
      </c>
      <c r="AD79" s="37"/>
      <c r="AE79" s="37"/>
      <c r="AH79" s="37"/>
      <c r="AI79" s="37"/>
      <c r="AJ79" t="s">
        <v>128</v>
      </c>
    </row>
    <row r="80" spans="1:36" s="36" customFormat="1" ht="15" x14ac:dyDescent="0.25">
      <c r="A80">
        <v>1.0900000000000001</v>
      </c>
      <c r="B80">
        <v>9.3800000000000008</v>
      </c>
      <c r="C80">
        <v>35.270000000000003</v>
      </c>
      <c r="D80" s="20">
        <f t="shared" si="7"/>
        <v>5.2393708446479614E-2</v>
      </c>
      <c r="E80" s="17">
        <f>IF(OR($A80="",$B80="",$C80=""),"",A80*'MPTO_working_3-way'!$I79)</f>
        <v>1.1200809043348281</v>
      </c>
      <c r="F80" s="21">
        <f>IF(OR($A80="",$B80="",$C80=""),"",B80*'MPTO_working_3-way'!$I79)</f>
        <v>9.6388613602391633</v>
      </c>
      <c r="G80" s="22">
        <f>IF(OR($A80="",$B80="",$C80=""),"",C80*'MPTO_working_3-way'!$I79)</f>
        <v>36.243351831091182</v>
      </c>
      <c r="H80" s="17"/>
      <c r="I80" s="21"/>
      <c r="J80" s="22"/>
      <c r="K80" s="17"/>
      <c r="L80" s="21"/>
      <c r="M80" s="22"/>
      <c r="N80" s="23">
        <f t="shared" si="8"/>
        <v>89.279265107537981</v>
      </c>
      <c r="O80" s="24">
        <f t="shared" si="9"/>
        <v>10.374669399490021</v>
      </c>
      <c r="P80" s="24">
        <f t="shared" si="10"/>
        <v>2.7591267073211339</v>
      </c>
      <c r="Q80" t="s">
        <v>73</v>
      </c>
      <c r="R80" t="s">
        <v>92</v>
      </c>
      <c r="S80" t="s">
        <v>331</v>
      </c>
      <c r="AD80" s="37"/>
      <c r="AE80" s="37"/>
      <c r="AH80" s="37"/>
      <c r="AI80" s="37"/>
      <c r="AJ80" t="s">
        <v>94</v>
      </c>
    </row>
    <row r="81" spans="1:36" s="36" customFormat="1" ht="15" x14ac:dyDescent="0.25">
      <c r="A81">
        <v>2.15</v>
      </c>
      <c r="B81">
        <v>2.98</v>
      </c>
      <c r="C81">
        <v>3.9</v>
      </c>
      <c r="D81" s="20">
        <f t="shared" si="7"/>
        <v>5.7097005278681667E-2</v>
      </c>
      <c r="E81" s="17">
        <f>IF(OR($A81="",$B81="",$C81=""),"",A81*'MPTO_working_3-way'!$I80)</f>
        <v>2.2088670804403323</v>
      </c>
      <c r="F81" s="21">
        <f>IF(OR($A81="",$B81="",$C81=""),"",B81*'MPTO_working_3-way'!$I80)</f>
        <v>3.0615925114940419</v>
      </c>
      <c r="G81" s="22">
        <f>IF(OR($A81="",$B81="",$C81=""),"",C81*'MPTO_working_3-way'!$I80)</f>
        <v>4.0067821459150208</v>
      </c>
      <c r="H81" s="17"/>
      <c r="I81" s="21"/>
      <c r="J81" s="22"/>
      <c r="K81" s="17"/>
      <c r="L81" s="21"/>
      <c r="M81" s="22"/>
      <c r="N81" s="23">
        <f t="shared" si="8"/>
        <v>45.272076751700808</v>
      </c>
      <c r="O81" s="24">
        <f t="shared" si="9"/>
        <v>32.662739938307631</v>
      </c>
      <c r="P81" s="24">
        <f t="shared" si="10"/>
        <v>24.957683337476087</v>
      </c>
      <c r="Q81" t="s">
        <v>91</v>
      </c>
      <c r="R81" t="s">
        <v>131</v>
      </c>
      <c r="S81" t="s">
        <v>331</v>
      </c>
      <c r="AD81" s="37"/>
      <c r="AE81" s="37"/>
      <c r="AH81" s="37"/>
      <c r="AI81" s="37"/>
      <c r="AJ81" t="s">
        <v>94</v>
      </c>
    </row>
    <row r="82" spans="1:36" s="36" customFormat="1" ht="15" x14ac:dyDescent="0.25">
      <c r="A82">
        <v>3.17</v>
      </c>
      <c r="B82">
        <v>3.25</v>
      </c>
      <c r="C82">
        <v>2.37</v>
      </c>
      <c r="D82" s="20">
        <f t="shared" si="7"/>
        <v>4.5090649211561251E-2</v>
      </c>
      <c r="E82" s="17">
        <f>IF(OR($A82="",$B82="",$C82=""),"",A82*'MPTO_working_3-way'!$I81)</f>
        <v>3.3360880557753405</v>
      </c>
      <c r="F82" s="21">
        <f>IF(OR($A82="",$B82="",$C82=""),"",B82*'MPTO_working_3-way'!$I81)</f>
        <v>3.420279552451059</v>
      </c>
      <c r="G82" s="22">
        <f>IF(OR($A82="",$B82="",$C82=""),"",C82*'MPTO_working_3-way'!$I81)</f>
        <v>2.4941730890181568</v>
      </c>
      <c r="H82" s="17"/>
      <c r="I82" s="21"/>
      <c r="J82" s="22"/>
      <c r="K82" s="17"/>
      <c r="L82" s="21"/>
      <c r="M82" s="22"/>
      <c r="N82" s="23">
        <f t="shared" si="8"/>
        <v>29.975227970041995</v>
      </c>
      <c r="O82" s="24">
        <f t="shared" si="9"/>
        <v>29.237376204625576</v>
      </c>
      <c r="P82" s="24">
        <f t="shared" si="10"/>
        <v>40.093448381870509</v>
      </c>
      <c r="Q82" t="s">
        <v>206</v>
      </c>
      <c r="R82" t="s">
        <v>224</v>
      </c>
      <c r="S82" t="s">
        <v>331</v>
      </c>
      <c r="AD82" s="37"/>
      <c r="AE82" s="37"/>
      <c r="AH82" s="37"/>
      <c r="AI82" s="37"/>
      <c r="AJ82" t="s">
        <v>241</v>
      </c>
    </row>
    <row r="83" spans="1:36" s="36" customFormat="1" ht="15" x14ac:dyDescent="0.25">
      <c r="A83">
        <v>1.67</v>
      </c>
      <c r="B83">
        <v>3.9</v>
      </c>
      <c r="C83">
        <v>5.22</v>
      </c>
      <c r="D83" s="20">
        <f t="shared" si="7"/>
        <v>4.6783532845890985E-2</v>
      </c>
      <c r="E83" s="17">
        <f>IF(OR($A83="",$B83="",$C83=""),"",A83*'MPTO_working_3-way'!$I82)</f>
        <v>1.7653519988153983</v>
      </c>
      <c r="F83" s="21">
        <f>IF(OR($A83="",$B83="",$C83=""),"",B83*'MPTO_working_3-way'!$I82)</f>
        <v>4.122678320586858</v>
      </c>
      <c r="G83" s="22">
        <f>IF(OR($A83="",$B83="",$C83=""),"",C83*'MPTO_working_3-way'!$I82)</f>
        <v>5.5180463675547182</v>
      </c>
      <c r="H83" s="17"/>
      <c r="I83" s="21"/>
      <c r="J83" s="22"/>
      <c r="K83" s="17"/>
      <c r="L83" s="21"/>
      <c r="M83" s="22"/>
      <c r="N83" s="23">
        <f t="shared" si="8"/>
        <v>56.645926742713556</v>
      </c>
      <c r="O83" s="24">
        <f t="shared" si="9"/>
        <v>24.25607632316196</v>
      </c>
      <c r="P83" s="24">
        <f t="shared" si="10"/>
        <v>18.122355873626748</v>
      </c>
      <c r="Q83" t="s">
        <v>225</v>
      </c>
      <c r="R83" t="s">
        <v>226</v>
      </c>
      <c r="S83" t="s">
        <v>331</v>
      </c>
      <c r="AD83" s="37"/>
      <c r="AE83" s="37"/>
      <c r="AH83" s="37"/>
      <c r="AI83" s="37"/>
      <c r="AJ83" t="s">
        <v>241</v>
      </c>
    </row>
    <row r="84" spans="1:36" s="36" customFormat="1" ht="15" x14ac:dyDescent="0.25">
      <c r="A84">
        <v>1.75</v>
      </c>
      <c r="B84">
        <v>3.87</v>
      </c>
      <c r="C84">
        <v>4.62</v>
      </c>
      <c r="D84" s="20">
        <f t="shared" si="7"/>
        <v>4.6276720695325402E-2</v>
      </c>
      <c r="E84" s="17">
        <f>IF(OR($A84="",$B84="",$C84=""),"",A84*'MPTO_working_3-way'!$I83)</f>
        <v>1.8289086361202322</v>
      </c>
      <c r="F84" s="21">
        <f>IF(OR($A84="",$B84="",$C84=""),"",B84*'MPTO_working_3-way'!$I83)</f>
        <v>4.0445008124487423</v>
      </c>
      <c r="G84" s="22">
        <f>IF(OR($A84="",$B84="",$C84=""),"",C84*'MPTO_working_3-way'!$I83)</f>
        <v>4.8283187993574135</v>
      </c>
      <c r="H84" s="17"/>
      <c r="I84" s="21"/>
      <c r="J84" s="22"/>
      <c r="K84" s="17"/>
      <c r="L84" s="21"/>
      <c r="M84" s="22"/>
      <c r="N84" s="23">
        <f t="shared" si="8"/>
        <v>54.677416916864516</v>
      </c>
      <c r="O84" s="24">
        <f t="shared" si="9"/>
        <v>24.724930130365092</v>
      </c>
      <c r="P84" s="24">
        <f t="shared" si="10"/>
        <v>20.711142771539588</v>
      </c>
      <c r="Q84" t="s">
        <v>205</v>
      </c>
      <c r="R84" t="s">
        <v>227</v>
      </c>
      <c r="S84" t="s">
        <v>331</v>
      </c>
      <c r="AD84" s="37"/>
      <c r="AE84" s="37"/>
      <c r="AH84" s="37"/>
      <c r="AI84" s="37"/>
      <c r="AJ84" t="s">
        <v>241</v>
      </c>
    </row>
    <row r="85" spans="1:36" s="36" customFormat="1" ht="15" x14ac:dyDescent="0.25">
      <c r="A85">
        <v>2.77</v>
      </c>
      <c r="B85">
        <v>3.19</v>
      </c>
      <c r="C85">
        <v>2.71</v>
      </c>
      <c r="D85" s="20">
        <f t="shared" si="7"/>
        <v>4.3494144186261519E-2</v>
      </c>
      <c r="E85" s="17">
        <f>IF(OR($A85="",$B85="",$C85=""),"",A85*'MPTO_working_3-way'!$I84)</f>
        <v>2.8995903859831182</v>
      </c>
      <c r="F85" s="21">
        <f>IF(OR($A85="",$B85="",$C85=""),"",B85*'MPTO_working_3-way'!$I84)</f>
        <v>3.3392394697783923</v>
      </c>
      <c r="G85" s="22">
        <f>IF(OR($A85="",$B85="",$C85=""),"",C85*'MPTO_working_3-way'!$I84)</f>
        <v>2.8367833740123647</v>
      </c>
      <c r="H85" s="17"/>
      <c r="I85" s="21"/>
      <c r="J85" s="22"/>
      <c r="K85" s="17"/>
      <c r="L85" s="21"/>
      <c r="M85" s="22"/>
      <c r="N85" s="23">
        <f t="shared" si="8"/>
        <v>34.487629867794098</v>
      </c>
      <c r="O85" s="24">
        <f t="shared" si="9"/>
        <v>29.946938788021839</v>
      </c>
      <c r="P85" s="24">
        <f t="shared" si="10"/>
        <v>35.251193628704669</v>
      </c>
      <c r="Q85" t="s">
        <v>203</v>
      </c>
      <c r="R85" t="s">
        <v>201</v>
      </c>
      <c r="S85" t="s">
        <v>331</v>
      </c>
      <c r="AD85" s="37"/>
      <c r="AE85" s="37"/>
      <c r="AH85" s="37"/>
      <c r="AI85" s="37"/>
      <c r="AJ85" t="s">
        <v>241</v>
      </c>
    </row>
    <row r="86" spans="1:36" s="36" customFormat="1" ht="15" x14ac:dyDescent="0.25">
      <c r="A86">
        <v>1.72</v>
      </c>
      <c r="B86">
        <v>3.89</v>
      </c>
      <c r="C86">
        <v>5.15</v>
      </c>
      <c r="D86" s="20">
        <f t="shared" si="7"/>
        <v>3.2639514859122531E-2</v>
      </c>
      <c r="E86" s="17">
        <f>IF(OR($A86="",$B86="",$C86=""),"",A86*'MPTO_working_3-way'!$I85)</f>
        <v>1.7995959595959596</v>
      </c>
      <c r="F86" s="21">
        <f>IF(OR($A86="",$B86="",$C86=""),"",B86*'MPTO_working_3-way'!$I85)</f>
        <v>4.0700164435048158</v>
      </c>
      <c r="G86" s="22">
        <f>IF(OR($A86="",$B86="",$C86=""),"",C86*'MPTO_working_3-way'!$I85)</f>
        <v>5.3883251115809259</v>
      </c>
      <c r="H86" s="17"/>
      <c r="I86" s="21"/>
      <c r="J86" s="22"/>
      <c r="K86" s="17"/>
      <c r="L86" s="21"/>
      <c r="M86" s="22"/>
      <c r="N86" s="23">
        <f t="shared" si="8"/>
        <v>55.568028738212838</v>
      </c>
      <c r="O86" s="24">
        <f t="shared" si="9"/>
        <v>24.569925303271486</v>
      </c>
      <c r="P86" s="24">
        <f t="shared" si="10"/>
        <v>18.5586426077138</v>
      </c>
      <c r="Q86" t="s">
        <v>290</v>
      </c>
      <c r="R86" t="s">
        <v>297</v>
      </c>
      <c r="S86" t="s">
        <v>331</v>
      </c>
      <c r="AD86" s="37"/>
      <c r="AE86" s="37"/>
      <c r="AH86" s="37"/>
      <c r="AI86" s="37"/>
      <c r="AJ86" t="s">
        <v>300</v>
      </c>
    </row>
    <row r="87" spans="1:36" s="36" customFormat="1" ht="15" x14ac:dyDescent="0.25">
      <c r="A87">
        <v>1.76</v>
      </c>
      <c r="B87">
        <v>3.65</v>
      </c>
      <c r="C87">
        <v>5.28</v>
      </c>
      <c r="D87" s="20">
        <f t="shared" si="7"/>
        <v>3.1548360315483581E-2</v>
      </c>
      <c r="E87" s="17">
        <f>IF(OR($A87="",$B87="",$C87=""),"",A87*'MPTO_working_3-way'!$I86)</f>
        <v>1.8365496937678203</v>
      </c>
      <c r="F87" s="21">
        <f>IF(OR($A87="",$B87="",$C87=""),"",B87*'MPTO_working_3-way'!$I86)</f>
        <v>3.8087536262798545</v>
      </c>
      <c r="G87" s="22">
        <f>IF(OR($A87="",$B87="",$C87=""),"",C87*'MPTO_working_3-way'!$I86)</f>
        <v>5.5096490813034613</v>
      </c>
      <c r="H87" s="17"/>
      <c r="I87" s="21"/>
      <c r="J87" s="22"/>
      <c r="K87" s="17"/>
      <c r="L87" s="21"/>
      <c r="M87" s="22"/>
      <c r="N87" s="23">
        <f t="shared" si="8"/>
        <v>54.449928765522515</v>
      </c>
      <c r="O87" s="24">
        <f t="shared" si="9"/>
        <v>26.255308117073874</v>
      </c>
      <c r="P87" s="24">
        <f t="shared" si="10"/>
        <v>18.14997625517417</v>
      </c>
      <c r="Q87" t="s">
        <v>291</v>
      </c>
      <c r="R87" t="s">
        <v>273</v>
      </c>
      <c r="S87" t="s">
        <v>331</v>
      </c>
      <c r="AD87" s="37"/>
      <c r="AE87" s="37"/>
      <c r="AH87" s="37"/>
      <c r="AI87" s="37"/>
      <c r="AJ87" t="s">
        <v>300</v>
      </c>
    </row>
    <row r="88" spans="1:36" s="36" customFormat="1" ht="15" x14ac:dyDescent="0.25">
      <c r="A88">
        <v>1.5</v>
      </c>
      <c r="B88">
        <v>4.5999999999999996</v>
      </c>
      <c r="C88">
        <v>6.89</v>
      </c>
      <c r="D88" s="20">
        <f t="shared" si="7"/>
        <v>2.9195852001430378E-2</v>
      </c>
      <c r="E88" s="17">
        <f>IF(OR($A88="",$B88="",$C88=""),"",A88*'MPTO_working_3-way'!$I87)</f>
        <v>1.5489592722886838</v>
      </c>
      <c r="F88" s="21">
        <f>IF(OR($A88="",$B88="",$C88=""),"",B88*'MPTO_working_3-way'!$I87)</f>
        <v>4.7501417683519636</v>
      </c>
      <c r="G88" s="22">
        <f>IF(OR($A88="",$B88="",$C88=""),"",C88*'MPTO_working_3-way'!$I87)</f>
        <v>7.1148862573793537</v>
      </c>
      <c r="H88" s="17"/>
      <c r="I88" s="21"/>
      <c r="J88" s="22"/>
      <c r="K88" s="17"/>
      <c r="L88" s="21"/>
      <c r="M88" s="22"/>
      <c r="N88" s="23">
        <f t="shared" si="8"/>
        <v>64.559476668643313</v>
      </c>
      <c r="O88" s="24">
        <f t="shared" si="9"/>
        <v>21.052003261514123</v>
      </c>
      <c r="P88" s="24">
        <f t="shared" si="10"/>
        <v>14.055038461968792</v>
      </c>
      <c r="Q88" t="s">
        <v>294</v>
      </c>
      <c r="R88" t="s">
        <v>287</v>
      </c>
      <c r="S88" t="s">
        <v>331</v>
      </c>
      <c r="AD88" s="37"/>
      <c r="AE88" s="37"/>
      <c r="AH88" s="37"/>
      <c r="AI88" s="37"/>
      <c r="AJ88" t="s">
        <v>300</v>
      </c>
    </row>
    <row r="89" spans="1:36" s="36" customFormat="1" ht="15" x14ac:dyDescent="0.25">
      <c r="A89">
        <v>2.02</v>
      </c>
      <c r="B89">
        <v>3.54</v>
      </c>
      <c r="C89">
        <v>3.96</v>
      </c>
      <c r="D89" s="20">
        <f t="shared" si="7"/>
        <v>3.0060633181962393E-2</v>
      </c>
      <c r="E89" s="17">
        <f>IF(OR($A89="",$B89="",$C89=""),"",A89*'MPTO_working_3-way'!$I88)</f>
        <v>2.083727687837277</v>
      </c>
      <c r="F89" s="21">
        <f>IF(OR($A89="",$B89="",$C89=""),"",B89*'MPTO_working_3-way'!$I88)</f>
        <v>3.651681195516812</v>
      </c>
      <c r="G89" s="22">
        <f>IF(OR($A89="",$B89="",$C89=""),"",C89*'MPTO_working_3-way'!$I88)</f>
        <v>4.0849315068493146</v>
      </c>
      <c r="H89" s="17"/>
      <c r="I89" s="21"/>
      <c r="J89" s="22"/>
      <c r="K89" s="17"/>
      <c r="L89" s="21"/>
      <c r="M89" s="22"/>
      <c r="N89" s="23">
        <f t="shared" si="8"/>
        <v>47.990915791780381</v>
      </c>
      <c r="O89" s="24">
        <f t="shared" si="9"/>
        <v>27.384646864236267</v>
      </c>
      <c r="P89" s="24">
        <f t="shared" si="10"/>
        <v>24.480214621059694</v>
      </c>
      <c r="Q89" t="s">
        <v>272</v>
      </c>
      <c r="R89" t="s">
        <v>286</v>
      </c>
      <c r="S89" t="s">
        <v>331</v>
      </c>
      <c r="AD89" s="37"/>
      <c r="AE89" s="37"/>
      <c r="AH89" s="37"/>
      <c r="AI89" s="37"/>
      <c r="AJ89" t="s">
        <v>300</v>
      </c>
    </row>
    <row r="90" spans="1:36" s="36" customFormat="1" ht="15" x14ac:dyDescent="0.25">
      <c r="A90">
        <v>2.15</v>
      </c>
      <c r="B90">
        <v>3.51</v>
      </c>
      <c r="C90">
        <v>3.59</v>
      </c>
      <c r="D90" s="20">
        <f t="shared" si="7"/>
        <v>2.8568096003478427E-2</v>
      </c>
      <c r="E90" s="17">
        <f>IF(OR($A90="",$B90="",$C90=""),"",A90*'MPTO_working_3-way'!$I89)</f>
        <v>2.212771081803075</v>
      </c>
      <c r="F90" s="21">
        <f>IF(OR($A90="",$B90="",$C90=""),"",B90*'MPTO_working_3-way'!$I89)</f>
        <v>3.6124774405250206</v>
      </c>
      <c r="G90" s="22">
        <f>IF(OR($A90="",$B90="",$C90=""),"",C90*'MPTO_working_3-way'!$I89)</f>
        <v>3.694813108685135</v>
      </c>
      <c r="H90" s="17"/>
      <c r="I90" s="21"/>
      <c r="J90" s="22"/>
      <c r="K90" s="17"/>
      <c r="L90" s="21"/>
      <c r="M90" s="22"/>
      <c r="N90" s="23">
        <f t="shared" si="8"/>
        <v>45.192203035532742</v>
      </c>
      <c r="O90" s="24">
        <f t="shared" si="9"/>
        <v>27.681833768203813</v>
      </c>
      <c r="P90" s="24">
        <f t="shared" si="10"/>
        <v>27.064968391753592</v>
      </c>
      <c r="Q90" t="s">
        <v>288</v>
      </c>
      <c r="R90" t="s">
        <v>271</v>
      </c>
      <c r="S90" t="s">
        <v>331</v>
      </c>
      <c r="AD90" s="37"/>
      <c r="AE90" s="37"/>
      <c r="AH90" s="37"/>
      <c r="AI90" s="37"/>
      <c r="AJ90" t="s">
        <v>300</v>
      </c>
    </row>
    <row r="91" spans="1:36" s="36" customFormat="1" ht="15" x14ac:dyDescent="0.25">
      <c r="A91">
        <v>1.82</v>
      </c>
      <c r="B91">
        <v>3.76</v>
      </c>
      <c r="C91">
        <v>4.68</v>
      </c>
      <c r="D91" s="20">
        <f t="shared" si="7"/>
        <v>2.9083209934273713E-2</v>
      </c>
      <c r="E91" s="17">
        <f>IF(OR($A91="",$B91="",$C91=""),"",A91*'MPTO_working_3-way'!$I90)</f>
        <v>1.8747103523911717</v>
      </c>
      <c r="F91" s="21">
        <f>IF(OR($A91="",$B91="",$C91=""),"",B91*'MPTO_working_3-way'!$I90)</f>
        <v>3.8730279807641783</v>
      </c>
      <c r="G91" s="22">
        <f>IF(OR($A91="",$B91="",$C91=""),"",C91*'MPTO_working_3-way'!$I90)</f>
        <v>4.8206837632915835</v>
      </c>
      <c r="H91" s="17"/>
      <c r="I91" s="21"/>
      <c r="J91" s="22"/>
      <c r="K91" s="17"/>
      <c r="L91" s="21"/>
      <c r="M91" s="22"/>
      <c r="N91" s="23">
        <f t="shared" si="8"/>
        <v>53.341573471577163</v>
      </c>
      <c r="O91" s="24">
        <f t="shared" si="9"/>
        <v>25.819591414433628</v>
      </c>
      <c r="P91" s="24">
        <f t="shared" si="10"/>
        <v>20.743945238946679</v>
      </c>
      <c r="Q91" t="s">
        <v>222</v>
      </c>
      <c r="R91" t="s">
        <v>215</v>
      </c>
      <c r="S91" t="s">
        <v>331</v>
      </c>
      <c r="AD91" s="37"/>
      <c r="AE91" s="37"/>
      <c r="AH91" s="37"/>
      <c r="AI91" s="37"/>
      <c r="AJ91" t="s">
        <v>242</v>
      </c>
    </row>
    <row r="92" spans="1:36" s="36" customFormat="1" ht="15" x14ac:dyDescent="0.25">
      <c r="A92">
        <v>1.75</v>
      </c>
      <c r="B92">
        <v>3.98</v>
      </c>
      <c r="C92">
        <v>4.7</v>
      </c>
      <c r="D92" s="20">
        <f t="shared" si="7"/>
        <v>3.5450810282415146E-2</v>
      </c>
      <c r="E92" s="17">
        <f>IF(OR($A92="",$B92="",$C92=""),"",A92*'MPTO_working_3-way'!$I91)</f>
        <v>1.7999941680060871</v>
      </c>
      <c r="F92" s="21">
        <f>IF(OR($A92="",$B92="",$C92=""),"",B92*'MPTO_working_3-way'!$I91)</f>
        <v>4.0937010220938443</v>
      </c>
      <c r="G92" s="22">
        <f>IF(OR($A92="",$B92="",$C92=""),"",C92*'MPTO_working_3-way'!$I91)</f>
        <v>4.8342700512163486</v>
      </c>
      <c r="H92" s="17"/>
      <c r="I92" s="21"/>
      <c r="J92" s="22"/>
      <c r="K92" s="17"/>
      <c r="L92" s="21"/>
      <c r="M92" s="22"/>
      <c r="N92" s="23">
        <f t="shared" si="8"/>
        <v>55.555735555950882</v>
      </c>
      <c r="O92" s="24">
        <f t="shared" si="9"/>
        <v>24.427773171586438</v>
      </c>
      <c r="P92" s="24">
        <f t="shared" si="10"/>
        <v>20.685646217641285</v>
      </c>
      <c r="Q92" t="s">
        <v>211</v>
      </c>
      <c r="R92" t="s">
        <v>232</v>
      </c>
      <c r="S92" t="s">
        <v>331</v>
      </c>
      <c r="AD92" s="37"/>
      <c r="AE92" s="37"/>
      <c r="AH92" s="37"/>
      <c r="AI92" s="37"/>
      <c r="AJ92" t="s">
        <v>242</v>
      </c>
    </row>
    <row r="93" spans="1:36" s="36" customFormat="1" ht="15" x14ac:dyDescent="0.25">
      <c r="A93">
        <v>2.0299999999999998</v>
      </c>
      <c r="B93">
        <v>3.94</v>
      </c>
      <c r="C93">
        <v>3.54</v>
      </c>
      <c r="D93" s="20">
        <f t="shared" si="7"/>
        <v>2.8903819743623105E-2</v>
      </c>
      <c r="E93" s="17">
        <f>IF(OR($A93="",$B93="",$C93=""),"",A93*'MPTO_working_3-way'!$I92)</f>
        <v>2.0890389161665754</v>
      </c>
      <c r="F93" s="21">
        <f>IF(OR($A93="",$B93="",$C93=""),"",B93*'MPTO_working_3-way'!$I92)</f>
        <v>4.0545878471410388</v>
      </c>
      <c r="G93" s="22">
        <f>IF(OR($A93="",$B93="",$C93=""),"",C93*'MPTO_working_3-way'!$I92)</f>
        <v>3.6429545631673288</v>
      </c>
      <c r="H93" s="17"/>
      <c r="I93" s="21"/>
      <c r="J93" s="22"/>
      <c r="K93" s="17"/>
      <c r="L93" s="21"/>
      <c r="M93" s="22"/>
      <c r="N93" s="23">
        <f t="shared" si="8"/>
        <v>47.868902405849781</v>
      </c>
      <c r="O93" s="24">
        <f t="shared" si="9"/>
        <v>24.66341925986676</v>
      </c>
      <c r="P93" s="24">
        <f t="shared" si="10"/>
        <v>27.45024629487996</v>
      </c>
      <c r="Q93" t="s">
        <v>325</v>
      </c>
      <c r="R93" t="s">
        <v>217</v>
      </c>
      <c r="S93" t="s">
        <v>331</v>
      </c>
      <c r="AD93" s="37"/>
      <c r="AE93" s="37"/>
      <c r="AH93" s="37"/>
      <c r="AI93" s="37"/>
      <c r="AJ93" t="s">
        <v>242</v>
      </c>
    </row>
    <row r="94" spans="1:36" s="36" customFormat="1" ht="15" x14ac:dyDescent="0.25">
      <c r="A94">
        <v>1.57</v>
      </c>
      <c r="B94">
        <v>4.47</v>
      </c>
      <c r="C94">
        <v>5.84</v>
      </c>
      <c r="D94" s="20">
        <f t="shared" si="7"/>
        <v>3.1889198404002839E-2</v>
      </c>
      <c r="E94" s="17">
        <f>IF(OR($A94="",$B94="",$C94=""),"",A94*'MPTO_working_3-way'!$I93)</f>
        <v>1.6256577721433918</v>
      </c>
      <c r="F94" s="21">
        <f>IF(OR($A94="",$B94="",$C94=""),"",B94*'MPTO_working_3-way'!$I93)</f>
        <v>4.6284651219623951</v>
      </c>
      <c r="G94" s="22">
        <f>IF(OR($A94="",$B94="",$C94=""),"",C94*'MPTO_working_3-way'!$I93)</f>
        <v>6.0470327320493045</v>
      </c>
      <c r="H94" s="17"/>
      <c r="I94" s="21"/>
      <c r="J94" s="22"/>
      <c r="K94" s="17"/>
      <c r="L94" s="21"/>
      <c r="M94" s="22"/>
      <c r="N94" s="23">
        <f t="shared" si="8"/>
        <v>61.513561903101134</v>
      </c>
      <c r="O94" s="24">
        <f t="shared" si="9"/>
        <v>21.605434493930375</v>
      </c>
      <c r="P94" s="24">
        <f t="shared" si="10"/>
        <v>16.537036333539174</v>
      </c>
      <c r="Q94" t="s">
        <v>231</v>
      </c>
      <c r="R94" t="s">
        <v>218</v>
      </c>
      <c r="S94" t="s">
        <v>331</v>
      </c>
      <c r="AD94" s="37"/>
      <c r="AE94" s="37"/>
      <c r="AH94" s="37"/>
      <c r="AI94" s="37"/>
      <c r="AJ94" t="s">
        <v>242</v>
      </c>
    </row>
    <row r="95" spans="1:36" s="36" customFormat="1" ht="15" x14ac:dyDescent="0.25">
      <c r="A95">
        <v>2.97</v>
      </c>
      <c r="B95">
        <v>3.53</v>
      </c>
      <c r="C95">
        <v>2.46</v>
      </c>
      <c r="D95" s="20">
        <f t="shared" si="7"/>
        <v>2.6490520721156985E-2</v>
      </c>
      <c r="E95" s="17">
        <f>IF(OR($A95="",$B95="",$C95=""),"",A95*'MPTO_working_3-way'!$I94)</f>
        <v>3.0558443446385608</v>
      </c>
      <c r="F95" s="21">
        <f>IF(OR($A95="",$B95="",$C95=""),"",B95*'MPTO_working_3-way'!$I94)</f>
        <v>3.6320304836949893</v>
      </c>
      <c r="G95" s="22">
        <f>IF(OR($A95="",$B95="",$C95=""),"",C95*'MPTO_working_3-way'!$I94)</f>
        <v>2.5311033965693128</v>
      </c>
      <c r="H95" s="17"/>
      <c r="I95" s="21"/>
      <c r="J95" s="22"/>
      <c r="K95" s="17"/>
      <c r="L95" s="21"/>
      <c r="M95" s="22"/>
      <c r="N95" s="23">
        <f t="shared" si="8"/>
        <v>32.724179873706163</v>
      </c>
      <c r="O95" s="24">
        <f t="shared" si="9"/>
        <v>27.532808562296694</v>
      </c>
      <c r="P95" s="24">
        <f t="shared" si="10"/>
        <v>39.508461067035498</v>
      </c>
      <c r="Q95" t="s">
        <v>216</v>
      </c>
      <c r="R95" t="s">
        <v>209</v>
      </c>
      <c r="S95" t="s">
        <v>331</v>
      </c>
      <c r="AD95" s="37"/>
      <c r="AE95" s="37"/>
      <c r="AH95" s="37"/>
      <c r="AI95" s="37"/>
      <c r="AJ95" t="s">
        <v>242</v>
      </c>
    </row>
    <row r="96" spans="1:36" s="36" customFormat="1" ht="15" x14ac:dyDescent="0.25">
      <c r="A96">
        <v>2.2999999999999998</v>
      </c>
      <c r="B96">
        <v>3.51</v>
      </c>
      <c r="C96">
        <v>3.25</v>
      </c>
      <c r="D96" s="20">
        <f t="shared" si="7"/>
        <v>2.7375201288244888E-2</v>
      </c>
      <c r="E96" s="17">
        <f>IF(OR($A96="",$B96="",$C96=""),"",A96*'MPTO_working_3-way'!$I95)</f>
        <v>2.3733451563292065</v>
      </c>
      <c r="F96" s="21">
        <f>IF(OR($A96="",$B96="",$C96=""),"",B96*'MPTO_working_3-way'!$I95)</f>
        <v>3.6219310863980496</v>
      </c>
      <c r="G96" s="22">
        <f>IF(OR($A96="",$B96="",$C96=""),"",C96*'MPTO_working_3-way'!$I95)</f>
        <v>3.3536398948130093</v>
      </c>
      <c r="H96" s="17"/>
      <c r="I96" s="21"/>
      <c r="J96" s="22"/>
      <c r="K96" s="17"/>
      <c r="L96" s="21"/>
      <c r="M96" s="22"/>
      <c r="N96" s="23">
        <f t="shared" si="8"/>
        <v>42.134621562869299</v>
      </c>
      <c r="O96" s="24">
        <f t="shared" si="9"/>
        <v>27.609581081082453</v>
      </c>
      <c r="P96" s="24">
        <f t="shared" si="10"/>
        <v>29.818347567569042</v>
      </c>
      <c r="Q96" t="s">
        <v>220</v>
      </c>
      <c r="R96" t="s">
        <v>235</v>
      </c>
      <c r="S96" t="s">
        <v>331</v>
      </c>
      <c r="AD96" s="37"/>
      <c r="AE96" s="37"/>
      <c r="AH96" s="37"/>
      <c r="AI96" s="37"/>
      <c r="AJ96" t="s">
        <v>242</v>
      </c>
    </row>
    <row r="97" spans="1:36" s="36" customFormat="1" ht="15" x14ac:dyDescent="0.25">
      <c r="A97">
        <v>2.29</v>
      </c>
      <c r="B97">
        <v>3.51</v>
      </c>
      <c r="C97">
        <v>3.27</v>
      </c>
      <c r="D97" s="20">
        <f t="shared" si="7"/>
        <v>2.739190516122525E-2</v>
      </c>
      <c r="E97" s="17">
        <f>IF(OR($A97="",$B97="",$C97=""),"",A97*'MPTO_working_3-way'!$I96)</f>
        <v>2.3506632924514497</v>
      </c>
      <c r="F97" s="21">
        <f>IF(OR($A97="",$B97="",$C97=""),"",B97*'MPTO_working_3-way'!$I96)</f>
        <v>3.6029817277312608</v>
      </c>
      <c r="G97" s="22">
        <f>IF(OR($A97="",$B97="",$C97=""),"",C97*'MPTO_working_3-way'!$I96)</f>
        <v>3.3566240027581835</v>
      </c>
      <c r="H97" s="17"/>
      <c r="I97" s="21"/>
      <c r="J97" s="22"/>
      <c r="K97" s="17"/>
      <c r="L97" s="21"/>
      <c r="M97" s="22"/>
      <c r="N97" s="23">
        <f t="shared" si="8"/>
        <v>42.541184150500953</v>
      </c>
      <c r="O97" s="24">
        <f t="shared" si="9"/>
        <v>27.754789659443645</v>
      </c>
      <c r="P97" s="24">
        <f t="shared" si="10"/>
        <v>29.791838441788133</v>
      </c>
      <c r="Q97" t="s">
        <v>210</v>
      </c>
      <c r="R97" t="s">
        <v>214</v>
      </c>
      <c r="S97" t="s">
        <v>331</v>
      </c>
      <c r="AD97" s="37"/>
      <c r="AE97" s="37"/>
      <c r="AH97" s="37"/>
      <c r="AI97" s="37"/>
      <c r="AJ97" t="s">
        <v>242</v>
      </c>
    </row>
    <row r="98" spans="1:36" s="36" customFormat="1" ht="15" x14ac:dyDescent="0.25">
      <c r="A98">
        <v>1.58</v>
      </c>
      <c r="B98">
        <v>4.21</v>
      </c>
      <c r="C98">
        <v>6.16</v>
      </c>
      <c r="D98" s="20">
        <f t="shared" si="7"/>
        <v>3.2778745954126887E-2</v>
      </c>
      <c r="E98" s="17">
        <f>IF(OR($A98="",$B98="",$C98=""),"",A98*'MPTO_working_3-way'!$I97)</f>
        <v>1.6232528180354271</v>
      </c>
      <c r="F98" s="21">
        <f>IF(OR($A98="",$B98="",$C98=""),"",B98*'MPTO_working_3-way'!$I97)</f>
        <v>4.325249597423511</v>
      </c>
      <c r="G98" s="22">
        <f>IF(OR($A98="",$B98="",$C98=""),"",C98*'MPTO_working_3-way'!$I97)</f>
        <v>6.3286312399355884</v>
      </c>
      <c r="H98" s="17"/>
      <c r="I98" s="21"/>
      <c r="J98" s="22"/>
      <c r="K98" s="17"/>
      <c r="L98" s="21"/>
      <c r="M98" s="22"/>
      <c r="N98" s="23">
        <f t="shared" si="8"/>
        <v>61.604698226260844</v>
      </c>
      <c r="O98" s="24">
        <f t="shared" si="9"/>
        <v>23.120053016031388</v>
      </c>
      <c r="P98" s="24">
        <f t="shared" si="10"/>
        <v>15.801205064527945</v>
      </c>
      <c r="Q98" t="s">
        <v>326</v>
      </c>
      <c r="R98" t="s">
        <v>219</v>
      </c>
      <c r="S98" t="s">
        <v>331</v>
      </c>
      <c r="AD98" s="37"/>
      <c r="AE98" s="37"/>
      <c r="AH98" s="37"/>
      <c r="AI98" s="37"/>
      <c r="AJ98" t="s">
        <v>242</v>
      </c>
    </row>
    <row r="99" spans="1:36" s="36" customFormat="1" ht="15" x14ac:dyDescent="0.25">
      <c r="A99">
        <v>1.53</v>
      </c>
      <c r="B99">
        <v>4.1399999999999997</v>
      </c>
      <c r="C99">
        <v>7.31</v>
      </c>
      <c r="D99" s="20">
        <f t="shared" si="7"/>
        <v>3.1939570570391984E-2</v>
      </c>
      <c r="E99" s="17">
        <f>IF(OR($A99="",$B99="",$C99=""),"",A99*'MPTO_working_3-way'!$I98)</f>
        <v>1.5719096148966747</v>
      </c>
      <c r="F99" s="21">
        <f>IF(OR($A99="",$B99="",$C99=""),"",B99*'MPTO_working_3-way'!$I98)</f>
        <v>4.2534024873674721</v>
      </c>
      <c r="G99" s="22">
        <f>IF(OR($A99="",$B99="",$C99=""),"",C99*'MPTO_working_3-way'!$I98)</f>
        <v>7.5102348267285564</v>
      </c>
      <c r="H99" s="17"/>
      <c r="I99" s="21"/>
      <c r="J99" s="22"/>
      <c r="K99" s="17"/>
      <c r="L99" s="21"/>
      <c r="M99" s="22"/>
      <c r="N99" s="23">
        <f t="shared" si="8"/>
        <v>63.616889325136697</v>
      </c>
      <c r="O99" s="24">
        <f t="shared" si="9"/>
        <v>23.510589533202698</v>
      </c>
      <c r="P99" s="24">
        <f t="shared" si="10"/>
        <v>13.315162882005355</v>
      </c>
      <c r="Q99" t="s">
        <v>327</v>
      </c>
      <c r="R99" t="s">
        <v>239</v>
      </c>
      <c r="S99" t="s">
        <v>331</v>
      </c>
      <c r="AD99" s="37"/>
      <c r="AE99" s="37"/>
      <c r="AH99" s="37"/>
      <c r="AI99" s="37"/>
      <c r="AJ99" t="s">
        <v>242</v>
      </c>
    </row>
    <row r="100" spans="1:36" s="36" customFormat="1" ht="15" x14ac:dyDescent="0.25">
      <c r="A100">
        <v>1.57</v>
      </c>
      <c r="B100">
        <v>4.26</v>
      </c>
      <c r="C100">
        <v>6.19</v>
      </c>
      <c r="D100" s="20">
        <f t="shared" si="7"/>
        <v>3.323534772668113E-2</v>
      </c>
      <c r="E100" s="17">
        <f>IF(OR($A100="",$B100="",$C100=""),"",A100*'MPTO_working_3-way'!$I99)</f>
        <v>1.6214626311479792</v>
      </c>
      <c r="F100" s="21">
        <f>IF(OR($A100="",$B100="",$C100=""),"",B100*'MPTO_working_3-way'!$I99)</f>
        <v>4.3996374577645803</v>
      </c>
      <c r="G100" s="22">
        <f>IF(OR($A100="",$B100="",$C100=""),"",C100*'MPTO_working_3-way'!$I99)</f>
        <v>6.3929004374560456</v>
      </c>
      <c r="H100" s="17"/>
      <c r="I100" s="21"/>
      <c r="J100" s="22"/>
      <c r="K100" s="17"/>
      <c r="L100" s="21"/>
      <c r="M100" s="22"/>
      <c r="N100" s="23">
        <f t="shared" si="8"/>
        <v>61.672713313905369</v>
      </c>
      <c r="O100" s="24">
        <f t="shared" si="9"/>
        <v>22.72914551709658</v>
      </c>
      <c r="P100" s="24">
        <f t="shared" si="10"/>
        <v>15.642352165239323</v>
      </c>
      <c r="Q100" t="s">
        <v>213</v>
      </c>
      <c r="R100" t="s">
        <v>234</v>
      </c>
      <c r="S100" t="s">
        <v>331</v>
      </c>
      <c r="AD100" s="37"/>
      <c r="AE100" s="37"/>
      <c r="AH100" s="37"/>
      <c r="AI100" s="37"/>
      <c r="AJ100" t="s">
        <v>242</v>
      </c>
    </row>
    <row r="101" spans="1:36" s="36" customFormat="1" ht="15" x14ac:dyDescent="0.25">
      <c r="A101">
        <v>4.29</v>
      </c>
      <c r="B101">
        <v>3.59</v>
      </c>
      <c r="C101">
        <v>1.87</v>
      </c>
      <c r="D101" s="20">
        <f t="shared" si="7"/>
        <v>4.6411123422429146E-2</v>
      </c>
      <c r="E101" s="17">
        <f>IF(OR($A101="",$B101="",$C101=""),"",A101*'MPTO_working_3-way'!$I100)</f>
        <v>4.4270207577469813</v>
      </c>
      <c r="F101" s="21">
        <f>IF(OR($A101="",$B101="",$C101=""),"",B101*'MPTO_working_3-way'!$I100)</f>
        <v>3.7046630583477071</v>
      </c>
      <c r="G101" s="22">
        <f>IF(OR($A101="",$B101="",$C101=""),"",C101*'MPTO_working_3-way'!$I100)</f>
        <v>1.9297269969666331</v>
      </c>
      <c r="H101" s="17"/>
      <c r="I101" s="21"/>
      <c r="J101" s="22"/>
      <c r="K101" s="17"/>
      <c r="L101" s="21"/>
      <c r="M101" s="22"/>
      <c r="N101" s="23">
        <f t="shared" si="8"/>
        <v>22.5885545770272</v>
      </c>
      <c r="O101" s="24">
        <f t="shared" si="9"/>
        <v>26.99300811572331</v>
      </c>
      <c r="P101" s="24">
        <f t="shared" si="10"/>
        <v>51.820801676709451</v>
      </c>
      <c r="Q101" t="s">
        <v>183</v>
      </c>
      <c r="R101" t="s">
        <v>180</v>
      </c>
      <c r="S101" t="s">
        <v>332</v>
      </c>
      <c r="AD101" s="37"/>
      <c r="AE101" s="37"/>
      <c r="AH101" s="37"/>
      <c r="AI101" s="37"/>
      <c r="AJ101" t="s">
        <v>200</v>
      </c>
    </row>
    <row r="102" spans="1:36" s="36" customFormat="1" ht="15" x14ac:dyDescent="0.25">
      <c r="A102">
        <v>2.88</v>
      </c>
      <c r="B102">
        <v>3.43</v>
      </c>
      <c r="C102">
        <v>2.5</v>
      </c>
      <c r="D102" s="20">
        <f t="shared" si="7"/>
        <v>3.876741172659548E-2</v>
      </c>
      <c r="E102" s="17">
        <f>IF(OR($A102="",$B102="",$C102=""),"",A102*'MPTO_working_3-way'!$I101)</f>
        <v>2.9757178014528414</v>
      </c>
      <c r="F102" s="21">
        <f>IF(OR($A102="",$B102="",$C102=""),"",B102*'MPTO_working_3-way'!$I101)</f>
        <v>3.5439972427025164</v>
      </c>
      <c r="G102" s="22">
        <f>IF(OR($A102="",$B102="",$C102=""),"",C102*'MPTO_working_3-way'!$I101)</f>
        <v>2.5830883693167026</v>
      </c>
      <c r="H102" s="17"/>
      <c r="I102" s="21"/>
      <c r="J102" s="22"/>
      <c r="K102" s="17"/>
      <c r="L102" s="21"/>
      <c r="M102" s="22"/>
      <c r="N102" s="23">
        <f t="shared" si="8"/>
        <v>33.605337156358303</v>
      </c>
      <c r="O102" s="24">
        <f t="shared" si="9"/>
        <v>28.216726242073438</v>
      </c>
      <c r="P102" s="24">
        <f t="shared" si="10"/>
        <v>38.713348404124758</v>
      </c>
      <c r="Q102" t="s">
        <v>142</v>
      </c>
      <c r="R102" t="s">
        <v>143</v>
      </c>
      <c r="S102" t="s">
        <v>332</v>
      </c>
      <c r="AD102" s="37"/>
      <c r="AE102" s="37"/>
      <c r="AH102" s="37"/>
      <c r="AI102" s="37"/>
      <c r="AJ102" t="s">
        <v>197</v>
      </c>
    </row>
    <row r="103" spans="1:36" s="36" customFormat="1" ht="15" x14ac:dyDescent="0.25">
      <c r="A103">
        <v>2.56</v>
      </c>
      <c r="B103">
        <v>3.38</v>
      </c>
      <c r="C103">
        <v>2.84</v>
      </c>
      <c r="D103" s="20">
        <f t="shared" si="7"/>
        <v>3.8595664222018433E-2</v>
      </c>
      <c r="E103" s="17">
        <f>IF(OR($A103="",$B103="",$C103=""),"",A103*'MPTO_working_3-way'!$I102)</f>
        <v>2.6788124759614185</v>
      </c>
      <c r="F103" s="21">
        <f>IF(OR($A103="",$B103="",$C103=""),"",B103*'MPTO_working_3-way'!$I102)</f>
        <v>3.5368695971678106</v>
      </c>
      <c r="G103" s="22">
        <f>IF(OR($A103="",$B103="",$C103=""),"",C103*'MPTO_working_3-way'!$I102)</f>
        <v>2.9718075905196986</v>
      </c>
      <c r="H103" s="17"/>
      <c r="I103" s="21"/>
      <c r="J103" s="22"/>
      <c r="K103" s="17"/>
      <c r="L103" s="21"/>
      <c r="M103" s="22"/>
      <c r="N103" s="23">
        <f t="shared" si="8"/>
        <v>37.329973970690226</v>
      </c>
      <c r="O103" s="24">
        <f t="shared" si="9"/>
        <v>28.273589752948812</v>
      </c>
      <c r="P103" s="24">
        <f t="shared" si="10"/>
        <v>33.649554001748939</v>
      </c>
      <c r="Q103" t="s">
        <v>174</v>
      </c>
      <c r="R103" t="s">
        <v>175</v>
      </c>
      <c r="S103" t="s">
        <v>332</v>
      </c>
      <c r="AD103" s="37"/>
      <c r="AE103" s="37"/>
      <c r="AH103" s="37"/>
      <c r="AI103" s="37"/>
      <c r="AJ103" t="s">
        <v>197</v>
      </c>
    </row>
    <row r="104" spans="1:36" s="36" customFormat="1" ht="15" x14ac:dyDescent="0.25">
      <c r="A104">
        <v>1.64</v>
      </c>
      <c r="B104">
        <v>4.04</v>
      </c>
      <c r="C104">
        <v>5.43</v>
      </c>
      <c r="D104" s="20">
        <f t="shared" si="7"/>
        <v>4.1442912651324493E-2</v>
      </c>
      <c r="E104" s="17">
        <f>IF(OR($A104="",$B104="",$C104=""),"",A104*'MPTO_working_3-way'!$I103)</f>
        <v>1.7035785552316165</v>
      </c>
      <c r="F104" s="21">
        <f>IF(OR($A104="",$B104="",$C104=""),"",B104*'MPTO_working_3-way'!$I103)</f>
        <v>4.1966203433754456</v>
      </c>
      <c r="G104" s="22">
        <f>IF(OR($A104="",$B104="",$C104=""),"",C104*'MPTO_working_3-way'!$I103)</f>
        <v>5.6405070456754132</v>
      </c>
      <c r="H104" s="17"/>
      <c r="I104" s="21"/>
      <c r="J104" s="22"/>
      <c r="K104" s="17"/>
      <c r="L104" s="21"/>
      <c r="M104" s="22"/>
      <c r="N104" s="23">
        <f t="shared" si="8"/>
        <v>58.699964080261694</v>
      </c>
      <c r="O104" s="24">
        <f t="shared" si="9"/>
        <v>23.828698290007221</v>
      </c>
      <c r="P104" s="24">
        <f t="shared" si="10"/>
        <v>17.728902595143495</v>
      </c>
      <c r="Q104" t="s">
        <v>177</v>
      </c>
      <c r="R104" t="s">
        <v>176</v>
      </c>
      <c r="S104" t="s">
        <v>332</v>
      </c>
      <c r="AD104" s="37"/>
      <c r="AE104" s="37"/>
      <c r="AH104" s="37"/>
      <c r="AI104" s="37"/>
      <c r="AJ104" t="s">
        <v>197</v>
      </c>
    </row>
    <row r="105" spans="1:36" s="36" customFormat="1" ht="15" x14ac:dyDescent="0.25">
      <c r="A105">
        <v>1.83</v>
      </c>
      <c r="B105">
        <v>3.65</v>
      </c>
      <c r="C105">
        <v>4.49</v>
      </c>
      <c r="D105" s="20">
        <f t="shared" si="7"/>
        <v>4.313783939190996E-2</v>
      </c>
      <c r="E105" s="17">
        <f>IF(OR($A105="",$B105="",$C105=""),"",A105*'MPTO_working_3-way'!$I104)</f>
        <v>1.9006300655262938</v>
      </c>
      <c r="F105" s="21">
        <f>IF(OR($A105="",$B105="",$C105=""),"",B105*'MPTO_working_3-way'!$I104)</f>
        <v>3.7908741744103671</v>
      </c>
      <c r="G105" s="22">
        <f>IF(OR($A105="",$B105="",$C105=""),"",C105*'MPTO_working_3-way'!$I104)</f>
        <v>4.6632945323568631</v>
      </c>
      <c r="H105" s="17"/>
      <c r="I105" s="21"/>
      <c r="J105" s="22"/>
      <c r="K105" s="17"/>
      <c r="L105" s="21"/>
      <c r="M105" s="22"/>
      <c r="N105" s="23">
        <f t="shared" si="8"/>
        <v>52.614131394532848</v>
      </c>
      <c r="O105" s="24">
        <f t="shared" si="9"/>
        <v>26.379139849861676</v>
      </c>
      <c r="P105" s="24">
        <f t="shared" si="10"/>
        <v>21.444066915811831</v>
      </c>
      <c r="Q105" t="s">
        <v>171</v>
      </c>
      <c r="R105" t="s">
        <v>172</v>
      </c>
      <c r="S105" t="s">
        <v>332</v>
      </c>
      <c r="AD105" s="37"/>
      <c r="AE105" s="37"/>
      <c r="AH105" s="37"/>
      <c r="AI105" s="37"/>
      <c r="AJ105" t="s">
        <v>197</v>
      </c>
    </row>
    <row r="106" spans="1:36" s="36" customFormat="1" ht="15" x14ac:dyDescent="0.25">
      <c r="A106">
        <v>2.33</v>
      </c>
      <c r="B106">
        <v>3.33</v>
      </c>
      <c r="C106">
        <v>3.28</v>
      </c>
      <c r="D106" s="20">
        <f t="shared" si="7"/>
        <v>3.4362898437011236E-2</v>
      </c>
      <c r="E106" s="17">
        <f>IF(OR($A106="",$B106="",$C106=""),"",A106*'MPTO_working_3-way'!$I105)</f>
        <v>2.4265619864775863</v>
      </c>
      <c r="F106" s="21">
        <f>IF(OR($A106="",$B106="",$C106=""),"",B106*'MPTO_working_3-way'!$I105)</f>
        <v>3.4680048991289105</v>
      </c>
      <c r="G106" s="22">
        <f>IF(OR($A106="",$B106="",$C106=""),"",C106*'MPTO_working_3-way'!$I105)</f>
        <v>3.4159327534963442</v>
      </c>
      <c r="H106" s="17"/>
      <c r="I106" s="21"/>
      <c r="J106" s="22"/>
      <c r="K106" s="17"/>
      <c r="L106" s="21"/>
      <c r="M106" s="22"/>
      <c r="N106" s="23">
        <f t="shared" si="8"/>
        <v>41.210568927258549</v>
      </c>
      <c r="O106" s="24">
        <f t="shared" si="9"/>
        <v>28.835022702856588</v>
      </c>
      <c r="P106" s="24">
        <f t="shared" si="10"/>
        <v>29.274580975765986</v>
      </c>
      <c r="Q106" t="s">
        <v>261</v>
      </c>
      <c r="R106" t="s">
        <v>265</v>
      </c>
      <c r="S106" t="s">
        <v>332</v>
      </c>
      <c r="AD106" s="37"/>
      <c r="AE106" s="37"/>
      <c r="AH106" s="37"/>
      <c r="AI106" s="37"/>
      <c r="AJ106" t="s">
        <v>298</v>
      </c>
    </row>
    <row r="107" spans="1:36" s="36" customFormat="1" ht="15" x14ac:dyDescent="0.25">
      <c r="A107">
        <v>3.52</v>
      </c>
      <c r="B107">
        <v>3.34</v>
      </c>
      <c r="C107">
        <v>2.2200000000000002</v>
      </c>
      <c r="D107" s="20">
        <f t="shared" si="7"/>
        <v>3.3942557146149799E-2</v>
      </c>
      <c r="E107" s="17">
        <f>IF(OR($A107="",$B107="",$C107=""),"",A107*'MPTO_working_3-way'!$I106)</f>
        <v>3.671845194659523</v>
      </c>
      <c r="F107" s="21">
        <f>IF(OR($A107="",$B107="",$C107=""),"",B107*'MPTO_working_3-way'!$I106)</f>
        <v>3.4840803835689793</v>
      </c>
      <c r="G107" s="22">
        <f>IF(OR($A107="",$B107="",$C107=""),"",C107*'MPTO_working_3-way'!$I106)</f>
        <v>2.3157660034500402</v>
      </c>
      <c r="H107" s="17"/>
      <c r="I107" s="21"/>
      <c r="J107" s="22"/>
      <c r="K107" s="17"/>
      <c r="L107" s="21"/>
      <c r="M107" s="22"/>
      <c r="N107" s="23">
        <f t="shared" si="8"/>
        <v>27.234263619131866</v>
      </c>
      <c r="O107" s="24">
        <f t="shared" si="9"/>
        <v>28.701978424953339</v>
      </c>
      <c r="P107" s="24">
        <f t="shared" si="10"/>
        <v>43.1822558285334</v>
      </c>
      <c r="Q107" t="s">
        <v>264</v>
      </c>
      <c r="R107" t="s">
        <v>328</v>
      </c>
      <c r="S107" t="s">
        <v>332</v>
      </c>
      <c r="AD107" s="37"/>
      <c r="AE107" s="37"/>
      <c r="AH107" s="37"/>
      <c r="AI107" s="37"/>
      <c r="AJ107" t="s">
        <v>298</v>
      </c>
    </row>
    <row r="108" spans="1:36" s="36" customFormat="1" ht="15" x14ac:dyDescent="0.25">
      <c r="A108">
        <v>8.9700000000000006</v>
      </c>
      <c r="B108">
        <v>4.21</v>
      </c>
      <c r="C108">
        <v>1.45</v>
      </c>
      <c r="D108" s="20">
        <f t="shared" si="7"/>
        <v>3.8667583803567052E-2</v>
      </c>
      <c r="E108" s="17">
        <f>IF(OR($A108="",$B108="",$C108=""),"",A108*'MPTO_working_3-way'!$I107)</f>
        <v>9.278235198979992</v>
      </c>
      <c r="F108" s="21">
        <f>IF(OR($A108="",$B108="",$C108=""),"",B108*'MPTO_working_3-way'!$I107)</f>
        <v>4.3546678024198169</v>
      </c>
      <c r="G108" s="22">
        <f>IF(OR($A108="",$B108="",$C108=""),"",C108*'MPTO_working_3-way'!$I107)</f>
        <v>1.4998262027336662</v>
      </c>
      <c r="H108" s="17"/>
      <c r="I108" s="21"/>
      <c r="J108" s="22"/>
      <c r="K108" s="17"/>
      <c r="L108" s="21"/>
      <c r="M108" s="22"/>
      <c r="N108" s="23">
        <f t="shared" si="8"/>
        <v>10.777911731639822</v>
      </c>
      <c r="O108" s="24">
        <f t="shared" si="9"/>
        <v>22.963864188315732</v>
      </c>
      <c r="P108" s="24">
        <f t="shared" si="10"/>
        <v>66.674391884696021</v>
      </c>
      <c r="Q108" t="s">
        <v>262</v>
      </c>
      <c r="R108" t="s">
        <v>256</v>
      </c>
      <c r="S108" t="s">
        <v>332</v>
      </c>
      <c r="AD108" s="37"/>
      <c r="AE108" s="37"/>
      <c r="AH108" s="37"/>
      <c r="AI108" s="37"/>
      <c r="AJ108" t="s">
        <v>298</v>
      </c>
    </row>
    <row r="109" spans="1:36" s="36" customFormat="1" ht="15" x14ac:dyDescent="0.25">
      <c r="A109">
        <v>8.9700000000000006</v>
      </c>
      <c r="B109">
        <v>4.21</v>
      </c>
      <c r="C109">
        <v>1.45</v>
      </c>
      <c r="D109" s="20">
        <f t="shared" si="7"/>
        <v>3.8667583803567052E-2</v>
      </c>
      <c r="E109" s="17">
        <f>IF(OR($A109="",$B109="",$C109=""),"",A109*'MPTO_working_3-way'!$I108)</f>
        <v>9.2744647376009652</v>
      </c>
      <c r="F109" s="21">
        <f>IF(OR($A109="",$B109="",$C109=""),"",B109*'MPTO_working_3-way'!$I108)</f>
        <v>4.352898165585291</v>
      </c>
      <c r="G109" s="22">
        <f>IF(OR($A109="",$B109="",$C109=""),"",C109*'MPTO_working_3-way'!$I108)</f>
        <v>1.4992167078619172</v>
      </c>
      <c r="H109" s="17"/>
      <c r="I109" s="21"/>
      <c r="J109" s="22"/>
      <c r="K109" s="17"/>
      <c r="L109" s="21"/>
      <c r="M109" s="22"/>
      <c r="N109" s="23">
        <f t="shared" si="8"/>
        <v>10.782293407680484</v>
      </c>
      <c r="O109" s="24">
        <f t="shared" si="9"/>
        <v>22.973199968383362</v>
      </c>
      <c r="P109" s="24">
        <f t="shared" si="10"/>
        <v>66.701497839237206</v>
      </c>
      <c r="Q109" t="s">
        <v>262</v>
      </c>
      <c r="R109" t="s">
        <v>256</v>
      </c>
      <c r="S109" t="s">
        <v>332</v>
      </c>
      <c r="AD109" s="37"/>
      <c r="AE109" s="37"/>
      <c r="AH109" s="37"/>
      <c r="AI109" s="37"/>
      <c r="AJ109" t="s">
        <v>298</v>
      </c>
    </row>
    <row r="110" spans="1:36" s="36" customFormat="1" ht="15" x14ac:dyDescent="0.25">
      <c r="A110">
        <v>3.1</v>
      </c>
      <c r="B110">
        <v>3.1</v>
      </c>
      <c r="C110">
        <v>2.5</v>
      </c>
      <c r="D110" s="20">
        <f t="shared" si="7"/>
        <v>4.5161290322580649E-2</v>
      </c>
      <c r="E110" s="17">
        <f>IF(OR($A110="",$B110="",$C110=""),"",A110*'MPTO_working_3-way'!$I109)</f>
        <v>3.2198695097910579</v>
      </c>
      <c r="F110" s="21">
        <f>IF(OR($A110="",$B110="",$C110=""),"",B110*'MPTO_working_3-way'!$I109)</f>
        <v>3.2198695097910579</v>
      </c>
      <c r="G110" s="22">
        <f>IF(OR($A110="",$B110="",$C110=""),"",C110*'MPTO_working_3-way'!$I109)</f>
        <v>2.5966689595089179</v>
      </c>
      <c r="H110" s="17"/>
      <c r="I110" s="21"/>
      <c r="J110" s="22"/>
      <c r="K110" s="17"/>
      <c r="L110" s="21"/>
      <c r="M110" s="22"/>
      <c r="N110" s="23">
        <f t="shared" si="8"/>
        <v>31.057159209687708</v>
      </c>
      <c r="O110" s="24">
        <f t="shared" si="9"/>
        <v>31.057159209687708</v>
      </c>
      <c r="P110" s="24">
        <f t="shared" si="10"/>
        <v>38.510877420012754</v>
      </c>
      <c r="Q110" t="s">
        <v>146</v>
      </c>
      <c r="R110" t="s">
        <v>156</v>
      </c>
      <c r="S110" t="s">
        <v>332</v>
      </c>
      <c r="AD110" s="37"/>
      <c r="AE110" s="37"/>
      <c r="AH110" s="37"/>
      <c r="AI110" s="37"/>
      <c r="AJ110" t="s">
        <v>198</v>
      </c>
    </row>
    <row r="111" spans="1:36" s="36" customFormat="1" ht="15" x14ac:dyDescent="0.25">
      <c r="A111">
        <v>6</v>
      </c>
      <c r="B111">
        <v>4.0999999999999996</v>
      </c>
      <c r="C111">
        <v>1.6</v>
      </c>
      <c r="D111" s="20">
        <f t="shared" si="7"/>
        <v>3.5569105691056979E-2</v>
      </c>
      <c r="E111" s="17">
        <f>IF(OR($A111="",$B111="",$C111=""),"",A111*'MPTO_working_3-way'!$I110)</f>
        <v>6.2320055028214023</v>
      </c>
      <c r="F111" s="21">
        <f>IF(OR($A111="",$B111="",$C111=""),"",B111*'MPTO_working_3-way'!$I110)</f>
        <v>4.258537093594625</v>
      </c>
      <c r="G111" s="22">
        <f>IF(OR($A111="",$B111="",$C111=""),"",C111*'MPTO_working_3-way'!$I110)</f>
        <v>1.6618681340857073</v>
      </c>
      <c r="H111" s="17"/>
      <c r="I111" s="21"/>
      <c r="J111" s="22"/>
      <c r="K111" s="17"/>
      <c r="L111" s="21"/>
      <c r="M111" s="22"/>
      <c r="N111" s="23">
        <f t="shared" si="8"/>
        <v>16.046198925005317</v>
      </c>
      <c r="O111" s="24">
        <f t="shared" si="9"/>
        <v>23.482242329276069</v>
      </c>
      <c r="P111" s="24">
        <f t="shared" si="10"/>
        <v>60.173245968769926</v>
      </c>
      <c r="Q111" t="s">
        <v>151</v>
      </c>
      <c r="R111" t="s">
        <v>147</v>
      </c>
      <c r="S111" t="s">
        <v>332</v>
      </c>
      <c r="AD111" s="37"/>
      <c r="AE111" s="37"/>
      <c r="AH111" s="37"/>
      <c r="AI111" s="37"/>
      <c r="AJ111" t="s">
        <v>198</v>
      </c>
    </row>
    <row r="112" spans="1:36" s="36" customFormat="1" ht="15" x14ac:dyDescent="0.25">
      <c r="A112">
        <v>3.28</v>
      </c>
      <c r="B112">
        <v>3.18</v>
      </c>
      <c r="C112">
        <v>2.38</v>
      </c>
      <c r="D112" s="20">
        <f t="shared" si="7"/>
        <v>3.9511524812410048E-2</v>
      </c>
      <c r="E112" s="17">
        <f>IF(OR($A112="",$B112="",$C112=""),"",A112*'MPTO_working_3-way'!$I111)</f>
        <v>3.4281290322580644</v>
      </c>
      <c r="F112" s="21">
        <f>IF(OR($A112="",$B112="",$C112=""),"",B112*'MPTO_working_3-way'!$I111)</f>
        <v>3.3236129032258068</v>
      </c>
      <c r="G112" s="22">
        <f>IF(OR($A112="",$B112="",$C112=""),"",C112*'MPTO_working_3-way'!$I111)</f>
        <v>2.487483870967742</v>
      </c>
      <c r="H112" s="17"/>
      <c r="I112" s="21"/>
      <c r="J112" s="22"/>
      <c r="K112" s="17"/>
      <c r="L112" s="21"/>
      <c r="M112" s="22"/>
      <c r="N112" s="23">
        <f t="shared" si="8"/>
        <v>29.170430593194823</v>
      </c>
      <c r="O112" s="24">
        <f t="shared" si="9"/>
        <v>30.087739731345597</v>
      </c>
      <c r="P112" s="24">
        <f t="shared" si="10"/>
        <v>40.201265691461771</v>
      </c>
      <c r="Q112" t="s">
        <v>148</v>
      </c>
      <c r="R112" t="s">
        <v>155</v>
      </c>
      <c r="S112" t="s">
        <v>332</v>
      </c>
      <c r="AD112" s="37"/>
      <c r="AE112" s="37"/>
      <c r="AH112" s="37"/>
      <c r="AI112" s="37"/>
      <c r="AJ112" t="s">
        <v>198</v>
      </c>
    </row>
    <row r="113" spans="1:36" s="36" customFormat="1" ht="15" x14ac:dyDescent="0.25">
      <c r="A113">
        <v>1.6</v>
      </c>
      <c r="B113">
        <v>4.12</v>
      </c>
      <c r="C113">
        <v>5.7</v>
      </c>
      <c r="D113" s="20">
        <f t="shared" si="7"/>
        <v>4.3157043093169811E-2</v>
      </c>
      <c r="E113" s="17">
        <f>IF(OR($A113="",$B113="",$C113=""),"",A113*'MPTO_working_3-way'!$I112)</f>
        <v>1.6569105691056913</v>
      </c>
      <c r="F113" s="21">
        <f>IF(OR($A113="",$B113="",$C113=""),"",B113*'MPTO_working_3-way'!$I112)</f>
        <v>4.2665447154471545</v>
      </c>
      <c r="G113" s="22">
        <f>IF(OR($A113="",$B113="",$C113=""),"",C113*'MPTO_working_3-way'!$I112)</f>
        <v>5.9027439024390249</v>
      </c>
      <c r="H113" s="17"/>
      <c r="I113" s="21"/>
      <c r="J113" s="22"/>
      <c r="K113" s="17"/>
      <c r="L113" s="21"/>
      <c r="M113" s="22"/>
      <c r="N113" s="23">
        <f t="shared" si="8"/>
        <v>60.353287536800771</v>
      </c>
      <c r="O113" s="24">
        <f t="shared" si="9"/>
        <v>23.438169917204188</v>
      </c>
      <c r="P113" s="24">
        <f t="shared" si="10"/>
        <v>16.94127369454057</v>
      </c>
      <c r="Q113" t="s">
        <v>150</v>
      </c>
      <c r="R113" t="s">
        <v>144</v>
      </c>
      <c r="S113" t="s">
        <v>332</v>
      </c>
      <c r="AD113" s="37"/>
      <c r="AE113" s="37"/>
      <c r="AH113" s="37"/>
      <c r="AI113" s="37"/>
      <c r="AJ113" t="s">
        <v>198</v>
      </c>
    </row>
    <row r="114" spans="1:36" s="36" customFormat="1" ht="15" x14ac:dyDescent="0.25">
      <c r="A114">
        <v>4.8099999999999996</v>
      </c>
      <c r="B114">
        <v>3.56</v>
      </c>
      <c r="C114">
        <v>1.75</v>
      </c>
      <c r="D114" s="20">
        <f t="shared" si="7"/>
        <v>6.0227655733273711E-2</v>
      </c>
      <c r="E114" s="17">
        <f>IF(OR($A114="",$B114="",$C114=""),"",A114*'MPTO_working_3-way'!$I113)</f>
        <v>5.0000504343476919</v>
      </c>
      <c r="F114" s="21">
        <f>IF(OR($A114="",$B114="",$C114=""),"",B114*'MPTO_working_3-way'!$I113)</f>
        <v>3.7006610283321799</v>
      </c>
      <c r="G114" s="22">
        <f>IF(OR($A114="",$B114="",$C114=""),"",C114*'MPTO_working_3-way'!$I113)</f>
        <v>1.8191451684217177</v>
      </c>
      <c r="H114" s="17"/>
      <c r="I114" s="21"/>
      <c r="J114" s="22"/>
      <c r="K114" s="17"/>
      <c r="L114" s="21"/>
      <c r="M114" s="22"/>
      <c r="N114" s="23">
        <f t="shared" si="8"/>
        <v>19.999798264644113</v>
      </c>
      <c r="O114" s="24">
        <f t="shared" si="9"/>
        <v>27.022199340712966</v>
      </c>
      <c r="P114" s="24">
        <f t="shared" si="10"/>
        <v>54.970874087393227</v>
      </c>
      <c r="Q114" t="s">
        <v>149</v>
      </c>
      <c r="R114" t="s">
        <v>145</v>
      </c>
      <c r="S114" t="s">
        <v>332</v>
      </c>
      <c r="AD114" s="37"/>
      <c r="AE114" s="37"/>
      <c r="AH114" s="37"/>
      <c r="AI114" s="37"/>
      <c r="AJ114" t="s">
        <v>198</v>
      </c>
    </row>
    <row r="115" spans="1:36" s="36" customFormat="1" ht="15" x14ac:dyDescent="0.25">
      <c r="A115">
        <v>2.5499999999999998</v>
      </c>
      <c r="B115">
        <v>3.27</v>
      </c>
      <c r="C115">
        <v>2.99</v>
      </c>
      <c r="D115" s="20">
        <f t="shared" si="7"/>
        <v>3.2415420833731945E-2</v>
      </c>
      <c r="E115" s="17">
        <f>IF(OR($A115="",$B115="",$C115=""),"",A115*'MPTO_working_3-way'!$I114)</f>
        <v>2.6600504598875827</v>
      </c>
      <c r="F115" s="21">
        <f>IF(OR($A115="",$B115="",$C115=""),"",B115*'MPTO_working_3-way'!$I114)</f>
        <v>3.4111235309146655</v>
      </c>
      <c r="G115" s="22">
        <f>IF(OR($A115="",$B115="",$C115=""),"",C115*'MPTO_working_3-way'!$I114)</f>
        <v>3.119039558848578</v>
      </c>
      <c r="H115" s="17"/>
      <c r="I115" s="21"/>
      <c r="J115" s="22"/>
      <c r="K115" s="17"/>
      <c r="L115" s="21"/>
      <c r="M115" s="22"/>
      <c r="N115" s="23">
        <f t="shared" si="8"/>
        <v>37.593271822454874</v>
      </c>
      <c r="O115" s="24">
        <f t="shared" si="9"/>
        <v>29.315854173473983</v>
      </c>
      <c r="P115" s="24">
        <f t="shared" si="10"/>
        <v>32.061151554267532</v>
      </c>
      <c r="Q115" t="s">
        <v>274</v>
      </c>
      <c r="R115" t="s">
        <v>281</v>
      </c>
      <c r="S115" t="s">
        <v>332</v>
      </c>
      <c r="AD115" s="37"/>
      <c r="AE115" s="37"/>
      <c r="AH115" s="37"/>
      <c r="AI115" s="37"/>
      <c r="AJ115" t="s">
        <v>299</v>
      </c>
    </row>
    <row r="116" spans="1:36" s="36" customFormat="1" ht="15" x14ac:dyDescent="0.25">
      <c r="A116">
        <v>2.34</v>
      </c>
      <c r="B116">
        <v>3.46</v>
      </c>
      <c r="C116">
        <v>3.15</v>
      </c>
      <c r="D116" s="20">
        <f t="shared" si="7"/>
        <v>3.3828085851207224E-2</v>
      </c>
      <c r="E116" s="17">
        <f>IF(OR($A116="",$B116="",$C116=""),"",A116*'MPTO_working_3-way'!$I115)</f>
        <v>2.4809327144158604</v>
      </c>
      <c r="F116" s="21">
        <f>IF(OR($A116="",$B116="",$C116=""),"",B116*'MPTO_working_3-way'!$I115)</f>
        <v>3.668387688837127</v>
      </c>
      <c r="G116" s="22">
        <f>IF(OR($A116="",$B116="",$C116=""),"",C116*'MPTO_working_3-way'!$I115)</f>
        <v>3.3397171155598122</v>
      </c>
      <c r="H116" s="17"/>
      <c r="I116" s="21"/>
      <c r="J116" s="22"/>
      <c r="K116" s="17"/>
      <c r="L116" s="21"/>
      <c r="M116" s="22"/>
      <c r="N116" s="23">
        <f t="shared" si="8"/>
        <v>40.307421244814037</v>
      </c>
      <c r="O116" s="24">
        <f t="shared" si="9"/>
        <v>27.259932286955156</v>
      </c>
      <c r="P116" s="24">
        <f t="shared" si="10"/>
        <v>29.942655781861856</v>
      </c>
      <c r="Q116" t="s">
        <v>266</v>
      </c>
      <c r="R116" t="s">
        <v>277</v>
      </c>
      <c r="S116" t="s">
        <v>332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2.15</v>
      </c>
      <c r="B117">
        <v>3.68</v>
      </c>
      <c r="C117">
        <v>3.37</v>
      </c>
      <c r="D117" s="20">
        <f t="shared" si="7"/>
        <v>3.3591314549060503E-2</v>
      </c>
      <c r="E117" s="17">
        <f>IF(OR($A117="",$B117="",$C117=""),"",A117*'MPTO_working_3-way'!$I116)</f>
        <v>2.2196931547925236</v>
      </c>
      <c r="F117" s="21">
        <f>IF(OR($A117="",$B117="",$C117=""),"",B117*'MPTO_working_3-way'!$I116)</f>
        <v>3.7992887486681339</v>
      </c>
      <c r="G117" s="22">
        <f>IF(OR($A117="",$B117="",$C117=""),"",C117*'MPTO_working_3-way'!$I116)</f>
        <v>3.4792399682096766</v>
      </c>
      <c r="H117" s="17"/>
      <c r="I117" s="21"/>
      <c r="J117" s="22"/>
      <c r="K117" s="17"/>
      <c r="L117" s="21"/>
      <c r="M117" s="22"/>
      <c r="N117" s="23">
        <f t="shared" si="8"/>
        <v>45.051271967069283</v>
      </c>
      <c r="O117" s="24">
        <f t="shared" si="9"/>
        <v>26.320715959021452</v>
      </c>
      <c r="P117" s="24">
        <f t="shared" si="10"/>
        <v>28.741909415192566</v>
      </c>
      <c r="Q117" t="s">
        <v>276</v>
      </c>
      <c r="R117" t="s">
        <v>279</v>
      </c>
      <c r="S117" t="s">
        <v>332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3.03</v>
      </c>
      <c r="B118">
        <v>3.43</v>
      </c>
      <c r="C118">
        <v>2.4300000000000002</v>
      </c>
      <c r="D118" s="20">
        <f t="shared" si="7"/>
        <v>3.3100826549559148E-2</v>
      </c>
      <c r="E118" s="17">
        <f>IF(OR($A118="",$B118="",$C118=""),"",A118*'MPTO_working_3-way'!$I117)</f>
        <v>3.1324991001291576</v>
      </c>
      <c r="F118" s="21">
        <f>IF(OR($A118="",$B118="",$C118=""),"",B118*'MPTO_working_3-way'!$I117)</f>
        <v>3.5460303344696409</v>
      </c>
      <c r="G118" s="22">
        <f>IF(OR($A118="",$B118="",$C118=""),"",C118*'MPTO_working_3-way'!$I117)</f>
        <v>2.5122022486184337</v>
      </c>
      <c r="H118" s="17"/>
      <c r="I118" s="21"/>
      <c r="J118" s="22"/>
      <c r="K118" s="17"/>
      <c r="L118" s="21"/>
      <c r="M118" s="22"/>
      <c r="N118" s="23">
        <f t="shared" si="8"/>
        <v>31.92339304929947</v>
      </c>
      <c r="O118" s="24">
        <f t="shared" si="9"/>
        <v>28.200548378827229</v>
      </c>
      <c r="P118" s="24">
        <f t="shared" si="10"/>
        <v>39.805712320731438</v>
      </c>
      <c r="Q118" t="s">
        <v>278</v>
      </c>
      <c r="R118" t="s">
        <v>275</v>
      </c>
      <c r="S118" t="s">
        <v>332</v>
      </c>
      <c r="AD118" s="37"/>
      <c r="AE118" s="37"/>
      <c r="AH118" s="37"/>
      <c r="AI118" s="37"/>
      <c r="AJ118" t="s">
        <v>299</v>
      </c>
    </row>
    <row r="119" spans="1:36" s="36" customFormat="1" ht="15" x14ac:dyDescent="0.25">
      <c r="A119">
        <v>1.56</v>
      </c>
      <c r="B119">
        <v>4.57</v>
      </c>
      <c r="C119">
        <v>5.63</v>
      </c>
      <c r="D119" s="20">
        <f t="shared" si="7"/>
        <v>3.7463915197687436E-2</v>
      </c>
      <c r="E119" s="17">
        <f>IF(OR($A119="",$B119="",$C119=""),"",A119*'MPTO_working_3-way'!$I118)</f>
        <v>1.6124024506965344</v>
      </c>
      <c r="F119" s="21">
        <f>IF(OR($A119="",$B119="",$C119=""),"",B119*'MPTO_working_3-way'!$I118)</f>
        <v>4.7235123074892069</v>
      </c>
      <c r="G119" s="22">
        <f>IF(OR($A119="",$B119="",$C119=""),"",C119*'MPTO_working_3-way'!$I118)</f>
        <v>5.8191191009112107</v>
      </c>
      <c r="H119" s="17"/>
      <c r="I119" s="21"/>
      <c r="J119" s="22"/>
      <c r="K119" s="17"/>
      <c r="L119" s="21"/>
      <c r="M119" s="22"/>
      <c r="N119" s="23">
        <f t="shared" si="8"/>
        <v>62.019255773768798</v>
      </c>
      <c r="O119" s="24">
        <f t="shared" si="9"/>
        <v>21.17068687244624</v>
      </c>
      <c r="P119" s="24">
        <f t="shared" si="10"/>
        <v>17.184731617598459</v>
      </c>
      <c r="Q119" t="s">
        <v>268</v>
      </c>
      <c r="R119" t="s">
        <v>267</v>
      </c>
      <c r="S119" t="s">
        <v>332</v>
      </c>
      <c r="AD119" s="37"/>
      <c r="AE119" s="37"/>
      <c r="AH119" s="37"/>
      <c r="AI119" s="37"/>
      <c r="AJ119" t="s">
        <v>299</v>
      </c>
    </row>
    <row r="120" spans="1:36" s="36" customFormat="1" ht="15" x14ac:dyDescent="0.25">
      <c r="A120">
        <v>2.66</v>
      </c>
      <c r="B120">
        <v>3.64</v>
      </c>
      <c r="C120">
        <v>2.61</v>
      </c>
      <c r="D120" s="20">
        <f t="shared" si="7"/>
        <v>3.3806886801442282E-2</v>
      </c>
      <c r="E120" s="17">
        <f>IF(OR($A120="",$B120="",$C120=""),"",A120*'MPTO_working_3-way'!$I119)</f>
        <v>2.7480481986218277</v>
      </c>
      <c r="F120" s="21">
        <f>IF(OR($A120="",$B120="",$C120=""),"",B120*'MPTO_working_3-way'!$I119)</f>
        <v>3.7604870086403954</v>
      </c>
      <c r="G120" s="22">
        <f>IF(OR($A120="",$B120="",$C120=""),"",C120*'MPTO_working_3-way'!$I119)</f>
        <v>2.6963931572943491</v>
      </c>
      <c r="H120" s="17"/>
      <c r="I120" s="21"/>
      <c r="J120" s="22"/>
      <c r="K120" s="17"/>
      <c r="L120" s="21"/>
      <c r="M120" s="22"/>
      <c r="N120" s="23">
        <f t="shared" si="8"/>
        <v>36.389463638283694</v>
      </c>
      <c r="O120" s="24">
        <f t="shared" si="9"/>
        <v>26.592300351053471</v>
      </c>
      <c r="P120" s="24">
        <f t="shared" si="10"/>
        <v>37.086579799936644</v>
      </c>
      <c r="Q120" t="s">
        <v>280</v>
      </c>
      <c r="R120" t="s">
        <v>283</v>
      </c>
      <c r="S120" t="s">
        <v>332</v>
      </c>
      <c r="AD120" s="37"/>
      <c r="AE120" s="37"/>
      <c r="AH120" s="37"/>
      <c r="AI120" s="37"/>
      <c r="AJ120" t="s">
        <v>299</v>
      </c>
    </row>
    <row r="121" spans="1:36" s="36" customFormat="1" ht="15" x14ac:dyDescent="0.25">
      <c r="A121">
        <v>2.31</v>
      </c>
      <c r="B121">
        <v>3.62</v>
      </c>
      <c r="C121">
        <v>3.08</v>
      </c>
      <c r="D121" s="20">
        <f t="shared" si="7"/>
        <v>3.3818851498409463E-2</v>
      </c>
      <c r="E121" s="17">
        <f>IF(OR($A121="",$B121="",$C121=""),"",A121*'MPTO_working_3-way'!$I120)</f>
        <v>2.3965416441066578</v>
      </c>
      <c r="F121" s="21">
        <f>IF(OR($A121="",$B121="",$C121=""),"",B121*'MPTO_working_3-way'!$I120)</f>
        <v>3.7556193730156284</v>
      </c>
      <c r="G121" s="22">
        <f>IF(OR($A121="",$B121="",$C121=""),"",C121*'MPTO_working_3-way'!$I120)</f>
        <v>3.1953888588088772</v>
      </c>
      <c r="H121" s="17"/>
      <c r="I121" s="21"/>
      <c r="J121" s="22"/>
      <c r="K121" s="17"/>
      <c r="L121" s="21"/>
      <c r="M121" s="22"/>
      <c r="N121" s="23">
        <f t="shared" si="8"/>
        <v>41.726794210278079</v>
      </c>
      <c r="O121" s="24">
        <f t="shared" si="9"/>
        <v>26.626766471199549</v>
      </c>
      <c r="P121" s="24">
        <f t="shared" si="10"/>
        <v>31.295095657708561</v>
      </c>
      <c r="Q121" t="s">
        <v>282</v>
      </c>
      <c r="R121" t="s">
        <v>285</v>
      </c>
      <c r="S121" t="s">
        <v>332</v>
      </c>
      <c r="AD121" s="37"/>
      <c r="AE121" s="37"/>
      <c r="AH121" s="37"/>
      <c r="AI121" s="37"/>
      <c r="AJ121" t="s">
        <v>299</v>
      </c>
    </row>
    <row r="122" spans="1:36" s="36" customFormat="1" ht="15" x14ac:dyDescent="0.25">
      <c r="A122">
        <v>1.46</v>
      </c>
      <c r="B122">
        <v>4.78</v>
      </c>
      <c r="C122">
        <v>6.89</v>
      </c>
      <c r="D122" s="20">
        <f t="shared" si="7"/>
        <v>3.9274408756754697E-2</v>
      </c>
      <c r="E122" s="17">
        <f>IF(OR($A122="",$B122="",$C122=""),"",A122*'MPTO_working_3-way'!$I121)</f>
        <v>1.5093580547301058</v>
      </c>
      <c r="F122" s="21">
        <f>IF(OR($A122="",$B122="",$C122=""),"",B122*'MPTO_working_3-way'!$I121)</f>
        <v>4.9415969189108946</v>
      </c>
      <c r="G122" s="22">
        <f>IF(OR($A122="",$B122="",$C122=""),"",C122*'MPTO_working_3-way'!$I121)</f>
        <v>7.1229294500619371</v>
      </c>
      <c r="H122" s="17"/>
      <c r="I122" s="21"/>
      <c r="J122" s="22"/>
      <c r="K122" s="17"/>
      <c r="L122" s="21"/>
      <c r="M122" s="22"/>
      <c r="N122" s="23">
        <f t="shared" si="8"/>
        <v>66.253331796663318</v>
      </c>
      <c r="O122" s="24">
        <f t="shared" si="9"/>
        <v>20.236373310277912</v>
      </c>
      <c r="P122" s="24">
        <f t="shared" si="10"/>
        <v>14.039167550526624</v>
      </c>
      <c r="Q122" t="s">
        <v>284</v>
      </c>
      <c r="R122" t="s">
        <v>269</v>
      </c>
      <c r="S122" t="s">
        <v>332</v>
      </c>
      <c r="AD122" s="37"/>
      <c r="AE122" s="37"/>
      <c r="AH122" s="37"/>
      <c r="AI122" s="37"/>
      <c r="AJ122" t="s">
        <v>299</v>
      </c>
    </row>
    <row r="123" spans="1:36" s="36" customFormat="1" ht="15" x14ac:dyDescent="0.25">
      <c r="A123">
        <v>2.15</v>
      </c>
      <c r="B123">
        <v>3.31</v>
      </c>
      <c r="C123">
        <v>3.68</v>
      </c>
      <c r="D123" s="20">
        <f t="shared" si="7"/>
        <v>3.8970213129927656E-2</v>
      </c>
      <c r="E123" s="17">
        <f>IF(OR($A123="",$B123="",$C123=""),"",A123*'MPTO_working_3-way'!$I122)</f>
        <v>2.2227105307215802</v>
      </c>
      <c r="F123" s="21">
        <f>IF(OR($A123="",$B123="",$C123=""),"",B123*'MPTO_working_3-way'!$I122)</f>
        <v>3.4219403984597352</v>
      </c>
      <c r="G123" s="22">
        <f>IF(OR($A123="",$B123="",$C123=""),"",C123*'MPTO_working_3-way'!$I122)</f>
        <v>3.8044533735141468</v>
      </c>
      <c r="H123" s="17"/>
      <c r="I123" s="21"/>
      <c r="J123" s="22"/>
      <c r="K123" s="17"/>
      <c r="L123" s="21"/>
      <c r="M123" s="22"/>
      <c r="N123" s="23">
        <f t="shared" si="8"/>
        <v>44.990113925242447</v>
      </c>
      <c r="O123" s="24">
        <f t="shared" si="9"/>
        <v>29.223185782257175</v>
      </c>
      <c r="P123" s="24">
        <f t="shared" si="10"/>
        <v>26.284985037845448</v>
      </c>
      <c r="Q123" t="s">
        <v>106</v>
      </c>
      <c r="R123" t="s">
        <v>76</v>
      </c>
      <c r="S123" t="s">
        <v>332</v>
      </c>
      <c r="AD123" s="37"/>
      <c r="AE123" s="37"/>
      <c r="AH123" s="37"/>
      <c r="AI123" s="37"/>
      <c r="AJ123" t="s">
        <v>93</v>
      </c>
    </row>
    <row r="124" spans="1:36" s="36" customFormat="1" ht="15" x14ac:dyDescent="0.25">
      <c r="A124">
        <v>2.34</v>
      </c>
      <c r="B124">
        <v>3.19</v>
      </c>
      <c r="C124">
        <v>3.36</v>
      </c>
      <c r="D124" s="20">
        <f t="shared" si="7"/>
        <v>3.844909879392655E-2</v>
      </c>
      <c r="E124" s="17">
        <f>IF(OR($A124="",$B124="",$C124=""),"",A124*'MPTO_working_3-way'!$I123)</f>
        <v>2.4319021164908059</v>
      </c>
      <c r="F124" s="21">
        <f>IF(OR($A124="",$B124="",$C124=""),"",B124*'MPTO_working_3-way'!$I123)</f>
        <v>3.3152853639340476</v>
      </c>
      <c r="G124" s="22">
        <f>IF(OR($A124="",$B124="",$C124=""),"",C124*'MPTO_working_3-way'!$I123)</f>
        <v>3.4919620134226959</v>
      </c>
      <c r="H124" s="17"/>
      <c r="I124" s="21"/>
      <c r="J124" s="22"/>
      <c r="K124" s="17"/>
      <c r="L124" s="21"/>
      <c r="M124" s="22"/>
      <c r="N124" s="23">
        <f t="shared" si="8"/>
        <v>41.120076059762773</v>
      </c>
      <c r="O124" s="24">
        <f t="shared" si="9"/>
        <v>30.163315981142595</v>
      </c>
      <c r="P124" s="24">
        <f t="shared" si="10"/>
        <v>28.637195827334782</v>
      </c>
      <c r="Q124" t="s">
        <v>105</v>
      </c>
      <c r="R124" t="s">
        <v>98</v>
      </c>
      <c r="S124" t="s">
        <v>332</v>
      </c>
      <c r="AD124" s="37"/>
      <c r="AE124" s="37"/>
      <c r="AH124" s="37"/>
      <c r="AI124" s="37"/>
      <c r="AJ124" t="s">
        <v>93</v>
      </c>
    </row>
    <row r="125" spans="1:36" s="36" customFormat="1" ht="15" x14ac:dyDescent="0.25">
      <c r="A125">
        <v>2.17</v>
      </c>
      <c r="B125">
        <v>3.26</v>
      </c>
      <c r="C125">
        <v>3.69</v>
      </c>
      <c r="D125" s="20">
        <f t="shared" si="7"/>
        <v>3.8580669372326515E-2</v>
      </c>
      <c r="E125" s="17">
        <f>IF(OR($A125="",$B125="",$C125=""),"",A125*'MPTO_working_3-way'!$I124)</f>
        <v>2.2545653624919431</v>
      </c>
      <c r="F125" s="21">
        <f>IF(OR($A125="",$B125="",$C125=""),"",B125*'MPTO_working_3-way'!$I124)</f>
        <v>3.3870428948035638</v>
      </c>
      <c r="G125" s="22">
        <f>IF(OR($A125="",$B125="",$C125=""),"",C125*'MPTO_working_3-way'!$I124)</f>
        <v>3.833800086449433</v>
      </c>
      <c r="H125" s="17"/>
      <c r="I125" s="21"/>
      <c r="J125" s="22"/>
      <c r="K125" s="17"/>
      <c r="L125" s="21"/>
      <c r="M125" s="22"/>
      <c r="N125" s="23">
        <f t="shared" si="8"/>
        <v>44.354447053808741</v>
      </c>
      <c r="O125" s="24">
        <f t="shared" si="9"/>
        <v>29.524279173854289</v>
      </c>
      <c r="P125" s="24">
        <f t="shared" si="10"/>
        <v>26.083780516738475</v>
      </c>
      <c r="Q125" t="s">
        <v>74</v>
      </c>
      <c r="R125" t="s">
        <v>101</v>
      </c>
      <c r="S125" t="s">
        <v>332</v>
      </c>
      <c r="AD125" s="37"/>
      <c r="AE125" s="37"/>
      <c r="AH125" s="37"/>
      <c r="AI125" s="37"/>
      <c r="AJ125" t="s">
        <v>93</v>
      </c>
    </row>
    <row r="126" spans="1:36" s="36" customFormat="1" ht="15" x14ac:dyDescent="0.25">
      <c r="A126">
        <v>2.4700000000000002</v>
      </c>
      <c r="B126">
        <v>3.11</v>
      </c>
      <c r="C126">
        <v>3.19</v>
      </c>
      <c r="D126" s="20">
        <f t="shared" si="7"/>
        <v>3.9881331779721751E-2</v>
      </c>
      <c r="E126" s="17">
        <f>IF(OR($A126="",$B126="",$C126=""),"",A126*'MPTO_working_3-way'!$I125)</f>
        <v>2.5649692740209988</v>
      </c>
      <c r="F126" s="21">
        <f>IF(OR($A126="",$B126="",$C126=""),"",B126*'MPTO_working_3-way'!$I125)</f>
        <v>3.2295766972491116</v>
      </c>
      <c r="G126" s="22">
        <f>IF(OR($A126="",$B126="",$C126=""),"",C126*'MPTO_working_3-way'!$I125)</f>
        <v>3.3126526251526256</v>
      </c>
      <c r="H126" s="17"/>
      <c r="I126" s="21"/>
      <c r="J126" s="22"/>
      <c r="K126" s="17"/>
      <c r="L126" s="21"/>
      <c r="M126" s="22"/>
      <c r="N126" s="23">
        <f t="shared" si="8"/>
        <v>38.986821796595649</v>
      </c>
      <c r="O126" s="24">
        <f t="shared" si="9"/>
        <v>30.96381023716761</v>
      </c>
      <c r="P126" s="24">
        <f t="shared" si="10"/>
        <v>30.18728835034209</v>
      </c>
      <c r="Q126" t="s">
        <v>83</v>
      </c>
      <c r="R126" t="s">
        <v>96</v>
      </c>
      <c r="S126" t="s">
        <v>332</v>
      </c>
      <c r="AD126" s="37"/>
      <c r="AE126" s="37"/>
      <c r="AH126" s="37"/>
      <c r="AI126" s="37"/>
      <c r="AJ126" t="s">
        <v>93</v>
      </c>
    </row>
    <row r="127" spans="1:36" s="36" customFormat="1" ht="15" x14ac:dyDescent="0.25">
      <c r="A127">
        <v>1.06</v>
      </c>
      <c r="B127">
        <v>14</v>
      </c>
      <c r="C127">
        <v>51</v>
      </c>
      <c r="D127" s="20">
        <f t="shared" si="7"/>
        <v>3.4432640980920581E-2</v>
      </c>
      <c r="E127" s="17">
        <f>IF(OR($A127="",$B127="",$C127=""),"",A127*'MPTO_working_3-way'!$I126)</f>
        <v>1.1008955095346662</v>
      </c>
      <c r="F127" s="21">
        <f>IF(OR($A127="",$B127="",$C127=""),"",B127*'MPTO_working_3-way'!$I126)</f>
        <v>14.540129371212572</v>
      </c>
      <c r="G127" s="22">
        <f>IF(OR($A127="",$B127="",$C127=""),"",C127*'MPTO_working_3-way'!$I126)</f>
        <v>52.967614137988654</v>
      </c>
      <c r="H127" s="17"/>
      <c r="I127" s="21"/>
      <c r="J127" s="22"/>
      <c r="K127" s="17"/>
      <c r="L127" s="21"/>
      <c r="M127" s="22"/>
      <c r="N127" s="23">
        <f t="shared" si="8"/>
        <v>90.835142058367239</v>
      </c>
      <c r="O127" s="24">
        <f t="shared" si="9"/>
        <v>6.8775178987049488</v>
      </c>
      <c r="P127" s="24">
        <f t="shared" si="10"/>
        <v>1.8879460898405742</v>
      </c>
      <c r="Q127" t="s">
        <v>81</v>
      </c>
      <c r="R127" t="s">
        <v>89</v>
      </c>
      <c r="S127" t="s">
        <v>332</v>
      </c>
      <c r="AD127" s="37"/>
      <c r="AE127" s="37"/>
      <c r="AH127" s="37"/>
      <c r="AI127" s="37"/>
      <c r="AJ127" t="s">
        <v>94</v>
      </c>
    </row>
    <row r="128" spans="1:36" s="36" customFormat="1" ht="15" x14ac:dyDescent="0.25">
      <c r="A128">
        <v>2.58</v>
      </c>
      <c r="B128">
        <v>3.82</v>
      </c>
      <c r="C128">
        <v>2.5299999999999998</v>
      </c>
      <c r="D128" s="20">
        <f t="shared" si="7"/>
        <v>4.4633920932895421E-2</v>
      </c>
      <c r="E128" s="17">
        <f>IF(OR($A128="",$B128="",$C128=""),"",A128*'MPTO_working_3-way'!$I127)</f>
        <v>2.6828938359916821</v>
      </c>
      <c r="F128" s="21">
        <f>IF(OR($A128="",$B128="",$C128=""),"",B128*'MPTO_working_3-way'!$I127)</f>
        <v>3.9723466873985371</v>
      </c>
      <c r="G128" s="22">
        <f>IF(OR($A128="",$B128="",$C128=""),"",C128*'MPTO_working_3-way'!$I127)</f>
        <v>2.6308997694026957</v>
      </c>
      <c r="H128" s="17"/>
      <c r="I128" s="21"/>
      <c r="J128" s="22"/>
      <c r="K128" s="17"/>
      <c r="L128" s="21"/>
      <c r="M128" s="22"/>
      <c r="N128" s="23">
        <f t="shared" si="8"/>
        <v>37.273185639504383</v>
      </c>
      <c r="O128" s="24">
        <f t="shared" si="9"/>
        <v>25.174036374324949</v>
      </c>
      <c r="P128" s="24">
        <f t="shared" si="10"/>
        <v>38.009809861628987</v>
      </c>
      <c r="Q128" t="s">
        <v>110</v>
      </c>
      <c r="R128" t="s">
        <v>109</v>
      </c>
      <c r="S128" t="s">
        <v>332</v>
      </c>
      <c r="AD128" s="37"/>
      <c r="AE128" s="37"/>
      <c r="AH128" s="37"/>
      <c r="AI128" s="37"/>
      <c r="AJ128" t="s">
        <v>95</v>
      </c>
    </row>
    <row r="129" spans="1:36" s="36" customFormat="1" ht="15" x14ac:dyDescent="0.25">
      <c r="A129">
        <v>3.04</v>
      </c>
      <c r="B129">
        <v>3.47</v>
      </c>
      <c r="C129">
        <v>2.34</v>
      </c>
      <c r="D129" s="20">
        <f t="shared" si="7"/>
        <v>4.4482233811825811E-2</v>
      </c>
      <c r="E129" s="17">
        <f>IF(OR($A129="",$B129="",$C129=""),"",A129*'MPTO_working_3-way'!$I128)</f>
        <v>3.1446752285819985</v>
      </c>
      <c r="F129" s="21">
        <f>IF(OR($A129="",$B129="",$C129=""),"",B129*'MPTO_working_3-way'!$I128)</f>
        <v>3.5894812642037945</v>
      </c>
      <c r="G129" s="22">
        <f>IF(OR($A129="",$B129="",$C129=""),"",C129*'MPTO_working_3-way'!$I128)</f>
        <v>2.4205723798953542</v>
      </c>
      <c r="H129" s="17"/>
      <c r="I129" s="21"/>
      <c r="J129" s="22"/>
      <c r="K129" s="17"/>
      <c r="L129" s="21"/>
      <c r="M129" s="22"/>
      <c r="N129" s="23">
        <f t="shared" si="8"/>
        <v>31.799786219924574</v>
      </c>
      <c r="O129" s="24">
        <f t="shared" si="9"/>
        <v>27.85917870563997</v>
      </c>
      <c r="P129" s="24">
        <f t="shared" si="10"/>
        <v>41.31254278144047</v>
      </c>
      <c r="Q129" t="s">
        <v>117</v>
      </c>
      <c r="R129" t="s">
        <v>114</v>
      </c>
      <c r="S129" t="s">
        <v>332</v>
      </c>
      <c r="AD129" s="37"/>
      <c r="AE129" s="37"/>
      <c r="AH129" s="37"/>
      <c r="AI129" s="37"/>
      <c r="AJ129" t="s">
        <v>95</v>
      </c>
    </row>
    <row r="130" spans="1:36" s="36" customFormat="1" ht="15" x14ac:dyDescent="0.25">
      <c r="A130">
        <v>3.52</v>
      </c>
      <c r="B130">
        <v>3.9</v>
      </c>
      <c r="C130">
        <v>1.98</v>
      </c>
      <c r="D130" s="20">
        <f t="shared" si="7"/>
        <v>4.5551670551670753E-2</v>
      </c>
      <c r="E130" s="17">
        <f>IF(OR($A130="",$B130="",$C130=""),"",A130*'MPTO_working_3-way'!$I129)</f>
        <v>3.677111401683792</v>
      </c>
      <c r="F130" s="21">
        <f>IF(OR($A130="",$B130="",$C130=""),"",B130*'MPTO_working_3-way'!$I129)</f>
        <v>4.0740722916382923</v>
      </c>
      <c r="G130" s="22">
        <f>IF(OR($A130="",$B130="",$C130=""),"",C130*'MPTO_working_3-way'!$I129)</f>
        <v>2.0683751634471328</v>
      </c>
      <c r="H130" s="17"/>
      <c r="I130" s="21"/>
      <c r="J130" s="22"/>
      <c r="K130" s="17"/>
      <c r="L130" s="21"/>
      <c r="M130" s="22"/>
      <c r="N130" s="23">
        <f t="shared" si="8"/>
        <v>27.195259831999881</v>
      </c>
      <c r="O130" s="24">
        <f t="shared" si="9"/>
        <v>24.545465284266559</v>
      </c>
      <c r="P130" s="24">
        <f t="shared" si="10"/>
        <v>48.347128590222013</v>
      </c>
      <c r="Q130" t="s">
        <v>116</v>
      </c>
      <c r="R130" t="s">
        <v>88</v>
      </c>
      <c r="S130" t="s">
        <v>332</v>
      </c>
      <c r="AD130" s="37"/>
      <c r="AE130" s="37"/>
      <c r="AH130" s="37"/>
      <c r="AI130" s="37"/>
      <c r="AJ130" t="s">
        <v>95</v>
      </c>
    </row>
    <row r="131" spans="1:36" s="36" customFormat="1" ht="15" x14ac:dyDescent="0.25">
      <c r="A131">
        <v>2.5499999999999998</v>
      </c>
      <c r="B131">
        <v>3.59</v>
      </c>
      <c r="C131">
        <v>2.71</v>
      </c>
      <c r="D131" s="20">
        <f t="shared" si="7"/>
        <v>3.9712084815424653E-2</v>
      </c>
      <c r="E131" s="17">
        <f>IF(OR($A131="",$B131="",$C131=""),"",A131*'MPTO_working_3-way'!$I130)</f>
        <v>2.6634296962201556</v>
      </c>
      <c r="F131" s="21">
        <f>IF(OR($A131="",$B131="",$C131=""),"",B131*'MPTO_working_3-way'!$I130)</f>
        <v>3.7496912193844545</v>
      </c>
      <c r="G131" s="22">
        <f>IF(OR($A131="",$B131="",$C131=""),"",C131*'MPTO_working_3-way'!$I130)</f>
        <v>2.830546853630048</v>
      </c>
      <c r="H131" s="17"/>
      <c r="I131" s="21"/>
      <c r="J131" s="22"/>
      <c r="K131" s="17"/>
      <c r="L131" s="21"/>
      <c r="M131" s="22"/>
      <c r="N131" s="23">
        <f t="shared" si="8"/>
        <v>37.545575219017955</v>
      </c>
      <c r="O131" s="24">
        <f t="shared" si="9"/>
        <v>26.668862620750915</v>
      </c>
      <c r="P131" s="24">
        <f t="shared" si="10"/>
        <v>35.328862290957851</v>
      </c>
      <c r="Q131" t="s">
        <v>186</v>
      </c>
      <c r="R131" t="s">
        <v>173</v>
      </c>
      <c r="S131" t="s">
        <v>333</v>
      </c>
      <c r="AD131" s="37"/>
      <c r="AE131" s="37"/>
      <c r="AH131" s="37"/>
      <c r="AI131" s="37"/>
      <c r="AJ131" t="s">
        <v>197</v>
      </c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2022-04-15T05:17:22Z</dcterms:modified>
</cp:coreProperties>
</file>